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acos/Desktop/"/>
    </mc:Choice>
  </mc:AlternateContent>
  <xr:revisionPtr revIDLastSave="0" documentId="13_ncr:1_{B5A7A2DD-863E-BB41-933F-2A0B99255757}" xr6:coauthVersionLast="47" xr6:coauthVersionMax="47" xr10:uidLastSave="{00000000-0000-0000-0000-000000000000}"/>
  <bookViews>
    <workbookView xWindow="0" yWindow="500" windowWidth="33600" windowHeight="19600" activeTab="2" xr2:uid="{0B1FF829-CD65-024A-8B61-F918F7E50339}"/>
  </bookViews>
  <sheets>
    <sheet name="Input Data" sheetId="2" r:id="rId1"/>
    <sheet name="Master Data" sheetId="1" r:id="rId2"/>
    <sheet name="Analysis" sheetId="9" r:id="rId3"/>
  </sheets>
  <externalReferences>
    <externalReference r:id="rId4"/>
  </externalReferences>
  <definedNames>
    <definedName name="_xlnm._FilterDatabase" localSheetId="2" hidden="1">Analysis!$AJ$50:$AJ$74</definedName>
    <definedName name="Category">OFFSET([1]Analysis!$AC$1,1,0,COUNT([1]Analysis!$AD:$AD))</definedName>
    <definedName name="CategoryRange">OFFSET([1]Analysis!$AC$1,1,1,COUNT([1]Analysis!$AD:$AD))</definedName>
    <definedName name="Slicer_CATEGORY">#N/A</definedName>
    <definedName name="Slicer_Year">#N/A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0" i="9" l="1"/>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T6" i="2"/>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T528" i="2"/>
  <c r="Q528" i="2"/>
  <c r="R528" i="2" s="1"/>
  <c r="O528" i="2"/>
  <c r="L528" i="2"/>
  <c r="N528" i="2" s="1"/>
  <c r="K528" i="2"/>
  <c r="M528" i="2" s="1"/>
  <c r="J528" i="2"/>
  <c r="I528" i="2"/>
  <c r="H528" i="2"/>
  <c r="T527" i="2"/>
  <c r="Q527" i="2"/>
  <c r="R527" i="2" s="1"/>
  <c r="O527" i="2"/>
  <c r="L527" i="2"/>
  <c r="N527" i="2" s="1"/>
  <c r="K527" i="2"/>
  <c r="M527" i="2" s="1"/>
  <c r="J527" i="2"/>
  <c r="I527" i="2"/>
  <c r="H527" i="2"/>
  <c r="T526" i="2"/>
  <c r="Q526" i="2"/>
  <c r="R526" i="2" s="1"/>
  <c r="O526" i="2"/>
  <c r="L526" i="2"/>
  <c r="N526" i="2" s="1"/>
  <c r="K526" i="2"/>
  <c r="M526" i="2" s="1"/>
  <c r="J526" i="2"/>
  <c r="I526" i="2"/>
  <c r="H526" i="2"/>
  <c r="T525" i="2"/>
  <c r="Q525" i="2"/>
  <c r="R525" i="2" s="1"/>
  <c r="O525" i="2"/>
  <c r="L525" i="2"/>
  <c r="N525" i="2" s="1"/>
  <c r="K525" i="2"/>
  <c r="M525" i="2" s="1"/>
  <c r="J525" i="2"/>
  <c r="I525" i="2"/>
  <c r="H525" i="2"/>
  <c r="T524" i="2"/>
  <c r="Q524" i="2"/>
  <c r="R524" i="2" s="1"/>
  <c r="O524" i="2"/>
  <c r="L524" i="2"/>
  <c r="N524" i="2" s="1"/>
  <c r="K524" i="2"/>
  <c r="M524" i="2" s="1"/>
  <c r="J524" i="2"/>
  <c r="I524" i="2"/>
  <c r="H524" i="2"/>
  <c r="T523" i="2"/>
  <c r="Q523" i="2"/>
  <c r="R523" i="2" s="1"/>
  <c r="O523" i="2"/>
  <c r="L523" i="2"/>
  <c r="N523" i="2" s="1"/>
  <c r="K523" i="2"/>
  <c r="M523" i="2" s="1"/>
  <c r="J523" i="2"/>
  <c r="I523" i="2"/>
  <c r="H523" i="2"/>
  <c r="T522" i="2"/>
  <c r="Q522" i="2"/>
  <c r="R522" i="2" s="1"/>
  <c r="O522" i="2"/>
  <c r="L522" i="2"/>
  <c r="N522" i="2" s="1"/>
  <c r="K522" i="2"/>
  <c r="M522" i="2" s="1"/>
  <c r="J522" i="2"/>
  <c r="I522" i="2"/>
  <c r="H522" i="2"/>
  <c r="T521" i="2"/>
  <c r="Q521" i="2"/>
  <c r="R521" i="2" s="1"/>
  <c r="O521" i="2"/>
  <c r="L521" i="2"/>
  <c r="N521" i="2" s="1"/>
  <c r="K521" i="2"/>
  <c r="M521" i="2" s="1"/>
  <c r="J521" i="2"/>
  <c r="I521" i="2"/>
  <c r="H521" i="2"/>
  <c r="T520" i="2"/>
  <c r="Q520" i="2"/>
  <c r="R520" i="2" s="1"/>
  <c r="O520" i="2"/>
  <c r="L520" i="2"/>
  <c r="N520" i="2" s="1"/>
  <c r="K520" i="2"/>
  <c r="M520" i="2" s="1"/>
  <c r="J520" i="2"/>
  <c r="I520" i="2"/>
  <c r="H520" i="2"/>
  <c r="T519" i="2"/>
  <c r="Q519" i="2"/>
  <c r="R519" i="2" s="1"/>
  <c r="O519" i="2"/>
  <c r="L519" i="2"/>
  <c r="N519" i="2" s="1"/>
  <c r="K519" i="2"/>
  <c r="M519" i="2" s="1"/>
  <c r="J519" i="2"/>
  <c r="I519" i="2"/>
  <c r="H519" i="2"/>
  <c r="T518" i="2"/>
  <c r="Q518" i="2"/>
  <c r="R518" i="2" s="1"/>
  <c r="O518" i="2"/>
  <c r="L518" i="2"/>
  <c r="N518" i="2" s="1"/>
  <c r="K518" i="2"/>
  <c r="M518" i="2" s="1"/>
  <c r="J518" i="2"/>
  <c r="I518" i="2"/>
  <c r="H518" i="2"/>
  <c r="T517" i="2"/>
  <c r="Q517" i="2"/>
  <c r="R517" i="2" s="1"/>
  <c r="O517" i="2"/>
  <c r="L517" i="2"/>
  <c r="N517" i="2" s="1"/>
  <c r="K517" i="2"/>
  <c r="M517" i="2" s="1"/>
  <c r="J517" i="2"/>
  <c r="I517" i="2"/>
  <c r="H517" i="2"/>
  <c r="T516" i="2"/>
  <c r="Q516" i="2"/>
  <c r="R516" i="2" s="1"/>
  <c r="O516" i="2"/>
  <c r="L516" i="2"/>
  <c r="N516" i="2" s="1"/>
  <c r="K516" i="2"/>
  <c r="M516" i="2" s="1"/>
  <c r="J516" i="2"/>
  <c r="I516" i="2"/>
  <c r="H516" i="2"/>
  <c r="T515" i="2"/>
  <c r="Q515" i="2"/>
  <c r="R515" i="2" s="1"/>
  <c r="O515" i="2"/>
  <c r="L515" i="2"/>
  <c r="N515" i="2" s="1"/>
  <c r="K515" i="2"/>
  <c r="M515" i="2" s="1"/>
  <c r="J515" i="2"/>
  <c r="I515" i="2"/>
  <c r="H515" i="2"/>
  <c r="T514" i="2"/>
  <c r="Q514" i="2"/>
  <c r="R514" i="2" s="1"/>
  <c r="O514" i="2"/>
  <c r="L514" i="2"/>
  <c r="N514" i="2" s="1"/>
  <c r="K514" i="2"/>
  <c r="M514" i="2" s="1"/>
  <c r="J514" i="2"/>
  <c r="I514" i="2"/>
  <c r="H514" i="2"/>
  <c r="T513" i="2"/>
  <c r="Q513" i="2"/>
  <c r="R513" i="2" s="1"/>
  <c r="O513" i="2"/>
  <c r="L513" i="2"/>
  <c r="N513" i="2" s="1"/>
  <c r="K513" i="2"/>
  <c r="M513" i="2" s="1"/>
  <c r="J513" i="2"/>
  <c r="I513" i="2"/>
  <c r="H513" i="2"/>
  <c r="T512" i="2"/>
  <c r="Q512" i="2"/>
  <c r="R512" i="2" s="1"/>
  <c r="O512" i="2"/>
  <c r="L512" i="2"/>
  <c r="N512" i="2" s="1"/>
  <c r="K512" i="2"/>
  <c r="M512" i="2" s="1"/>
  <c r="J512" i="2"/>
  <c r="I512" i="2"/>
  <c r="H512" i="2"/>
  <c r="T511" i="2"/>
  <c r="Q511" i="2"/>
  <c r="R511" i="2" s="1"/>
  <c r="O511" i="2"/>
  <c r="L511" i="2"/>
  <c r="N511" i="2" s="1"/>
  <c r="K511" i="2"/>
  <c r="M511" i="2" s="1"/>
  <c r="J511" i="2"/>
  <c r="I511" i="2"/>
  <c r="H511" i="2"/>
  <c r="T510" i="2"/>
  <c r="Q510" i="2"/>
  <c r="R510" i="2" s="1"/>
  <c r="O510" i="2"/>
  <c r="L510" i="2"/>
  <c r="N510" i="2" s="1"/>
  <c r="K510" i="2"/>
  <c r="M510" i="2" s="1"/>
  <c r="J510" i="2"/>
  <c r="I510" i="2"/>
  <c r="H510" i="2"/>
  <c r="T509" i="2"/>
  <c r="Q509" i="2"/>
  <c r="R509" i="2" s="1"/>
  <c r="O509" i="2"/>
  <c r="L509" i="2"/>
  <c r="N509" i="2" s="1"/>
  <c r="K509" i="2"/>
  <c r="M509" i="2" s="1"/>
  <c r="J509" i="2"/>
  <c r="I509" i="2"/>
  <c r="H509" i="2"/>
  <c r="T508" i="2"/>
  <c r="Q508" i="2"/>
  <c r="R508" i="2" s="1"/>
  <c r="O508" i="2"/>
  <c r="L508" i="2"/>
  <c r="N508" i="2" s="1"/>
  <c r="K508" i="2"/>
  <c r="M508" i="2" s="1"/>
  <c r="J508" i="2"/>
  <c r="I508" i="2"/>
  <c r="H508" i="2"/>
  <c r="T507" i="2"/>
  <c r="Q507" i="2"/>
  <c r="R507" i="2" s="1"/>
  <c r="O507" i="2"/>
  <c r="L507" i="2"/>
  <c r="N507" i="2" s="1"/>
  <c r="K507" i="2"/>
  <c r="M507" i="2" s="1"/>
  <c r="J507" i="2"/>
  <c r="I507" i="2"/>
  <c r="H507" i="2"/>
  <c r="T506" i="2"/>
  <c r="Q506" i="2"/>
  <c r="R506" i="2" s="1"/>
  <c r="O506" i="2"/>
  <c r="L506" i="2"/>
  <c r="N506" i="2" s="1"/>
  <c r="K506" i="2"/>
  <c r="M506" i="2" s="1"/>
  <c r="J506" i="2"/>
  <c r="I506" i="2"/>
  <c r="H506" i="2"/>
  <c r="T505" i="2"/>
  <c r="Q505" i="2"/>
  <c r="R505" i="2" s="1"/>
  <c r="O505" i="2"/>
  <c r="L505" i="2"/>
  <c r="N505" i="2" s="1"/>
  <c r="K505" i="2"/>
  <c r="M505" i="2" s="1"/>
  <c r="J505" i="2"/>
  <c r="I505" i="2"/>
  <c r="H505" i="2"/>
  <c r="T504" i="2"/>
  <c r="Q504" i="2"/>
  <c r="R504" i="2" s="1"/>
  <c r="O504" i="2"/>
  <c r="L504" i="2"/>
  <c r="N504" i="2" s="1"/>
  <c r="K504" i="2"/>
  <c r="M504" i="2" s="1"/>
  <c r="J504" i="2"/>
  <c r="I504" i="2"/>
  <c r="H504" i="2"/>
  <c r="T503" i="2"/>
  <c r="Q503" i="2"/>
  <c r="R503" i="2" s="1"/>
  <c r="O503" i="2"/>
  <c r="L503" i="2"/>
  <c r="N503" i="2" s="1"/>
  <c r="K503" i="2"/>
  <c r="M503" i="2" s="1"/>
  <c r="J503" i="2"/>
  <c r="I503" i="2"/>
  <c r="H503" i="2"/>
  <c r="T502" i="2"/>
  <c r="Q502" i="2"/>
  <c r="R502" i="2" s="1"/>
  <c r="O502" i="2"/>
  <c r="L502" i="2"/>
  <c r="N502" i="2" s="1"/>
  <c r="K502" i="2"/>
  <c r="M502" i="2" s="1"/>
  <c r="J502" i="2"/>
  <c r="I502" i="2"/>
  <c r="H502" i="2"/>
  <c r="T501" i="2"/>
  <c r="Q501" i="2"/>
  <c r="R501" i="2" s="1"/>
  <c r="O501" i="2"/>
  <c r="L501" i="2"/>
  <c r="N501" i="2" s="1"/>
  <c r="K501" i="2"/>
  <c r="M501" i="2" s="1"/>
  <c r="J501" i="2"/>
  <c r="I501" i="2"/>
  <c r="H501" i="2"/>
  <c r="T500" i="2"/>
  <c r="Q500" i="2"/>
  <c r="R500" i="2" s="1"/>
  <c r="O500" i="2"/>
  <c r="L500" i="2"/>
  <c r="N500" i="2" s="1"/>
  <c r="K500" i="2"/>
  <c r="M500" i="2" s="1"/>
  <c r="J500" i="2"/>
  <c r="I500" i="2"/>
  <c r="H500" i="2"/>
  <c r="T499" i="2"/>
  <c r="Q499" i="2"/>
  <c r="R499" i="2" s="1"/>
  <c r="O499" i="2"/>
  <c r="L499" i="2"/>
  <c r="N499" i="2" s="1"/>
  <c r="K499" i="2"/>
  <c r="M499" i="2" s="1"/>
  <c r="J499" i="2"/>
  <c r="I499" i="2"/>
  <c r="H499" i="2"/>
  <c r="T498" i="2"/>
  <c r="Q498" i="2"/>
  <c r="R498" i="2" s="1"/>
  <c r="O498" i="2"/>
  <c r="L498" i="2"/>
  <c r="N498" i="2" s="1"/>
  <c r="K498" i="2"/>
  <c r="M498" i="2" s="1"/>
  <c r="J498" i="2"/>
  <c r="I498" i="2"/>
  <c r="H498" i="2"/>
  <c r="T497" i="2"/>
  <c r="Q497" i="2"/>
  <c r="R497" i="2" s="1"/>
  <c r="O497" i="2"/>
  <c r="L497" i="2"/>
  <c r="N497" i="2" s="1"/>
  <c r="K497" i="2"/>
  <c r="M497" i="2" s="1"/>
  <c r="J497" i="2"/>
  <c r="I497" i="2"/>
  <c r="H497" i="2"/>
  <c r="T496" i="2"/>
  <c r="Q496" i="2"/>
  <c r="R496" i="2" s="1"/>
  <c r="O496" i="2"/>
  <c r="L496" i="2"/>
  <c r="N496" i="2" s="1"/>
  <c r="K496" i="2"/>
  <c r="M496" i="2" s="1"/>
  <c r="J496" i="2"/>
  <c r="I496" i="2"/>
  <c r="H496" i="2"/>
  <c r="T495" i="2"/>
  <c r="Q495" i="2"/>
  <c r="R495" i="2" s="1"/>
  <c r="O495" i="2"/>
  <c r="L495" i="2"/>
  <c r="N495" i="2" s="1"/>
  <c r="K495" i="2"/>
  <c r="M495" i="2" s="1"/>
  <c r="J495" i="2"/>
  <c r="I495" i="2"/>
  <c r="H495" i="2"/>
  <c r="T494" i="2"/>
  <c r="Q494" i="2"/>
  <c r="R494" i="2" s="1"/>
  <c r="O494" i="2"/>
  <c r="L494" i="2"/>
  <c r="N494" i="2" s="1"/>
  <c r="K494" i="2"/>
  <c r="M494" i="2" s="1"/>
  <c r="J494" i="2"/>
  <c r="I494" i="2"/>
  <c r="H494" i="2"/>
  <c r="T493" i="2"/>
  <c r="Q493" i="2"/>
  <c r="R493" i="2" s="1"/>
  <c r="O493" i="2"/>
  <c r="L493" i="2"/>
  <c r="N493" i="2" s="1"/>
  <c r="K493" i="2"/>
  <c r="M493" i="2" s="1"/>
  <c r="J493" i="2"/>
  <c r="I493" i="2"/>
  <c r="H493" i="2"/>
  <c r="T492" i="2"/>
  <c r="Q492" i="2"/>
  <c r="R492" i="2" s="1"/>
  <c r="O492" i="2"/>
  <c r="L492" i="2"/>
  <c r="N492" i="2" s="1"/>
  <c r="K492" i="2"/>
  <c r="M492" i="2" s="1"/>
  <c r="J492" i="2"/>
  <c r="I492" i="2"/>
  <c r="H492" i="2"/>
  <c r="T491" i="2"/>
  <c r="Q491" i="2"/>
  <c r="R491" i="2" s="1"/>
  <c r="O491" i="2"/>
  <c r="L491" i="2"/>
  <c r="N491" i="2" s="1"/>
  <c r="K491" i="2"/>
  <c r="M491" i="2" s="1"/>
  <c r="J491" i="2"/>
  <c r="I491" i="2"/>
  <c r="H491" i="2"/>
  <c r="T490" i="2"/>
  <c r="Q490" i="2"/>
  <c r="R490" i="2" s="1"/>
  <c r="O490" i="2"/>
  <c r="L490" i="2"/>
  <c r="N490" i="2" s="1"/>
  <c r="K490" i="2"/>
  <c r="M490" i="2" s="1"/>
  <c r="J490" i="2"/>
  <c r="I490" i="2"/>
  <c r="H490" i="2"/>
  <c r="T489" i="2"/>
  <c r="Q489" i="2"/>
  <c r="R489" i="2" s="1"/>
  <c r="O489" i="2"/>
  <c r="L489" i="2"/>
  <c r="N489" i="2" s="1"/>
  <c r="K489" i="2"/>
  <c r="M489" i="2" s="1"/>
  <c r="J489" i="2"/>
  <c r="I489" i="2"/>
  <c r="H489" i="2"/>
  <c r="T488" i="2"/>
  <c r="Q488" i="2"/>
  <c r="R488" i="2" s="1"/>
  <c r="O488" i="2"/>
  <c r="L488" i="2"/>
  <c r="N488" i="2" s="1"/>
  <c r="K488" i="2"/>
  <c r="M488" i="2" s="1"/>
  <c r="J488" i="2"/>
  <c r="I488" i="2"/>
  <c r="H488" i="2"/>
  <c r="T487" i="2"/>
  <c r="Q487" i="2"/>
  <c r="R487" i="2" s="1"/>
  <c r="O487" i="2"/>
  <c r="L487" i="2"/>
  <c r="N487" i="2" s="1"/>
  <c r="K487" i="2"/>
  <c r="M487" i="2" s="1"/>
  <c r="J487" i="2"/>
  <c r="I487" i="2"/>
  <c r="H487" i="2"/>
  <c r="T486" i="2"/>
  <c r="Q486" i="2"/>
  <c r="R486" i="2" s="1"/>
  <c r="O486" i="2"/>
  <c r="L486" i="2"/>
  <c r="N486" i="2" s="1"/>
  <c r="K486" i="2"/>
  <c r="M486" i="2" s="1"/>
  <c r="J486" i="2"/>
  <c r="I486" i="2"/>
  <c r="H486" i="2"/>
  <c r="T485" i="2"/>
  <c r="Q485" i="2"/>
  <c r="R485" i="2" s="1"/>
  <c r="O485" i="2"/>
  <c r="L485" i="2"/>
  <c r="N485" i="2" s="1"/>
  <c r="K485" i="2"/>
  <c r="M485" i="2" s="1"/>
  <c r="J485" i="2"/>
  <c r="I485" i="2"/>
  <c r="H485" i="2"/>
  <c r="T484" i="2"/>
  <c r="Q484" i="2"/>
  <c r="R484" i="2" s="1"/>
  <c r="O484" i="2"/>
  <c r="L484" i="2"/>
  <c r="N484" i="2" s="1"/>
  <c r="K484" i="2"/>
  <c r="M484" i="2" s="1"/>
  <c r="J484" i="2"/>
  <c r="I484" i="2"/>
  <c r="H484" i="2"/>
  <c r="T483" i="2"/>
  <c r="Q483" i="2"/>
  <c r="R483" i="2" s="1"/>
  <c r="O483" i="2"/>
  <c r="L483" i="2"/>
  <c r="N483" i="2" s="1"/>
  <c r="K483" i="2"/>
  <c r="M483" i="2" s="1"/>
  <c r="J483" i="2"/>
  <c r="I483" i="2"/>
  <c r="H483" i="2"/>
  <c r="T482" i="2"/>
  <c r="Q482" i="2"/>
  <c r="R482" i="2" s="1"/>
  <c r="O482" i="2"/>
  <c r="L482" i="2"/>
  <c r="N482" i="2" s="1"/>
  <c r="K482" i="2"/>
  <c r="M482" i="2" s="1"/>
  <c r="J482" i="2"/>
  <c r="I482" i="2"/>
  <c r="H482" i="2"/>
  <c r="T481" i="2"/>
  <c r="Q481" i="2"/>
  <c r="R481" i="2" s="1"/>
  <c r="O481" i="2"/>
  <c r="L481" i="2"/>
  <c r="N481" i="2" s="1"/>
  <c r="K481" i="2"/>
  <c r="M481" i="2" s="1"/>
  <c r="J481" i="2"/>
  <c r="I481" i="2"/>
  <c r="H481" i="2"/>
  <c r="T480" i="2"/>
  <c r="Q480" i="2"/>
  <c r="R480" i="2" s="1"/>
  <c r="O480" i="2"/>
  <c r="L480" i="2"/>
  <c r="N480" i="2" s="1"/>
  <c r="K480" i="2"/>
  <c r="M480" i="2" s="1"/>
  <c r="J480" i="2"/>
  <c r="I480" i="2"/>
  <c r="H480" i="2"/>
  <c r="T479" i="2"/>
  <c r="Q479" i="2"/>
  <c r="R479" i="2" s="1"/>
  <c r="O479" i="2"/>
  <c r="L479" i="2"/>
  <c r="N479" i="2" s="1"/>
  <c r="K479" i="2"/>
  <c r="M479" i="2" s="1"/>
  <c r="J479" i="2"/>
  <c r="I479" i="2"/>
  <c r="H479" i="2"/>
  <c r="T478" i="2"/>
  <c r="Q478" i="2"/>
  <c r="R478" i="2" s="1"/>
  <c r="O478" i="2"/>
  <c r="L478" i="2"/>
  <c r="N478" i="2" s="1"/>
  <c r="K478" i="2"/>
  <c r="M478" i="2" s="1"/>
  <c r="J478" i="2"/>
  <c r="I478" i="2"/>
  <c r="H478" i="2"/>
  <c r="T477" i="2"/>
  <c r="Q477" i="2"/>
  <c r="R477" i="2" s="1"/>
  <c r="O477" i="2"/>
  <c r="L477" i="2"/>
  <c r="N477" i="2" s="1"/>
  <c r="K477" i="2"/>
  <c r="M477" i="2" s="1"/>
  <c r="J477" i="2"/>
  <c r="I477" i="2"/>
  <c r="H477" i="2"/>
  <c r="T476" i="2"/>
  <c r="Q476" i="2"/>
  <c r="R476" i="2" s="1"/>
  <c r="O476" i="2"/>
  <c r="L476" i="2"/>
  <c r="N476" i="2" s="1"/>
  <c r="K476" i="2"/>
  <c r="M476" i="2" s="1"/>
  <c r="J476" i="2"/>
  <c r="I476" i="2"/>
  <c r="H476" i="2"/>
  <c r="T475" i="2"/>
  <c r="Q475" i="2"/>
  <c r="R475" i="2" s="1"/>
  <c r="O475" i="2"/>
  <c r="L475" i="2"/>
  <c r="N475" i="2" s="1"/>
  <c r="K475" i="2"/>
  <c r="M475" i="2" s="1"/>
  <c r="J475" i="2"/>
  <c r="I475" i="2"/>
  <c r="H475" i="2"/>
  <c r="T474" i="2"/>
  <c r="Q474" i="2"/>
  <c r="R474" i="2" s="1"/>
  <c r="O474" i="2"/>
  <c r="L474" i="2"/>
  <c r="N474" i="2" s="1"/>
  <c r="K474" i="2"/>
  <c r="M474" i="2" s="1"/>
  <c r="J474" i="2"/>
  <c r="I474" i="2"/>
  <c r="H474" i="2"/>
  <c r="T473" i="2"/>
  <c r="Q473" i="2"/>
  <c r="R473" i="2" s="1"/>
  <c r="O473" i="2"/>
  <c r="L473" i="2"/>
  <c r="N473" i="2" s="1"/>
  <c r="K473" i="2"/>
  <c r="M473" i="2" s="1"/>
  <c r="J473" i="2"/>
  <c r="I473" i="2"/>
  <c r="H473" i="2"/>
  <c r="T472" i="2"/>
  <c r="Q472" i="2"/>
  <c r="R472" i="2" s="1"/>
  <c r="O472" i="2"/>
  <c r="L472" i="2"/>
  <c r="N472" i="2" s="1"/>
  <c r="K472" i="2"/>
  <c r="M472" i="2" s="1"/>
  <c r="J472" i="2"/>
  <c r="I472" i="2"/>
  <c r="H472" i="2"/>
  <c r="T471" i="2"/>
  <c r="Q471" i="2"/>
  <c r="R471" i="2" s="1"/>
  <c r="O471" i="2"/>
  <c r="L471" i="2"/>
  <c r="N471" i="2" s="1"/>
  <c r="K471" i="2"/>
  <c r="M471" i="2" s="1"/>
  <c r="J471" i="2"/>
  <c r="I471" i="2"/>
  <c r="H471" i="2"/>
  <c r="T470" i="2"/>
  <c r="Q470" i="2"/>
  <c r="R470" i="2" s="1"/>
  <c r="O470" i="2"/>
  <c r="L470" i="2"/>
  <c r="N470" i="2" s="1"/>
  <c r="K470" i="2"/>
  <c r="M470" i="2" s="1"/>
  <c r="J470" i="2"/>
  <c r="I470" i="2"/>
  <c r="H470" i="2"/>
  <c r="T469" i="2"/>
  <c r="Q469" i="2"/>
  <c r="R469" i="2" s="1"/>
  <c r="O469" i="2"/>
  <c r="L469" i="2"/>
  <c r="N469" i="2" s="1"/>
  <c r="K469" i="2"/>
  <c r="M469" i="2" s="1"/>
  <c r="J469" i="2"/>
  <c r="I469" i="2"/>
  <c r="H469" i="2"/>
  <c r="T468" i="2"/>
  <c r="Q468" i="2"/>
  <c r="R468" i="2" s="1"/>
  <c r="O468" i="2"/>
  <c r="L468" i="2"/>
  <c r="N468" i="2" s="1"/>
  <c r="K468" i="2"/>
  <c r="M468" i="2" s="1"/>
  <c r="J468" i="2"/>
  <c r="I468" i="2"/>
  <c r="H468" i="2"/>
  <c r="T467" i="2"/>
  <c r="Q467" i="2"/>
  <c r="R467" i="2" s="1"/>
  <c r="O467" i="2"/>
  <c r="L467" i="2"/>
  <c r="N467" i="2" s="1"/>
  <c r="K467" i="2"/>
  <c r="M467" i="2" s="1"/>
  <c r="J467" i="2"/>
  <c r="I467" i="2"/>
  <c r="H467" i="2"/>
  <c r="T466" i="2"/>
  <c r="Q466" i="2"/>
  <c r="R466" i="2" s="1"/>
  <c r="O466" i="2"/>
  <c r="L466" i="2"/>
  <c r="N466" i="2" s="1"/>
  <c r="K466" i="2"/>
  <c r="M466" i="2" s="1"/>
  <c r="J466" i="2"/>
  <c r="I466" i="2"/>
  <c r="H466" i="2"/>
  <c r="T465" i="2"/>
  <c r="Q465" i="2"/>
  <c r="R465" i="2" s="1"/>
  <c r="O465" i="2"/>
  <c r="L465" i="2"/>
  <c r="N465" i="2" s="1"/>
  <c r="K465" i="2"/>
  <c r="M465" i="2" s="1"/>
  <c r="J465" i="2"/>
  <c r="I465" i="2"/>
  <c r="H465" i="2"/>
  <c r="T464" i="2"/>
  <c r="Q464" i="2"/>
  <c r="R464" i="2" s="1"/>
  <c r="O464" i="2"/>
  <c r="L464" i="2"/>
  <c r="N464" i="2" s="1"/>
  <c r="K464" i="2"/>
  <c r="M464" i="2" s="1"/>
  <c r="J464" i="2"/>
  <c r="I464" i="2"/>
  <c r="H464" i="2"/>
  <c r="T463" i="2"/>
  <c r="Q463" i="2"/>
  <c r="R463" i="2" s="1"/>
  <c r="O463" i="2"/>
  <c r="L463" i="2"/>
  <c r="N463" i="2" s="1"/>
  <c r="K463" i="2"/>
  <c r="M463" i="2" s="1"/>
  <c r="J463" i="2"/>
  <c r="I463" i="2"/>
  <c r="H463" i="2"/>
  <c r="T462" i="2"/>
  <c r="Q462" i="2"/>
  <c r="R462" i="2" s="1"/>
  <c r="O462" i="2"/>
  <c r="L462" i="2"/>
  <c r="N462" i="2" s="1"/>
  <c r="K462" i="2"/>
  <c r="M462" i="2" s="1"/>
  <c r="J462" i="2"/>
  <c r="I462" i="2"/>
  <c r="H462" i="2"/>
  <c r="T461" i="2"/>
  <c r="Q461" i="2"/>
  <c r="R461" i="2" s="1"/>
  <c r="O461" i="2"/>
  <c r="L461" i="2"/>
  <c r="N461" i="2" s="1"/>
  <c r="K461" i="2"/>
  <c r="M461" i="2" s="1"/>
  <c r="J461" i="2"/>
  <c r="I461" i="2"/>
  <c r="H461" i="2"/>
  <c r="T460" i="2"/>
  <c r="Q460" i="2"/>
  <c r="R460" i="2" s="1"/>
  <c r="O460" i="2"/>
  <c r="L460" i="2"/>
  <c r="N460" i="2" s="1"/>
  <c r="K460" i="2"/>
  <c r="M460" i="2" s="1"/>
  <c r="J460" i="2"/>
  <c r="I460" i="2"/>
  <c r="H460" i="2"/>
  <c r="T459" i="2"/>
  <c r="Q459" i="2"/>
  <c r="R459" i="2" s="1"/>
  <c r="O459" i="2"/>
  <c r="L459" i="2"/>
  <c r="N459" i="2" s="1"/>
  <c r="K459" i="2"/>
  <c r="M459" i="2" s="1"/>
  <c r="J459" i="2"/>
  <c r="I459" i="2"/>
  <c r="H459" i="2"/>
  <c r="T458" i="2"/>
  <c r="Q458" i="2"/>
  <c r="R458" i="2" s="1"/>
  <c r="O458" i="2"/>
  <c r="L458" i="2"/>
  <c r="N458" i="2" s="1"/>
  <c r="K458" i="2"/>
  <c r="M458" i="2" s="1"/>
  <c r="J458" i="2"/>
  <c r="I458" i="2"/>
  <c r="H458" i="2"/>
  <c r="T457" i="2"/>
  <c r="Q457" i="2"/>
  <c r="R457" i="2" s="1"/>
  <c r="O457" i="2"/>
  <c r="L457" i="2"/>
  <c r="N457" i="2" s="1"/>
  <c r="K457" i="2"/>
  <c r="M457" i="2" s="1"/>
  <c r="J457" i="2"/>
  <c r="I457" i="2"/>
  <c r="H457" i="2"/>
  <c r="T456" i="2"/>
  <c r="Q456" i="2"/>
  <c r="R456" i="2" s="1"/>
  <c r="O456" i="2"/>
  <c r="L456" i="2"/>
  <c r="N456" i="2" s="1"/>
  <c r="K456" i="2"/>
  <c r="M456" i="2" s="1"/>
  <c r="J456" i="2"/>
  <c r="I456" i="2"/>
  <c r="H456" i="2"/>
  <c r="T455" i="2"/>
  <c r="Q455" i="2"/>
  <c r="R455" i="2" s="1"/>
  <c r="O455" i="2"/>
  <c r="L455" i="2"/>
  <c r="N455" i="2" s="1"/>
  <c r="K455" i="2"/>
  <c r="M455" i="2" s="1"/>
  <c r="J455" i="2"/>
  <c r="I455" i="2"/>
  <c r="H455" i="2"/>
  <c r="T454" i="2"/>
  <c r="Q454" i="2"/>
  <c r="R454" i="2" s="1"/>
  <c r="O454" i="2"/>
  <c r="L454" i="2"/>
  <c r="N454" i="2" s="1"/>
  <c r="K454" i="2"/>
  <c r="M454" i="2" s="1"/>
  <c r="J454" i="2"/>
  <c r="I454" i="2"/>
  <c r="H454" i="2"/>
  <c r="T453" i="2"/>
  <c r="Q453" i="2"/>
  <c r="R453" i="2" s="1"/>
  <c r="O453" i="2"/>
  <c r="L453" i="2"/>
  <c r="N453" i="2" s="1"/>
  <c r="K453" i="2"/>
  <c r="M453" i="2" s="1"/>
  <c r="J453" i="2"/>
  <c r="I453" i="2"/>
  <c r="H453" i="2"/>
  <c r="T452" i="2"/>
  <c r="Q452" i="2"/>
  <c r="R452" i="2" s="1"/>
  <c r="O452" i="2"/>
  <c r="L452" i="2"/>
  <c r="N452" i="2" s="1"/>
  <c r="K452" i="2"/>
  <c r="M452" i="2" s="1"/>
  <c r="J452" i="2"/>
  <c r="I452" i="2"/>
  <c r="H452" i="2"/>
  <c r="T451" i="2"/>
  <c r="Q451" i="2"/>
  <c r="R451" i="2" s="1"/>
  <c r="O451" i="2"/>
  <c r="L451" i="2"/>
  <c r="N451" i="2" s="1"/>
  <c r="K451" i="2"/>
  <c r="M451" i="2" s="1"/>
  <c r="J451" i="2"/>
  <c r="I451" i="2"/>
  <c r="H451" i="2"/>
  <c r="T450" i="2"/>
  <c r="Q450" i="2"/>
  <c r="R450" i="2" s="1"/>
  <c r="O450" i="2"/>
  <c r="L450" i="2"/>
  <c r="N450" i="2" s="1"/>
  <c r="K450" i="2"/>
  <c r="M450" i="2" s="1"/>
  <c r="J450" i="2"/>
  <c r="I450" i="2"/>
  <c r="H450" i="2"/>
  <c r="T449" i="2"/>
  <c r="Q449" i="2"/>
  <c r="R449" i="2" s="1"/>
  <c r="O449" i="2"/>
  <c r="L449" i="2"/>
  <c r="N449" i="2" s="1"/>
  <c r="K449" i="2"/>
  <c r="M449" i="2" s="1"/>
  <c r="J449" i="2"/>
  <c r="I449" i="2"/>
  <c r="H449" i="2"/>
  <c r="T448" i="2"/>
  <c r="Q448" i="2"/>
  <c r="R448" i="2" s="1"/>
  <c r="O448" i="2"/>
  <c r="L448" i="2"/>
  <c r="N448" i="2" s="1"/>
  <c r="K448" i="2"/>
  <c r="M448" i="2" s="1"/>
  <c r="J448" i="2"/>
  <c r="I448" i="2"/>
  <c r="H448" i="2"/>
  <c r="T447" i="2"/>
  <c r="Q447" i="2"/>
  <c r="R447" i="2" s="1"/>
  <c r="O447" i="2"/>
  <c r="L447" i="2"/>
  <c r="N447" i="2" s="1"/>
  <c r="K447" i="2"/>
  <c r="M447" i="2" s="1"/>
  <c r="J447" i="2"/>
  <c r="I447" i="2"/>
  <c r="H447" i="2"/>
  <c r="T446" i="2"/>
  <c r="Q446" i="2"/>
  <c r="R446" i="2" s="1"/>
  <c r="O446" i="2"/>
  <c r="L446" i="2"/>
  <c r="N446" i="2" s="1"/>
  <c r="K446" i="2"/>
  <c r="M446" i="2" s="1"/>
  <c r="J446" i="2"/>
  <c r="I446" i="2"/>
  <c r="H446" i="2"/>
  <c r="T445" i="2"/>
  <c r="Q445" i="2"/>
  <c r="R445" i="2" s="1"/>
  <c r="O445" i="2"/>
  <c r="L445" i="2"/>
  <c r="N445" i="2" s="1"/>
  <c r="K445" i="2"/>
  <c r="M445" i="2" s="1"/>
  <c r="J445" i="2"/>
  <c r="I445" i="2"/>
  <c r="H445" i="2"/>
  <c r="T444" i="2"/>
  <c r="Q444" i="2"/>
  <c r="R444" i="2" s="1"/>
  <c r="O444" i="2"/>
  <c r="L444" i="2"/>
  <c r="N444" i="2" s="1"/>
  <c r="K444" i="2"/>
  <c r="M444" i="2" s="1"/>
  <c r="J444" i="2"/>
  <c r="I444" i="2"/>
  <c r="H444" i="2"/>
  <c r="T443" i="2"/>
  <c r="Q443" i="2"/>
  <c r="R443" i="2" s="1"/>
  <c r="O443" i="2"/>
  <c r="L443" i="2"/>
  <c r="N443" i="2" s="1"/>
  <c r="K443" i="2"/>
  <c r="M443" i="2" s="1"/>
  <c r="J443" i="2"/>
  <c r="I443" i="2"/>
  <c r="H443" i="2"/>
  <c r="T442" i="2"/>
  <c r="Q442" i="2"/>
  <c r="R442" i="2" s="1"/>
  <c r="O442" i="2"/>
  <c r="L442" i="2"/>
  <c r="N442" i="2" s="1"/>
  <c r="K442" i="2"/>
  <c r="M442" i="2" s="1"/>
  <c r="J442" i="2"/>
  <c r="I442" i="2"/>
  <c r="H442" i="2"/>
  <c r="T441" i="2"/>
  <c r="Q441" i="2"/>
  <c r="R441" i="2" s="1"/>
  <c r="O441" i="2"/>
  <c r="L441" i="2"/>
  <c r="N441" i="2" s="1"/>
  <c r="K441" i="2"/>
  <c r="M441" i="2" s="1"/>
  <c r="J441" i="2"/>
  <c r="I441" i="2"/>
  <c r="H441" i="2"/>
  <c r="T440" i="2"/>
  <c r="Q440" i="2"/>
  <c r="R440" i="2" s="1"/>
  <c r="O440" i="2"/>
  <c r="L440" i="2"/>
  <c r="N440" i="2" s="1"/>
  <c r="K440" i="2"/>
  <c r="M440" i="2" s="1"/>
  <c r="J440" i="2"/>
  <c r="I440" i="2"/>
  <c r="H440" i="2"/>
  <c r="T439" i="2"/>
  <c r="Q439" i="2"/>
  <c r="R439" i="2" s="1"/>
  <c r="O439" i="2"/>
  <c r="L439" i="2"/>
  <c r="N439" i="2" s="1"/>
  <c r="K439" i="2"/>
  <c r="M439" i="2" s="1"/>
  <c r="J439" i="2"/>
  <c r="I439" i="2"/>
  <c r="H439" i="2"/>
  <c r="T438" i="2"/>
  <c r="Q438" i="2"/>
  <c r="R438" i="2" s="1"/>
  <c r="O438" i="2"/>
  <c r="L438" i="2"/>
  <c r="N438" i="2" s="1"/>
  <c r="K438" i="2"/>
  <c r="M438" i="2" s="1"/>
  <c r="J438" i="2"/>
  <c r="I438" i="2"/>
  <c r="H438" i="2"/>
  <c r="T437" i="2"/>
  <c r="Q437" i="2"/>
  <c r="R437" i="2" s="1"/>
  <c r="O437" i="2"/>
  <c r="L437" i="2"/>
  <c r="N437" i="2" s="1"/>
  <c r="K437" i="2"/>
  <c r="M437" i="2" s="1"/>
  <c r="J437" i="2"/>
  <c r="I437" i="2"/>
  <c r="H437" i="2"/>
  <c r="T436" i="2"/>
  <c r="Q436" i="2"/>
  <c r="R436" i="2" s="1"/>
  <c r="O436" i="2"/>
  <c r="L436" i="2"/>
  <c r="N436" i="2" s="1"/>
  <c r="K436" i="2"/>
  <c r="M436" i="2" s="1"/>
  <c r="J436" i="2"/>
  <c r="I436" i="2"/>
  <c r="H436" i="2"/>
  <c r="T435" i="2"/>
  <c r="Q435" i="2"/>
  <c r="R435" i="2" s="1"/>
  <c r="O435" i="2"/>
  <c r="L435" i="2"/>
  <c r="N435" i="2" s="1"/>
  <c r="K435" i="2"/>
  <c r="M435" i="2" s="1"/>
  <c r="J435" i="2"/>
  <c r="I435" i="2"/>
  <c r="H435" i="2"/>
  <c r="T434" i="2"/>
  <c r="Q434" i="2"/>
  <c r="R434" i="2" s="1"/>
  <c r="O434" i="2"/>
  <c r="L434" i="2"/>
  <c r="N434" i="2" s="1"/>
  <c r="K434" i="2"/>
  <c r="M434" i="2" s="1"/>
  <c r="J434" i="2"/>
  <c r="I434" i="2"/>
  <c r="H434" i="2"/>
  <c r="T433" i="2"/>
  <c r="Q433" i="2"/>
  <c r="R433" i="2" s="1"/>
  <c r="O433" i="2"/>
  <c r="L433" i="2"/>
  <c r="N433" i="2" s="1"/>
  <c r="K433" i="2"/>
  <c r="M433" i="2" s="1"/>
  <c r="J433" i="2"/>
  <c r="I433" i="2"/>
  <c r="H433" i="2"/>
  <c r="T432" i="2"/>
  <c r="Q432" i="2"/>
  <c r="R432" i="2" s="1"/>
  <c r="O432" i="2"/>
  <c r="L432" i="2"/>
  <c r="N432" i="2" s="1"/>
  <c r="K432" i="2"/>
  <c r="M432" i="2" s="1"/>
  <c r="J432" i="2"/>
  <c r="I432" i="2"/>
  <c r="H432" i="2"/>
  <c r="T431" i="2"/>
  <c r="Q431" i="2"/>
  <c r="R431" i="2" s="1"/>
  <c r="O431" i="2"/>
  <c r="L431" i="2"/>
  <c r="N431" i="2" s="1"/>
  <c r="K431" i="2"/>
  <c r="M431" i="2" s="1"/>
  <c r="J431" i="2"/>
  <c r="I431" i="2"/>
  <c r="H431" i="2"/>
  <c r="T430" i="2"/>
  <c r="Q430" i="2"/>
  <c r="R430" i="2" s="1"/>
  <c r="O430" i="2"/>
  <c r="L430" i="2"/>
  <c r="N430" i="2" s="1"/>
  <c r="K430" i="2"/>
  <c r="M430" i="2" s="1"/>
  <c r="J430" i="2"/>
  <c r="I430" i="2"/>
  <c r="H430" i="2"/>
  <c r="T429" i="2"/>
  <c r="Q429" i="2"/>
  <c r="R429" i="2" s="1"/>
  <c r="O429" i="2"/>
  <c r="L429" i="2"/>
  <c r="N429" i="2" s="1"/>
  <c r="K429" i="2"/>
  <c r="M429" i="2" s="1"/>
  <c r="J429" i="2"/>
  <c r="I429" i="2"/>
  <c r="H429" i="2"/>
  <c r="T428" i="2"/>
  <c r="Q428" i="2"/>
  <c r="R428" i="2" s="1"/>
  <c r="O428" i="2"/>
  <c r="L428" i="2"/>
  <c r="N428" i="2" s="1"/>
  <c r="K428" i="2"/>
  <c r="M428" i="2" s="1"/>
  <c r="J428" i="2"/>
  <c r="I428" i="2"/>
  <c r="H428" i="2"/>
  <c r="T427" i="2"/>
  <c r="Q427" i="2"/>
  <c r="R427" i="2" s="1"/>
  <c r="O427" i="2"/>
  <c r="L427" i="2"/>
  <c r="N427" i="2" s="1"/>
  <c r="K427" i="2"/>
  <c r="M427" i="2" s="1"/>
  <c r="J427" i="2"/>
  <c r="I427" i="2"/>
  <c r="H427" i="2"/>
  <c r="T426" i="2"/>
  <c r="Q426" i="2"/>
  <c r="R426" i="2" s="1"/>
  <c r="O426" i="2"/>
  <c r="L426" i="2"/>
  <c r="N426" i="2" s="1"/>
  <c r="K426" i="2"/>
  <c r="M426" i="2" s="1"/>
  <c r="J426" i="2"/>
  <c r="I426" i="2"/>
  <c r="H426" i="2"/>
  <c r="T425" i="2"/>
  <c r="Q425" i="2"/>
  <c r="R425" i="2" s="1"/>
  <c r="O425" i="2"/>
  <c r="L425" i="2"/>
  <c r="N425" i="2" s="1"/>
  <c r="K425" i="2"/>
  <c r="M425" i="2" s="1"/>
  <c r="J425" i="2"/>
  <c r="I425" i="2"/>
  <c r="H425" i="2"/>
  <c r="T424" i="2"/>
  <c r="Q424" i="2"/>
  <c r="R424" i="2" s="1"/>
  <c r="O424" i="2"/>
  <c r="L424" i="2"/>
  <c r="N424" i="2" s="1"/>
  <c r="K424" i="2"/>
  <c r="M424" i="2" s="1"/>
  <c r="J424" i="2"/>
  <c r="I424" i="2"/>
  <c r="H424" i="2"/>
  <c r="T423" i="2"/>
  <c r="Q423" i="2"/>
  <c r="R423" i="2" s="1"/>
  <c r="O423" i="2"/>
  <c r="L423" i="2"/>
  <c r="N423" i="2" s="1"/>
  <c r="K423" i="2"/>
  <c r="M423" i="2" s="1"/>
  <c r="J423" i="2"/>
  <c r="I423" i="2"/>
  <c r="H423" i="2"/>
  <c r="T422" i="2"/>
  <c r="Q422" i="2"/>
  <c r="R422" i="2" s="1"/>
  <c r="O422" i="2"/>
  <c r="L422" i="2"/>
  <c r="N422" i="2" s="1"/>
  <c r="K422" i="2"/>
  <c r="M422" i="2" s="1"/>
  <c r="J422" i="2"/>
  <c r="I422" i="2"/>
  <c r="H422" i="2"/>
  <c r="T421" i="2"/>
  <c r="Q421" i="2"/>
  <c r="R421" i="2" s="1"/>
  <c r="O421" i="2"/>
  <c r="L421" i="2"/>
  <c r="N421" i="2" s="1"/>
  <c r="K421" i="2"/>
  <c r="M421" i="2" s="1"/>
  <c r="J421" i="2"/>
  <c r="I421" i="2"/>
  <c r="H421" i="2"/>
  <c r="T420" i="2"/>
  <c r="Q420" i="2"/>
  <c r="R420" i="2" s="1"/>
  <c r="O420" i="2"/>
  <c r="L420" i="2"/>
  <c r="N420" i="2" s="1"/>
  <c r="K420" i="2"/>
  <c r="M420" i="2" s="1"/>
  <c r="J420" i="2"/>
  <c r="I420" i="2"/>
  <c r="H420" i="2"/>
  <c r="T419" i="2"/>
  <c r="Q419" i="2"/>
  <c r="R419" i="2" s="1"/>
  <c r="O419" i="2"/>
  <c r="L419" i="2"/>
  <c r="N419" i="2" s="1"/>
  <c r="K419" i="2"/>
  <c r="M419" i="2" s="1"/>
  <c r="J419" i="2"/>
  <c r="I419" i="2"/>
  <c r="H419" i="2"/>
  <c r="T418" i="2"/>
  <c r="Q418" i="2"/>
  <c r="R418" i="2" s="1"/>
  <c r="O418" i="2"/>
  <c r="L418" i="2"/>
  <c r="N418" i="2" s="1"/>
  <c r="K418" i="2"/>
  <c r="M418" i="2" s="1"/>
  <c r="J418" i="2"/>
  <c r="I418" i="2"/>
  <c r="H418" i="2"/>
  <c r="T417" i="2"/>
  <c r="Q417" i="2"/>
  <c r="R417" i="2" s="1"/>
  <c r="O417" i="2"/>
  <c r="L417" i="2"/>
  <c r="N417" i="2" s="1"/>
  <c r="K417" i="2"/>
  <c r="M417" i="2" s="1"/>
  <c r="J417" i="2"/>
  <c r="I417" i="2"/>
  <c r="H417" i="2"/>
  <c r="T416" i="2"/>
  <c r="Q416" i="2"/>
  <c r="R416" i="2" s="1"/>
  <c r="O416" i="2"/>
  <c r="L416" i="2"/>
  <c r="N416" i="2" s="1"/>
  <c r="K416" i="2"/>
  <c r="M416" i="2" s="1"/>
  <c r="J416" i="2"/>
  <c r="I416" i="2"/>
  <c r="H416" i="2"/>
  <c r="T415" i="2"/>
  <c r="Q415" i="2"/>
  <c r="R415" i="2" s="1"/>
  <c r="O415" i="2"/>
  <c r="L415" i="2"/>
  <c r="N415" i="2" s="1"/>
  <c r="K415" i="2"/>
  <c r="M415" i="2" s="1"/>
  <c r="J415" i="2"/>
  <c r="I415" i="2"/>
  <c r="H415" i="2"/>
  <c r="T414" i="2"/>
  <c r="Q414" i="2"/>
  <c r="R414" i="2" s="1"/>
  <c r="O414" i="2"/>
  <c r="L414" i="2"/>
  <c r="N414" i="2" s="1"/>
  <c r="K414" i="2"/>
  <c r="M414" i="2" s="1"/>
  <c r="J414" i="2"/>
  <c r="I414" i="2"/>
  <c r="H414" i="2"/>
  <c r="T413" i="2"/>
  <c r="Q413" i="2"/>
  <c r="R413" i="2" s="1"/>
  <c r="O413" i="2"/>
  <c r="L413" i="2"/>
  <c r="N413" i="2" s="1"/>
  <c r="K413" i="2"/>
  <c r="M413" i="2" s="1"/>
  <c r="J413" i="2"/>
  <c r="I413" i="2"/>
  <c r="H413" i="2"/>
  <c r="T412" i="2"/>
  <c r="Q412" i="2"/>
  <c r="R412" i="2" s="1"/>
  <c r="O412" i="2"/>
  <c r="L412" i="2"/>
  <c r="N412" i="2" s="1"/>
  <c r="K412" i="2"/>
  <c r="M412" i="2" s="1"/>
  <c r="J412" i="2"/>
  <c r="I412" i="2"/>
  <c r="H412" i="2"/>
  <c r="T411" i="2"/>
  <c r="Q411" i="2"/>
  <c r="R411" i="2" s="1"/>
  <c r="O411" i="2"/>
  <c r="L411" i="2"/>
  <c r="N411" i="2" s="1"/>
  <c r="K411" i="2"/>
  <c r="M411" i="2" s="1"/>
  <c r="J411" i="2"/>
  <c r="I411" i="2"/>
  <c r="H411" i="2"/>
  <c r="T410" i="2"/>
  <c r="Q410" i="2"/>
  <c r="R410" i="2" s="1"/>
  <c r="O410" i="2"/>
  <c r="L410" i="2"/>
  <c r="N410" i="2" s="1"/>
  <c r="K410" i="2"/>
  <c r="M410" i="2" s="1"/>
  <c r="J410" i="2"/>
  <c r="I410" i="2"/>
  <c r="H410" i="2"/>
  <c r="T409" i="2"/>
  <c r="Q409" i="2"/>
  <c r="R409" i="2" s="1"/>
  <c r="O409" i="2"/>
  <c r="L409" i="2"/>
  <c r="N409" i="2" s="1"/>
  <c r="K409" i="2"/>
  <c r="M409" i="2" s="1"/>
  <c r="J409" i="2"/>
  <c r="I409" i="2"/>
  <c r="H409" i="2"/>
  <c r="T408" i="2"/>
  <c r="Q408" i="2"/>
  <c r="R408" i="2" s="1"/>
  <c r="O408" i="2"/>
  <c r="L408" i="2"/>
  <c r="N408" i="2" s="1"/>
  <c r="K408" i="2"/>
  <c r="M408" i="2" s="1"/>
  <c r="J408" i="2"/>
  <c r="I408" i="2"/>
  <c r="H408" i="2"/>
  <c r="T407" i="2"/>
  <c r="Q407" i="2"/>
  <c r="R407" i="2" s="1"/>
  <c r="O407" i="2"/>
  <c r="L407" i="2"/>
  <c r="N407" i="2" s="1"/>
  <c r="K407" i="2"/>
  <c r="M407" i="2" s="1"/>
  <c r="J407" i="2"/>
  <c r="I407" i="2"/>
  <c r="H407" i="2"/>
  <c r="T406" i="2"/>
  <c r="Q406" i="2"/>
  <c r="R406" i="2" s="1"/>
  <c r="O406" i="2"/>
  <c r="L406" i="2"/>
  <c r="N406" i="2" s="1"/>
  <c r="K406" i="2"/>
  <c r="M406" i="2" s="1"/>
  <c r="J406" i="2"/>
  <c r="I406" i="2"/>
  <c r="H406" i="2"/>
  <c r="T405" i="2"/>
  <c r="Q405" i="2"/>
  <c r="R405" i="2" s="1"/>
  <c r="O405" i="2"/>
  <c r="L405" i="2"/>
  <c r="N405" i="2" s="1"/>
  <c r="K405" i="2"/>
  <c r="M405" i="2" s="1"/>
  <c r="J405" i="2"/>
  <c r="I405" i="2"/>
  <c r="H405" i="2"/>
  <c r="T404" i="2"/>
  <c r="Q404" i="2"/>
  <c r="R404" i="2" s="1"/>
  <c r="O404" i="2"/>
  <c r="L404" i="2"/>
  <c r="N404" i="2" s="1"/>
  <c r="K404" i="2"/>
  <c r="M404" i="2" s="1"/>
  <c r="J404" i="2"/>
  <c r="I404" i="2"/>
  <c r="H404" i="2"/>
  <c r="T403" i="2"/>
  <c r="Q403" i="2"/>
  <c r="R403" i="2" s="1"/>
  <c r="O403" i="2"/>
  <c r="L403" i="2"/>
  <c r="N403" i="2" s="1"/>
  <c r="K403" i="2"/>
  <c r="M403" i="2" s="1"/>
  <c r="J403" i="2"/>
  <c r="I403" i="2"/>
  <c r="H403" i="2"/>
  <c r="T402" i="2"/>
  <c r="Q402" i="2"/>
  <c r="R402" i="2" s="1"/>
  <c r="O402" i="2"/>
  <c r="L402" i="2"/>
  <c r="N402" i="2" s="1"/>
  <c r="K402" i="2"/>
  <c r="M402" i="2" s="1"/>
  <c r="J402" i="2"/>
  <c r="I402" i="2"/>
  <c r="H402" i="2"/>
  <c r="T401" i="2"/>
  <c r="Q401" i="2"/>
  <c r="R401" i="2" s="1"/>
  <c r="O401" i="2"/>
  <c r="L401" i="2"/>
  <c r="N401" i="2" s="1"/>
  <c r="K401" i="2"/>
  <c r="M401" i="2" s="1"/>
  <c r="J401" i="2"/>
  <c r="I401" i="2"/>
  <c r="H401" i="2"/>
  <c r="T400" i="2"/>
  <c r="Q400" i="2"/>
  <c r="R400" i="2" s="1"/>
  <c r="O400" i="2"/>
  <c r="L400" i="2"/>
  <c r="N400" i="2" s="1"/>
  <c r="K400" i="2"/>
  <c r="M400" i="2" s="1"/>
  <c r="J400" i="2"/>
  <c r="I400" i="2"/>
  <c r="H400" i="2"/>
  <c r="T399" i="2"/>
  <c r="Q399" i="2"/>
  <c r="R399" i="2" s="1"/>
  <c r="O399" i="2"/>
  <c r="L399" i="2"/>
  <c r="N399" i="2" s="1"/>
  <c r="K399" i="2"/>
  <c r="M399" i="2" s="1"/>
  <c r="J399" i="2"/>
  <c r="I399" i="2"/>
  <c r="H399" i="2"/>
  <c r="T398" i="2"/>
  <c r="Q398" i="2"/>
  <c r="R398" i="2" s="1"/>
  <c r="O398" i="2"/>
  <c r="L398" i="2"/>
  <c r="N398" i="2" s="1"/>
  <c r="K398" i="2"/>
  <c r="M398" i="2" s="1"/>
  <c r="J398" i="2"/>
  <c r="I398" i="2"/>
  <c r="H398" i="2"/>
  <c r="T397" i="2"/>
  <c r="Q397" i="2"/>
  <c r="R397" i="2" s="1"/>
  <c r="O397" i="2"/>
  <c r="L397" i="2"/>
  <c r="N397" i="2" s="1"/>
  <c r="K397" i="2"/>
  <c r="M397" i="2" s="1"/>
  <c r="J397" i="2"/>
  <c r="I397" i="2"/>
  <c r="H397" i="2"/>
  <c r="T396" i="2"/>
  <c r="Q396" i="2"/>
  <c r="R396" i="2" s="1"/>
  <c r="O396" i="2"/>
  <c r="L396" i="2"/>
  <c r="N396" i="2" s="1"/>
  <c r="K396" i="2"/>
  <c r="M396" i="2" s="1"/>
  <c r="J396" i="2"/>
  <c r="I396" i="2"/>
  <c r="H396" i="2"/>
  <c r="T395" i="2"/>
  <c r="Q395" i="2"/>
  <c r="R395" i="2" s="1"/>
  <c r="O395" i="2"/>
  <c r="L395" i="2"/>
  <c r="N395" i="2" s="1"/>
  <c r="K395" i="2"/>
  <c r="M395" i="2" s="1"/>
  <c r="J395" i="2"/>
  <c r="I395" i="2"/>
  <c r="H395" i="2"/>
  <c r="T394" i="2"/>
  <c r="Q394" i="2"/>
  <c r="R394" i="2" s="1"/>
  <c r="O394" i="2"/>
  <c r="L394" i="2"/>
  <c r="N394" i="2" s="1"/>
  <c r="K394" i="2"/>
  <c r="M394" i="2" s="1"/>
  <c r="J394" i="2"/>
  <c r="I394" i="2"/>
  <c r="H394" i="2"/>
  <c r="T393" i="2"/>
  <c r="Q393" i="2"/>
  <c r="R393" i="2" s="1"/>
  <c r="O393" i="2"/>
  <c r="L393" i="2"/>
  <c r="N393" i="2" s="1"/>
  <c r="K393" i="2"/>
  <c r="M393" i="2" s="1"/>
  <c r="J393" i="2"/>
  <c r="I393" i="2"/>
  <c r="H393" i="2"/>
  <c r="T392" i="2"/>
  <c r="Q392" i="2"/>
  <c r="R392" i="2" s="1"/>
  <c r="O392" i="2"/>
  <c r="L392" i="2"/>
  <c r="N392" i="2" s="1"/>
  <c r="K392" i="2"/>
  <c r="M392" i="2" s="1"/>
  <c r="J392" i="2"/>
  <c r="I392" i="2"/>
  <c r="H392" i="2"/>
  <c r="T391" i="2"/>
  <c r="Q391" i="2"/>
  <c r="R391" i="2" s="1"/>
  <c r="O391" i="2"/>
  <c r="L391" i="2"/>
  <c r="N391" i="2" s="1"/>
  <c r="K391" i="2"/>
  <c r="M391" i="2" s="1"/>
  <c r="J391" i="2"/>
  <c r="I391" i="2"/>
  <c r="H391" i="2"/>
  <c r="T390" i="2"/>
  <c r="Q390" i="2"/>
  <c r="R390" i="2" s="1"/>
  <c r="O390" i="2"/>
  <c r="L390" i="2"/>
  <c r="N390" i="2" s="1"/>
  <c r="K390" i="2"/>
  <c r="M390" i="2" s="1"/>
  <c r="J390" i="2"/>
  <c r="I390" i="2"/>
  <c r="H390" i="2"/>
  <c r="T389" i="2"/>
  <c r="Q389" i="2"/>
  <c r="R389" i="2" s="1"/>
  <c r="O389" i="2"/>
  <c r="L389" i="2"/>
  <c r="N389" i="2" s="1"/>
  <c r="K389" i="2"/>
  <c r="M389" i="2" s="1"/>
  <c r="J389" i="2"/>
  <c r="I389" i="2"/>
  <c r="H389" i="2"/>
  <c r="T388" i="2"/>
  <c r="Q388" i="2"/>
  <c r="R388" i="2" s="1"/>
  <c r="O388" i="2"/>
  <c r="L388" i="2"/>
  <c r="N388" i="2" s="1"/>
  <c r="K388" i="2"/>
  <c r="M388" i="2" s="1"/>
  <c r="J388" i="2"/>
  <c r="I388" i="2"/>
  <c r="H388" i="2"/>
  <c r="T387" i="2"/>
  <c r="Q387" i="2"/>
  <c r="R387" i="2" s="1"/>
  <c r="O387" i="2"/>
  <c r="L387" i="2"/>
  <c r="N387" i="2" s="1"/>
  <c r="K387" i="2"/>
  <c r="M387" i="2" s="1"/>
  <c r="J387" i="2"/>
  <c r="I387" i="2"/>
  <c r="H387" i="2"/>
  <c r="T386" i="2"/>
  <c r="Q386" i="2"/>
  <c r="R386" i="2" s="1"/>
  <c r="O386" i="2"/>
  <c r="L386" i="2"/>
  <c r="N386" i="2" s="1"/>
  <c r="K386" i="2"/>
  <c r="M386" i="2" s="1"/>
  <c r="J386" i="2"/>
  <c r="I386" i="2"/>
  <c r="H386" i="2"/>
  <c r="T385" i="2"/>
  <c r="Q385" i="2"/>
  <c r="R385" i="2" s="1"/>
  <c r="O385" i="2"/>
  <c r="L385" i="2"/>
  <c r="N385" i="2" s="1"/>
  <c r="K385" i="2"/>
  <c r="M385" i="2" s="1"/>
  <c r="J385" i="2"/>
  <c r="I385" i="2"/>
  <c r="H385" i="2"/>
  <c r="T384" i="2"/>
  <c r="Q384" i="2"/>
  <c r="R384" i="2" s="1"/>
  <c r="O384" i="2"/>
  <c r="L384" i="2"/>
  <c r="N384" i="2" s="1"/>
  <c r="K384" i="2"/>
  <c r="M384" i="2" s="1"/>
  <c r="J384" i="2"/>
  <c r="I384" i="2"/>
  <c r="H384" i="2"/>
  <c r="T383" i="2"/>
  <c r="Q383" i="2"/>
  <c r="R383" i="2" s="1"/>
  <c r="O383" i="2"/>
  <c r="L383" i="2"/>
  <c r="N383" i="2" s="1"/>
  <c r="K383" i="2"/>
  <c r="M383" i="2" s="1"/>
  <c r="J383" i="2"/>
  <c r="I383" i="2"/>
  <c r="H383" i="2"/>
  <c r="T382" i="2"/>
  <c r="Q382" i="2"/>
  <c r="R382" i="2" s="1"/>
  <c r="O382" i="2"/>
  <c r="L382" i="2"/>
  <c r="N382" i="2" s="1"/>
  <c r="K382" i="2"/>
  <c r="M382" i="2" s="1"/>
  <c r="J382" i="2"/>
  <c r="I382" i="2"/>
  <c r="H382" i="2"/>
  <c r="T381" i="2"/>
  <c r="Q381" i="2"/>
  <c r="R381" i="2" s="1"/>
  <c r="O381" i="2"/>
  <c r="L381" i="2"/>
  <c r="N381" i="2" s="1"/>
  <c r="K381" i="2"/>
  <c r="M381" i="2" s="1"/>
  <c r="J381" i="2"/>
  <c r="I381" i="2"/>
  <c r="H381" i="2"/>
  <c r="T380" i="2"/>
  <c r="Q380" i="2"/>
  <c r="R380" i="2" s="1"/>
  <c r="O380" i="2"/>
  <c r="L380" i="2"/>
  <c r="N380" i="2" s="1"/>
  <c r="K380" i="2"/>
  <c r="M380" i="2" s="1"/>
  <c r="J380" i="2"/>
  <c r="I380" i="2"/>
  <c r="H380" i="2"/>
  <c r="T379" i="2"/>
  <c r="Q379" i="2"/>
  <c r="R379" i="2" s="1"/>
  <c r="O379" i="2"/>
  <c r="L379" i="2"/>
  <c r="N379" i="2" s="1"/>
  <c r="K379" i="2"/>
  <c r="M379" i="2" s="1"/>
  <c r="J379" i="2"/>
  <c r="I379" i="2"/>
  <c r="H379" i="2"/>
  <c r="T378" i="2"/>
  <c r="Q378" i="2"/>
  <c r="R378" i="2" s="1"/>
  <c r="O378" i="2"/>
  <c r="L378" i="2"/>
  <c r="N378" i="2" s="1"/>
  <c r="K378" i="2"/>
  <c r="M378" i="2" s="1"/>
  <c r="J378" i="2"/>
  <c r="I378" i="2"/>
  <c r="H378" i="2"/>
  <c r="T377" i="2"/>
  <c r="Q377" i="2"/>
  <c r="R377" i="2" s="1"/>
  <c r="O377" i="2"/>
  <c r="L377" i="2"/>
  <c r="N377" i="2" s="1"/>
  <c r="K377" i="2"/>
  <c r="M377" i="2" s="1"/>
  <c r="J377" i="2"/>
  <c r="I377" i="2"/>
  <c r="H377" i="2"/>
  <c r="T376" i="2"/>
  <c r="Q376" i="2"/>
  <c r="R376" i="2" s="1"/>
  <c r="O376" i="2"/>
  <c r="L376" i="2"/>
  <c r="N376" i="2" s="1"/>
  <c r="K376" i="2"/>
  <c r="M376" i="2" s="1"/>
  <c r="J376" i="2"/>
  <c r="I376" i="2"/>
  <c r="H376" i="2"/>
  <c r="T375" i="2"/>
  <c r="Q375" i="2"/>
  <c r="R375" i="2" s="1"/>
  <c r="O375" i="2"/>
  <c r="L375" i="2"/>
  <c r="N375" i="2" s="1"/>
  <c r="K375" i="2"/>
  <c r="M375" i="2" s="1"/>
  <c r="J375" i="2"/>
  <c r="I375" i="2"/>
  <c r="H375" i="2"/>
  <c r="T374" i="2"/>
  <c r="Q374" i="2"/>
  <c r="R374" i="2" s="1"/>
  <c r="O374" i="2"/>
  <c r="L374" i="2"/>
  <c r="N374" i="2" s="1"/>
  <c r="K374" i="2"/>
  <c r="M374" i="2" s="1"/>
  <c r="J374" i="2"/>
  <c r="I374" i="2"/>
  <c r="H374" i="2"/>
  <c r="T373" i="2"/>
  <c r="Q373" i="2"/>
  <c r="R373" i="2" s="1"/>
  <c r="O373" i="2"/>
  <c r="L373" i="2"/>
  <c r="N373" i="2" s="1"/>
  <c r="K373" i="2"/>
  <c r="M373" i="2" s="1"/>
  <c r="J373" i="2"/>
  <c r="I373" i="2"/>
  <c r="H373" i="2"/>
  <c r="T372" i="2"/>
  <c r="Q372" i="2"/>
  <c r="R372" i="2" s="1"/>
  <c r="O372" i="2"/>
  <c r="L372" i="2"/>
  <c r="N372" i="2" s="1"/>
  <c r="K372" i="2"/>
  <c r="M372" i="2" s="1"/>
  <c r="J372" i="2"/>
  <c r="I372" i="2"/>
  <c r="H372" i="2"/>
  <c r="T371" i="2"/>
  <c r="Q371" i="2"/>
  <c r="R371" i="2" s="1"/>
  <c r="O371" i="2"/>
  <c r="L371" i="2"/>
  <c r="N371" i="2" s="1"/>
  <c r="K371" i="2"/>
  <c r="M371" i="2" s="1"/>
  <c r="J371" i="2"/>
  <c r="I371" i="2"/>
  <c r="H371" i="2"/>
  <c r="T370" i="2"/>
  <c r="Q370" i="2"/>
  <c r="R370" i="2" s="1"/>
  <c r="O370" i="2"/>
  <c r="L370" i="2"/>
  <c r="N370" i="2" s="1"/>
  <c r="K370" i="2"/>
  <c r="M370" i="2" s="1"/>
  <c r="J370" i="2"/>
  <c r="I370" i="2"/>
  <c r="H370" i="2"/>
  <c r="T369" i="2"/>
  <c r="Q369" i="2"/>
  <c r="R369" i="2" s="1"/>
  <c r="O369" i="2"/>
  <c r="L369" i="2"/>
  <c r="N369" i="2" s="1"/>
  <c r="K369" i="2"/>
  <c r="M369" i="2" s="1"/>
  <c r="J369" i="2"/>
  <c r="I369" i="2"/>
  <c r="H369" i="2"/>
  <c r="T368" i="2"/>
  <c r="Q368" i="2"/>
  <c r="R368" i="2" s="1"/>
  <c r="O368" i="2"/>
  <c r="L368" i="2"/>
  <c r="N368" i="2" s="1"/>
  <c r="K368" i="2"/>
  <c r="M368" i="2" s="1"/>
  <c r="J368" i="2"/>
  <c r="I368" i="2"/>
  <c r="H368" i="2"/>
  <c r="T367" i="2"/>
  <c r="Q367" i="2"/>
  <c r="R367" i="2" s="1"/>
  <c r="O367" i="2"/>
  <c r="L367" i="2"/>
  <c r="N367" i="2" s="1"/>
  <c r="K367" i="2"/>
  <c r="M367" i="2" s="1"/>
  <c r="J367" i="2"/>
  <c r="I367" i="2"/>
  <c r="H367" i="2"/>
  <c r="T366" i="2"/>
  <c r="Q366" i="2"/>
  <c r="R366" i="2" s="1"/>
  <c r="O366" i="2"/>
  <c r="L366" i="2"/>
  <c r="N366" i="2" s="1"/>
  <c r="K366" i="2"/>
  <c r="M366" i="2" s="1"/>
  <c r="J366" i="2"/>
  <c r="I366" i="2"/>
  <c r="H366" i="2"/>
  <c r="T365" i="2"/>
  <c r="Q365" i="2"/>
  <c r="R365" i="2" s="1"/>
  <c r="O365" i="2"/>
  <c r="L365" i="2"/>
  <c r="N365" i="2" s="1"/>
  <c r="K365" i="2"/>
  <c r="M365" i="2" s="1"/>
  <c r="J365" i="2"/>
  <c r="I365" i="2"/>
  <c r="H365" i="2"/>
  <c r="T364" i="2"/>
  <c r="Q364" i="2"/>
  <c r="R364" i="2" s="1"/>
  <c r="O364" i="2"/>
  <c r="L364" i="2"/>
  <c r="N364" i="2" s="1"/>
  <c r="K364" i="2"/>
  <c r="M364" i="2" s="1"/>
  <c r="J364" i="2"/>
  <c r="I364" i="2"/>
  <c r="H364" i="2"/>
  <c r="T363" i="2"/>
  <c r="Q363" i="2"/>
  <c r="R363" i="2" s="1"/>
  <c r="O363" i="2"/>
  <c r="L363" i="2"/>
  <c r="N363" i="2" s="1"/>
  <c r="K363" i="2"/>
  <c r="M363" i="2" s="1"/>
  <c r="J363" i="2"/>
  <c r="I363" i="2"/>
  <c r="H363" i="2"/>
  <c r="T362" i="2"/>
  <c r="Q362" i="2"/>
  <c r="R362" i="2" s="1"/>
  <c r="O362" i="2"/>
  <c r="L362" i="2"/>
  <c r="N362" i="2" s="1"/>
  <c r="K362" i="2"/>
  <c r="M362" i="2" s="1"/>
  <c r="J362" i="2"/>
  <c r="I362" i="2"/>
  <c r="H362" i="2"/>
  <c r="T361" i="2"/>
  <c r="Q361" i="2"/>
  <c r="R361" i="2" s="1"/>
  <c r="O361" i="2"/>
  <c r="L361" i="2"/>
  <c r="N361" i="2" s="1"/>
  <c r="K361" i="2"/>
  <c r="M361" i="2" s="1"/>
  <c r="J361" i="2"/>
  <c r="I361" i="2"/>
  <c r="H361" i="2"/>
  <c r="T360" i="2"/>
  <c r="Q360" i="2"/>
  <c r="R360" i="2" s="1"/>
  <c r="O360" i="2"/>
  <c r="L360" i="2"/>
  <c r="N360" i="2" s="1"/>
  <c r="K360" i="2"/>
  <c r="M360" i="2" s="1"/>
  <c r="J360" i="2"/>
  <c r="I360" i="2"/>
  <c r="H360" i="2"/>
  <c r="T359" i="2"/>
  <c r="Q359" i="2"/>
  <c r="R359" i="2" s="1"/>
  <c r="O359" i="2"/>
  <c r="L359" i="2"/>
  <c r="N359" i="2" s="1"/>
  <c r="K359" i="2"/>
  <c r="M359" i="2" s="1"/>
  <c r="J359" i="2"/>
  <c r="I359" i="2"/>
  <c r="H359" i="2"/>
  <c r="T358" i="2"/>
  <c r="Q358" i="2"/>
  <c r="R358" i="2" s="1"/>
  <c r="O358" i="2"/>
  <c r="L358" i="2"/>
  <c r="N358" i="2" s="1"/>
  <c r="K358" i="2"/>
  <c r="M358" i="2" s="1"/>
  <c r="J358" i="2"/>
  <c r="I358" i="2"/>
  <c r="H358" i="2"/>
  <c r="T357" i="2"/>
  <c r="Q357" i="2"/>
  <c r="R357" i="2" s="1"/>
  <c r="O357" i="2"/>
  <c r="L357" i="2"/>
  <c r="N357" i="2" s="1"/>
  <c r="K357" i="2"/>
  <c r="M357" i="2" s="1"/>
  <c r="J357" i="2"/>
  <c r="I357" i="2"/>
  <c r="H357" i="2"/>
  <c r="T356" i="2"/>
  <c r="Q356" i="2"/>
  <c r="R356" i="2" s="1"/>
  <c r="O356" i="2"/>
  <c r="L356" i="2"/>
  <c r="N356" i="2" s="1"/>
  <c r="K356" i="2"/>
  <c r="M356" i="2" s="1"/>
  <c r="J356" i="2"/>
  <c r="I356" i="2"/>
  <c r="H356" i="2"/>
  <c r="T355" i="2"/>
  <c r="Q355" i="2"/>
  <c r="R355" i="2" s="1"/>
  <c r="O355" i="2"/>
  <c r="L355" i="2"/>
  <c r="N355" i="2" s="1"/>
  <c r="K355" i="2"/>
  <c r="M355" i="2" s="1"/>
  <c r="J355" i="2"/>
  <c r="I355" i="2"/>
  <c r="H355" i="2"/>
  <c r="T354" i="2"/>
  <c r="Q354" i="2"/>
  <c r="R354" i="2" s="1"/>
  <c r="O354" i="2"/>
  <c r="L354" i="2"/>
  <c r="N354" i="2" s="1"/>
  <c r="K354" i="2"/>
  <c r="M354" i="2" s="1"/>
  <c r="J354" i="2"/>
  <c r="I354" i="2"/>
  <c r="H354" i="2"/>
  <c r="T353" i="2"/>
  <c r="Q353" i="2"/>
  <c r="R353" i="2" s="1"/>
  <c r="O353" i="2"/>
  <c r="L353" i="2"/>
  <c r="N353" i="2" s="1"/>
  <c r="K353" i="2"/>
  <c r="M353" i="2" s="1"/>
  <c r="J353" i="2"/>
  <c r="I353" i="2"/>
  <c r="H353" i="2"/>
  <c r="T352" i="2"/>
  <c r="Q352" i="2"/>
  <c r="R352" i="2" s="1"/>
  <c r="O352" i="2"/>
  <c r="L352" i="2"/>
  <c r="N352" i="2" s="1"/>
  <c r="K352" i="2"/>
  <c r="M352" i="2" s="1"/>
  <c r="J352" i="2"/>
  <c r="I352" i="2"/>
  <c r="H352" i="2"/>
  <c r="T351" i="2"/>
  <c r="Q351" i="2"/>
  <c r="R351" i="2" s="1"/>
  <c r="O351" i="2"/>
  <c r="L351" i="2"/>
  <c r="N351" i="2" s="1"/>
  <c r="K351" i="2"/>
  <c r="M351" i="2" s="1"/>
  <c r="J351" i="2"/>
  <c r="I351" i="2"/>
  <c r="H351" i="2"/>
  <c r="T350" i="2"/>
  <c r="Q350" i="2"/>
  <c r="R350" i="2" s="1"/>
  <c r="O350" i="2"/>
  <c r="L350" i="2"/>
  <c r="N350" i="2" s="1"/>
  <c r="K350" i="2"/>
  <c r="M350" i="2" s="1"/>
  <c r="J350" i="2"/>
  <c r="I350" i="2"/>
  <c r="H350" i="2"/>
  <c r="T349" i="2"/>
  <c r="Q349" i="2"/>
  <c r="R349" i="2" s="1"/>
  <c r="O349" i="2"/>
  <c r="L349" i="2"/>
  <c r="N349" i="2" s="1"/>
  <c r="K349" i="2"/>
  <c r="M349" i="2" s="1"/>
  <c r="J349" i="2"/>
  <c r="I349" i="2"/>
  <c r="H349" i="2"/>
  <c r="T348" i="2"/>
  <c r="Q348" i="2"/>
  <c r="R348" i="2" s="1"/>
  <c r="O348" i="2"/>
  <c r="L348" i="2"/>
  <c r="N348" i="2" s="1"/>
  <c r="K348" i="2"/>
  <c r="M348" i="2" s="1"/>
  <c r="J348" i="2"/>
  <c r="I348" i="2"/>
  <c r="H348" i="2"/>
  <c r="T347" i="2"/>
  <c r="Q347" i="2"/>
  <c r="R347" i="2" s="1"/>
  <c r="O347" i="2"/>
  <c r="L347" i="2"/>
  <c r="N347" i="2" s="1"/>
  <c r="K347" i="2"/>
  <c r="M347" i="2" s="1"/>
  <c r="J347" i="2"/>
  <c r="I347" i="2"/>
  <c r="H347" i="2"/>
  <c r="T346" i="2"/>
  <c r="Q346" i="2"/>
  <c r="R346" i="2" s="1"/>
  <c r="O346" i="2"/>
  <c r="L346" i="2"/>
  <c r="N346" i="2" s="1"/>
  <c r="K346" i="2"/>
  <c r="M346" i="2" s="1"/>
  <c r="J346" i="2"/>
  <c r="I346" i="2"/>
  <c r="H346" i="2"/>
  <c r="T345" i="2"/>
  <c r="Q345" i="2"/>
  <c r="R345" i="2" s="1"/>
  <c r="O345" i="2"/>
  <c r="L345" i="2"/>
  <c r="N345" i="2" s="1"/>
  <c r="K345" i="2"/>
  <c r="M345" i="2" s="1"/>
  <c r="J345" i="2"/>
  <c r="I345" i="2"/>
  <c r="H345" i="2"/>
  <c r="T344" i="2"/>
  <c r="Q344" i="2"/>
  <c r="R344" i="2" s="1"/>
  <c r="O344" i="2"/>
  <c r="L344" i="2"/>
  <c r="N344" i="2" s="1"/>
  <c r="K344" i="2"/>
  <c r="M344" i="2" s="1"/>
  <c r="J344" i="2"/>
  <c r="I344" i="2"/>
  <c r="H344" i="2"/>
  <c r="T343" i="2"/>
  <c r="Q343" i="2"/>
  <c r="R343" i="2" s="1"/>
  <c r="O343" i="2"/>
  <c r="L343" i="2"/>
  <c r="N343" i="2" s="1"/>
  <c r="K343" i="2"/>
  <c r="M343" i="2" s="1"/>
  <c r="J343" i="2"/>
  <c r="I343" i="2"/>
  <c r="H343" i="2"/>
  <c r="T342" i="2"/>
  <c r="Q342" i="2"/>
  <c r="R342" i="2" s="1"/>
  <c r="O342" i="2"/>
  <c r="L342" i="2"/>
  <c r="N342" i="2" s="1"/>
  <c r="K342" i="2"/>
  <c r="M342" i="2" s="1"/>
  <c r="J342" i="2"/>
  <c r="I342" i="2"/>
  <c r="H342" i="2"/>
  <c r="T341" i="2"/>
  <c r="Q341" i="2"/>
  <c r="R341" i="2" s="1"/>
  <c r="O341" i="2"/>
  <c r="L341" i="2"/>
  <c r="N341" i="2" s="1"/>
  <c r="K341" i="2"/>
  <c r="M341" i="2" s="1"/>
  <c r="J341" i="2"/>
  <c r="I341" i="2"/>
  <c r="H341" i="2"/>
  <c r="T340" i="2"/>
  <c r="Q340" i="2"/>
  <c r="R340" i="2" s="1"/>
  <c r="O340" i="2"/>
  <c r="L340" i="2"/>
  <c r="N340" i="2" s="1"/>
  <c r="K340" i="2"/>
  <c r="M340" i="2" s="1"/>
  <c r="J340" i="2"/>
  <c r="I340" i="2"/>
  <c r="H340" i="2"/>
  <c r="T339" i="2"/>
  <c r="Q339" i="2"/>
  <c r="R339" i="2" s="1"/>
  <c r="O339" i="2"/>
  <c r="L339" i="2"/>
  <c r="N339" i="2" s="1"/>
  <c r="K339" i="2"/>
  <c r="M339" i="2" s="1"/>
  <c r="J339" i="2"/>
  <c r="I339" i="2"/>
  <c r="H339" i="2"/>
  <c r="T338" i="2"/>
  <c r="Q338" i="2"/>
  <c r="R338" i="2" s="1"/>
  <c r="O338" i="2"/>
  <c r="L338" i="2"/>
  <c r="N338" i="2" s="1"/>
  <c r="K338" i="2"/>
  <c r="M338" i="2" s="1"/>
  <c r="J338" i="2"/>
  <c r="I338" i="2"/>
  <c r="H338" i="2"/>
  <c r="T337" i="2"/>
  <c r="Q337" i="2"/>
  <c r="R337" i="2" s="1"/>
  <c r="O337" i="2"/>
  <c r="L337" i="2"/>
  <c r="N337" i="2" s="1"/>
  <c r="K337" i="2"/>
  <c r="M337" i="2" s="1"/>
  <c r="J337" i="2"/>
  <c r="I337" i="2"/>
  <c r="H337" i="2"/>
  <c r="T336" i="2"/>
  <c r="Q336" i="2"/>
  <c r="R336" i="2" s="1"/>
  <c r="O336" i="2"/>
  <c r="L336" i="2"/>
  <c r="N336" i="2" s="1"/>
  <c r="K336" i="2"/>
  <c r="M336" i="2" s="1"/>
  <c r="J336" i="2"/>
  <c r="I336" i="2"/>
  <c r="H336" i="2"/>
  <c r="T335" i="2"/>
  <c r="Q335" i="2"/>
  <c r="R335" i="2" s="1"/>
  <c r="O335" i="2"/>
  <c r="L335" i="2"/>
  <c r="N335" i="2" s="1"/>
  <c r="K335" i="2"/>
  <c r="M335" i="2" s="1"/>
  <c r="J335" i="2"/>
  <c r="I335" i="2"/>
  <c r="H335" i="2"/>
  <c r="T334" i="2"/>
  <c r="Q334" i="2"/>
  <c r="R334" i="2" s="1"/>
  <c r="O334" i="2"/>
  <c r="L334" i="2"/>
  <c r="N334" i="2" s="1"/>
  <c r="K334" i="2"/>
  <c r="M334" i="2" s="1"/>
  <c r="J334" i="2"/>
  <c r="I334" i="2"/>
  <c r="H334" i="2"/>
  <c r="T333" i="2"/>
  <c r="Q333" i="2"/>
  <c r="R333" i="2" s="1"/>
  <c r="O333" i="2"/>
  <c r="L333" i="2"/>
  <c r="N333" i="2" s="1"/>
  <c r="K333" i="2"/>
  <c r="M333" i="2" s="1"/>
  <c r="J333" i="2"/>
  <c r="I333" i="2"/>
  <c r="H333" i="2"/>
  <c r="T332" i="2"/>
  <c r="Q332" i="2"/>
  <c r="R332" i="2" s="1"/>
  <c r="O332" i="2"/>
  <c r="L332" i="2"/>
  <c r="N332" i="2" s="1"/>
  <c r="K332" i="2"/>
  <c r="M332" i="2" s="1"/>
  <c r="J332" i="2"/>
  <c r="I332" i="2"/>
  <c r="H332" i="2"/>
  <c r="T331" i="2"/>
  <c r="Q331" i="2"/>
  <c r="R331" i="2" s="1"/>
  <c r="O331" i="2"/>
  <c r="L331" i="2"/>
  <c r="N331" i="2" s="1"/>
  <c r="K331" i="2"/>
  <c r="M331" i="2" s="1"/>
  <c r="J331" i="2"/>
  <c r="I331" i="2"/>
  <c r="H331" i="2"/>
  <c r="T330" i="2"/>
  <c r="Q330" i="2"/>
  <c r="R330" i="2" s="1"/>
  <c r="O330" i="2"/>
  <c r="L330" i="2"/>
  <c r="N330" i="2" s="1"/>
  <c r="K330" i="2"/>
  <c r="M330" i="2" s="1"/>
  <c r="J330" i="2"/>
  <c r="I330" i="2"/>
  <c r="H330" i="2"/>
  <c r="T329" i="2"/>
  <c r="Q329" i="2"/>
  <c r="R329" i="2" s="1"/>
  <c r="O329" i="2"/>
  <c r="L329" i="2"/>
  <c r="N329" i="2" s="1"/>
  <c r="K329" i="2"/>
  <c r="M329" i="2" s="1"/>
  <c r="J329" i="2"/>
  <c r="I329" i="2"/>
  <c r="H329" i="2"/>
  <c r="T328" i="2"/>
  <c r="Q328" i="2"/>
  <c r="R328" i="2" s="1"/>
  <c r="O328" i="2"/>
  <c r="L328" i="2"/>
  <c r="N328" i="2" s="1"/>
  <c r="K328" i="2"/>
  <c r="M328" i="2" s="1"/>
  <c r="J328" i="2"/>
  <c r="I328" i="2"/>
  <c r="H328" i="2"/>
  <c r="T327" i="2"/>
  <c r="Q327" i="2"/>
  <c r="R327" i="2" s="1"/>
  <c r="O327" i="2"/>
  <c r="L327" i="2"/>
  <c r="N327" i="2" s="1"/>
  <c r="K327" i="2"/>
  <c r="M327" i="2" s="1"/>
  <c r="J327" i="2"/>
  <c r="I327" i="2"/>
  <c r="H327" i="2"/>
  <c r="T326" i="2"/>
  <c r="Q326" i="2"/>
  <c r="R326" i="2" s="1"/>
  <c r="O326" i="2"/>
  <c r="L326" i="2"/>
  <c r="N326" i="2" s="1"/>
  <c r="K326" i="2"/>
  <c r="M326" i="2" s="1"/>
  <c r="J326" i="2"/>
  <c r="I326" i="2"/>
  <c r="H326" i="2"/>
  <c r="T325" i="2"/>
  <c r="Q325" i="2"/>
  <c r="R325" i="2" s="1"/>
  <c r="O325" i="2"/>
  <c r="L325" i="2"/>
  <c r="N325" i="2" s="1"/>
  <c r="K325" i="2"/>
  <c r="M325" i="2" s="1"/>
  <c r="J325" i="2"/>
  <c r="I325" i="2"/>
  <c r="H325" i="2"/>
  <c r="T324" i="2"/>
  <c r="Q324" i="2"/>
  <c r="R324" i="2" s="1"/>
  <c r="O324" i="2"/>
  <c r="L324" i="2"/>
  <c r="N324" i="2" s="1"/>
  <c r="K324" i="2"/>
  <c r="M324" i="2" s="1"/>
  <c r="J324" i="2"/>
  <c r="I324" i="2"/>
  <c r="H324" i="2"/>
  <c r="T323" i="2"/>
  <c r="Q323" i="2"/>
  <c r="R323" i="2" s="1"/>
  <c r="O323" i="2"/>
  <c r="L323" i="2"/>
  <c r="N323" i="2" s="1"/>
  <c r="K323" i="2"/>
  <c r="M323" i="2" s="1"/>
  <c r="J323" i="2"/>
  <c r="I323" i="2"/>
  <c r="H323" i="2"/>
  <c r="T322" i="2"/>
  <c r="Q322" i="2"/>
  <c r="R322" i="2" s="1"/>
  <c r="O322" i="2"/>
  <c r="L322" i="2"/>
  <c r="N322" i="2" s="1"/>
  <c r="K322" i="2"/>
  <c r="M322" i="2" s="1"/>
  <c r="J322" i="2"/>
  <c r="I322" i="2"/>
  <c r="H322" i="2"/>
  <c r="T321" i="2"/>
  <c r="Q321" i="2"/>
  <c r="R321" i="2" s="1"/>
  <c r="O321" i="2"/>
  <c r="L321" i="2"/>
  <c r="N321" i="2" s="1"/>
  <c r="K321" i="2"/>
  <c r="M321" i="2" s="1"/>
  <c r="J321" i="2"/>
  <c r="I321" i="2"/>
  <c r="H321" i="2"/>
  <c r="T320" i="2"/>
  <c r="Q320" i="2"/>
  <c r="R320" i="2" s="1"/>
  <c r="O320" i="2"/>
  <c r="L320" i="2"/>
  <c r="N320" i="2" s="1"/>
  <c r="K320" i="2"/>
  <c r="M320" i="2" s="1"/>
  <c r="J320" i="2"/>
  <c r="I320" i="2"/>
  <c r="H320" i="2"/>
  <c r="T319" i="2"/>
  <c r="Q319" i="2"/>
  <c r="R319" i="2" s="1"/>
  <c r="O319" i="2"/>
  <c r="L319" i="2"/>
  <c r="N319" i="2" s="1"/>
  <c r="K319" i="2"/>
  <c r="M319" i="2" s="1"/>
  <c r="J319" i="2"/>
  <c r="I319" i="2"/>
  <c r="H319" i="2"/>
  <c r="T318" i="2"/>
  <c r="Q318" i="2"/>
  <c r="R318" i="2" s="1"/>
  <c r="O318" i="2"/>
  <c r="L318" i="2"/>
  <c r="N318" i="2" s="1"/>
  <c r="K318" i="2"/>
  <c r="M318" i="2" s="1"/>
  <c r="J318" i="2"/>
  <c r="I318" i="2"/>
  <c r="H318" i="2"/>
  <c r="T317" i="2"/>
  <c r="Q317" i="2"/>
  <c r="R317" i="2" s="1"/>
  <c r="O317" i="2"/>
  <c r="L317" i="2"/>
  <c r="N317" i="2" s="1"/>
  <c r="K317" i="2"/>
  <c r="M317" i="2" s="1"/>
  <c r="J317" i="2"/>
  <c r="I317" i="2"/>
  <c r="H317" i="2"/>
  <c r="T316" i="2"/>
  <c r="Q316" i="2"/>
  <c r="R316" i="2" s="1"/>
  <c r="O316" i="2"/>
  <c r="L316" i="2"/>
  <c r="N316" i="2" s="1"/>
  <c r="K316" i="2"/>
  <c r="M316" i="2" s="1"/>
  <c r="J316" i="2"/>
  <c r="I316" i="2"/>
  <c r="H316" i="2"/>
  <c r="T315" i="2"/>
  <c r="Q315" i="2"/>
  <c r="R315" i="2" s="1"/>
  <c r="O315" i="2"/>
  <c r="L315" i="2"/>
  <c r="N315" i="2" s="1"/>
  <c r="K315" i="2"/>
  <c r="M315" i="2" s="1"/>
  <c r="J315" i="2"/>
  <c r="I315" i="2"/>
  <c r="H315" i="2"/>
  <c r="T314" i="2"/>
  <c r="Q314" i="2"/>
  <c r="R314" i="2" s="1"/>
  <c r="O314" i="2"/>
  <c r="L314" i="2"/>
  <c r="N314" i="2" s="1"/>
  <c r="K314" i="2"/>
  <c r="M314" i="2" s="1"/>
  <c r="J314" i="2"/>
  <c r="I314" i="2"/>
  <c r="H314" i="2"/>
  <c r="T313" i="2"/>
  <c r="Q313" i="2"/>
  <c r="R313" i="2" s="1"/>
  <c r="O313" i="2"/>
  <c r="L313" i="2"/>
  <c r="N313" i="2" s="1"/>
  <c r="K313" i="2"/>
  <c r="M313" i="2" s="1"/>
  <c r="J313" i="2"/>
  <c r="I313" i="2"/>
  <c r="H313" i="2"/>
  <c r="T312" i="2"/>
  <c r="Q312" i="2"/>
  <c r="R312" i="2" s="1"/>
  <c r="O312" i="2"/>
  <c r="L312" i="2"/>
  <c r="N312" i="2" s="1"/>
  <c r="K312" i="2"/>
  <c r="M312" i="2" s="1"/>
  <c r="J312" i="2"/>
  <c r="I312" i="2"/>
  <c r="H312" i="2"/>
  <c r="T311" i="2"/>
  <c r="Q311" i="2"/>
  <c r="R311" i="2" s="1"/>
  <c r="O311" i="2"/>
  <c r="L311" i="2"/>
  <c r="N311" i="2" s="1"/>
  <c r="K311" i="2"/>
  <c r="M311" i="2" s="1"/>
  <c r="J311" i="2"/>
  <c r="I311" i="2"/>
  <c r="H311" i="2"/>
  <c r="T310" i="2"/>
  <c r="Q310" i="2"/>
  <c r="R310" i="2" s="1"/>
  <c r="O310" i="2"/>
  <c r="L310" i="2"/>
  <c r="N310" i="2" s="1"/>
  <c r="K310" i="2"/>
  <c r="M310" i="2" s="1"/>
  <c r="J310" i="2"/>
  <c r="I310" i="2"/>
  <c r="H310" i="2"/>
  <c r="T309" i="2"/>
  <c r="Q309" i="2"/>
  <c r="R309" i="2" s="1"/>
  <c r="O309" i="2"/>
  <c r="L309" i="2"/>
  <c r="N309" i="2" s="1"/>
  <c r="K309" i="2"/>
  <c r="M309" i="2" s="1"/>
  <c r="J309" i="2"/>
  <c r="I309" i="2"/>
  <c r="H309" i="2"/>
  <c r="T308" i="2"/>
  <c r="Q308" i="2"/>
  <c r="R308" i="2" s="1"/>
  <c r="O308" i="2"/>
  <c r="L308" i="2"/>
  <c r="N308" i="2" s="1"/>
  <c r="K308" i="2"/>
  <c r="M308" i="2" s="1"/>
  <c r="J308" i="2"/>
  <c r="I308" i="2"/>
  <c r="H308" i="2"/>
  <c r="T307" i="2"/>
  <c r="Q307" i="2"/>
  <c r="R307" i="2" s="1"/>
  <c r="O307" i="2"/>
  <c r="L307" i="2"/>
  <c r="N307" i="2" s="1"/>
  <c r="K307" i="2"/>
  <c r="M307" i="2" s="1"/>
  <c r="J307" i="2"/>
  <c r="I307" i="2"/>
  <c r="H307" i="2"/>
  <c r="T306" i="2"/>
  <c r="Q306" i="2"/>
  <c r="R306" i="2" s="1"/>
  <c r="O306" i="2"/>
  <c r="L306" i="2"/>
  <c r="N306" i="2" s="1"/>
  <c r="K306" i="2"/>
  <c r="M306" i="2" s="1"/>
  <c r="J306" i="2"/>
  <c r="I306" i="2"/>
  <c r="H306" i="2"/>
  <c r="T305" i="2"/>
  <c r="Q305" i="2"/>
  <c r="R305" i="2" s="1"/>
  <c r="O305" i="2"/>
  <c r="L305" i="2"/>
  <c r="N305" i="2" s="1"/>
  <c r="K305" i="2"/>
  <c r="M305" i="2" s="1"/>
  <c r="J305" i="2"/>
  <c r="I305" i="2"/>
  <c r="H305" i="2"/>
  <c r="T304" i="2"/>
  <c r="Q304" i="2"/>
  <c r="R304" i="2" s="1"/>
  <c r="O304" i="2"/>
  <c r="L304" i="2"/>
  <c r="N304" i="2" s="1"/>
  <c r="K304" i="2"/>
  <c r="M304" i="2" s="1"/>
  <c r="J304" i="2"/>
  <c r="I304" i="2"/>
  <c r="H304" i="2"/>
  <c r="T303" i="2"/>
  <c r="Q303" i="2"/>
  <c r="R303" i="2" s="1"/>
  <c r="O303" i="2"/>
  <c r="L303" i="2"/>
  <c r="N303" i="2" s="1"/>
  <c r="K303" i="2"/>
  <c r="M303" i="2" s="1"/>
  <c r="J303" i="2"/>
  <c r="I303" i="2"/>
  <c r="H303" i="2"/>
  <c r="T302" i="2"/>
  <c r="Q302" i="2"/>
  <c r="R302" i="2" s="1"/>
  <c r="O302" i="2"/>
  <c r="L302" i="2"/>
  <c r="N302" i="2" s="1"/>
  <c r="K302" i="2"/>
  <c r="M302" i="2" s="1"/>
  <c r="J302" i="2"/>
  <c r="I302" i="2"/>
  <c r="H302" i="2"/>
  <c r="T301" i="2"/>
  <c r="Q301" i="2"/>
  <c r="R301" i="2" s="1"/>
  <c r="O301" i="2"/>
  <c r="L301" i="2"/>
  <c r="N301" i="2" s="1"/>
  <c r="K301" i="2"/>
  <c r="M301" i="2" s="1"/>
  <c r="J301" i="2"/>
  <c r="I301" i="2"/>
  <c r="H301" i="2"/>
  <c r="T300" i="2"/>
  <c r="Q300" i="2"/>
  <c r="R300" i="2" s="1"/>
  <c r="O300" i="2"/>
  <c r="L300" i="2"/>
  <c r="N300" i="2" s="1"/>
  <c r="K300" i="2"/>
  <c r="M300" i="2" s="1"/>
  <c r="J300" i="2"/>
  <c r="I300" i="2"/>
  <c r="H300" i="2"/>
  <c r="T299" i="2"/>
  <c r="Q299" i="2"/>
  <c r="R299" i="2" s="1"/>
  <c r="O299" i="2"/>
  <c r="L299" i="2"/>
  <c r="N299" i="2" s="1"/>
  <c r="K299" i="2"/>
  <c r="M299" i="2" s="1"/>
  <c r="J299" i="2"/>
  <c r="I299" i="2"/>
  <c r="H299" i="2"/>
  <c r="T298" i="2"/>
  <c r="Q298" i="2"/>
  <c r="R298" i="2" s="1"/>
  <c r="O298" i="2"/>
  <c r="L298" i="2"/>
  <c r="N298" i="2" s="1"/>
  <c r="K298" i="2"/>
  <c r="M298" i="2" s="1"/>
  <c r="J298" i="2"/>
  <c r="I298" i="2"/>
  <c r="H298" i="2"/>
  <c r="T297" i="2"/>
  <c r="Q297" i="2"/>
  <c r="R297" i="2" s="1"/>
  <c r="O297" i="2"/>
  <c r="L297" i="2"/>
  <c r="N297" i="2" s="1"/>
  <c r="K297" i="2"/>
  <c r="M297" i="2" s="1"/>
  <c r="J297" i="2"/>
  <c r="I297" i="2"/>
  <c r="H297" i="2"/>
  <c r="T296" i="2"/>
  <c r="Q296" i="2"/>
  <c r="R296" i="2" s="1"/>
  <c r="O296" i="2"/>
  <c r="L296" i="2"/>
  <c r="N296" i="2" s="1"/>
  <c r="K296" i="2"/>
  <c r="M296" i="2" s="1"/>
  <c r="J296" i="2"/>
  <c r="I296" i="2"/>
  <c r="H296" i="2"/>
  <c r="T295" i="2"/>
  <c r="Q295" i="2"/>
  <c r="R295" i="2" s="1"/>
  <c r="O295" i="2"/>
  <c r="L295" i="2"/>
  <c r="N295" i="2" s="1"/>
  <c r="K295" i="2"/>
  <c r="M295" i="2" s="1"/>
  <c r="J295" i="2"/>
  <c r="I295" i="2"/>
  <c r="H295" i="2"/>
  <c r="T294" i="2"/>
  <c r="Q294" i="2"/>
  <c r="R294" i="2" s="1"/>
  <c r="O294" i="2"/>
  <c r="L294" i="2"/>
  <c r="N294" i="2" s="1"/>
  <c r="K294" i="2"/>
  <c r="M294" i="2" s="1"/>
  <c r="J294" i="2"/>
  <c r="I294" i="2"/>
  <c r="H294" i="2"/>
  <c r="T293" i="2"/>
  <c r="Q293" i="2"/>
  <c r="R293" i="2" s="1"/>
  <c r="O293" i="2"/>
  <c r="L293" i="2"/>
  <c r="N293" i="2" s="1"/>
  <c r="K293" i="2"/>
  <c r="M293" i="2" s="1"/>
  <c r="J293" i="2"/>
  <c r="I293" i="2"/>
  <c r="H293" i="2"/>
  <c r="T292" i="2"/>
  <c r="Q292" i="2"/>
  <c r="R292" i="2" s="1"/>
  <c r="O292" i="2"/>
  <c r="L292" i="2"/>
  <c r="N292" i="2" s="1"/>
  <c r="K292" i="2"/>
  <c r="M292" i="2" s="1"/>
  <c r="J292" i="2"/>
  <c r="I292" i="2"/>
  <c r="H292" i="2"/>
  <c r="T291" i="2"/>
  <c r="Q291" i="2"/>
  <c r="R291" i="2" s="1"/>
  <c r="O291" i="2"/>
  <c r="L291" i="2"/>
  <c r="N291" i="2" s="1"/>
  <c r="K291" i="2"/>
  <c r="M291" i="2" s="1"/>
  <c r="J291" i="2"/>
  <c r="I291" i="2"/>
  <c r="H291" i="2"/>
  <c r="T290" i="2"/>
  <c r="Q290" i="2"/>
  <c r="R290" i="2" s="1"/>
  <c r="O290" i="2"/>
  <c r="L290" i="2"/>
  <c r="N290" i="2" s="1"/>
  <c r="K290" i="2"/>
  <c r="M290" i="2" s="1"/>
  <c r="J290" i="2"/>
  <c r="I290" i="2"/>
  <c r="H290" i="2"/>
  <c r="T289" i="2"/>
  <c r="Q289" i="2"/>
  <c r="R289" i="2" s="1"/>
  <c r="O289" i="2"/>
  <c r="L289" i="2"/>
  <c r="N289" i="2" s="1"/>
  <c r="K289" i="2"/>
  <c r="M289" i="2" s="1"/>
  <c r="J289" i="2"/>
  <c r="I289" i="2"/>
  <c r="H289" i="2"/>
  <c r="T288" i="2"/>
  <c r="Q288" i="2"/>
  <c r="R288" i="2" s="1"/>
  <c r="O288" i="2"/>
  <c r="L288" i="2"/>
  <c r="N288" i="2" s="1"/>
  <c r="K288" i="2"/>
  <c r="M288" i="2" s="1"/>
  <c r="J288" i="2"/>
  <c r="I288" i="2"/>
  <c r="H288" i="2"/>
  <c r="T287" i="2"/>
  <c r="Q287" i="2"/>
  <c r="R287" i="2" s="1"/>
  <c r="O287" i="2"/>
  <c r="L287" i="2"/>
  <c r="N287" i="2" s="1"/>
  <c r="K287" i="2"/>
  <c r="M287" i="2" s="1"/>
  <c r="J287" i="2"/>
  <c r="I287" i="2"/>
  <c r="H287" i="2"/>
  <c r="T286" i="2"/>
  <c r="Q286" i="2"/>
  <c r="R286" i="2" s="1"/>
  <c r="O286" i="2"/>
  <c r="L286" i="2"/>
  <c r="N286" i="2" s="1"/>
  <c r="K286" i="2"/>
  <c r="M286" i="2" s="1"/>
  <c r="J286" i="2"/>
  <c r="I286" i="2"/>
  <c r="H286" i="2"/>
  <c r="T285" i="2"/>
  <c r="Q285" i="2"/>
  <c r="R285" i="2" s="1"/>
  <c r="O285" i="2"/>
  <c r="L285" i="2"/>
  <c r="N285" i="2" s="1"/>
  <c r="K285" i="2"/>
  <c r="M285" i="2" s="1"/>
  <c r="J285" i="2"/>
  <c r="I285" i="2"/>
  <c r="H285" i="2"/>
  <c r="T284" i="2"/>
  <c r="Q284" i="2"/>
  <c r="R284" i="2" s="1"/>
  <c r="O284" i="2"/>
  <c r="L284" i="2"/>
  <c r="N284" i="2" s="1"/>
  <c r="K284" i="2"/>
  <c r="M284" i="2" s="1"/>
  <c r="J284" i="2"/>
  <c r="I284" i="2"/>
  <c r="H284" i="2"/>
  <c r="T283" i="2"/>
  <c r="Q283" i="2"/>
  <c r="R283" i="2" s="1"/>
  <c r="O283" i="2"/>
  <c r="L283" i="2"/>
  <c r="N283" i="2" s="1"/>
  <c r="K283" i="2"/>
  <c r="M283" i="2" s="1"/>
  <c r="J283" i="2"/>
  <c r="I283" i="2"/>
  <c r="H283" i="2"/>
  <c r="T282" i="2"/>
  <c r="Q282" i="2"/>
  <c r="R282" i="2" s="1"/>
  <c r="O282" i="2"/>
  <c r="L282" i="2"/>
  <c r="N282" i="2" s="1"/>
  <c r="K282" i="2"/>
  <c r="M282" i="2" s="1"/>
  <c r="J282" i="2"/>
  <c r="I282" i="2"/>
  <c r="H282" i="2"/>
  <c r="T281" i="2"/>
  <c r="Q281" i="2"/>
  <c r="R281" i="2" s="1"/>
  <c r="O281" i="2"/>
  <c r="L281" i="2"/>
  <c r="N281" i="2" s="1"/>
  <c r="K281" i="2"/>
  <c r="M281" i="2" s="1"/>
  <c r="J281" i="2"/>
  <c r="I281" i="2"/>
  <c r="H281" i="2"/>
  <c r="T280" i="2"/>
  <c r="Q280" i="2"/>
  <c r="R280" i="2" s="1"/>
  <c r="O280" i="2"/>
  <c r="L280" i="2"/>
  <c r="N280" i="2" s="1"/>
  <c r="K280" i="2"/>
  <c r="M280" i="2" s="1"/>
  <c r="J280" i="2"/>
  <c r="I280" i="2"/>
  <c r="H280" i="2"/>
  <c r="T279" i="2"/>
  <c r="Q279" i="2"/>
  <c r="R279" i="2" s="1"/>
  <c r="O279" i="2"/>
  <c r="L279" i="2"/>
  <c r="N279" i="2" s="1"/>
  <c r="K279" i="2"/>
  <c r="M279" i="2" s="1"/>
  <c r="J279" i="2"/>
  <c r="I279" i="2"/>
  <c r="H279" i="2"/>
  <c r="T278" i="2"/>
  <c r="Q278" i="2"/>
  <c r="R278" i="2" s="1"/>
  <c r="O278" i="2"/>
  <c r="L278" i="2"/>
  <c r="N278" i="2" s="1"/>
  <c r="K278" i="2"/>
  <c r="M278" i="2" s="1"/>
  <c r="J278" i="2"/>
  <c r="I278" i="2"/>
  <c r="H278" i="2"/>
  <c r="T277" i="2"/>
  <c r="Q277" i="2"/>
  <c r="R277" i="2" s="1"/>
  <c r="O277" i="2"/>
  <c r="L277" i="2"/>
  <c r="N277" i="2" s="1"/>
  <c r="K277" i="2"/>
  <c r="M277" i="2" s="1"/>
  <c r="J277" i="2"/>
  <c r="I277" i="2"/>
  <c r="H277" i="2"/>
  <c r="T276" i="2"/>
  <c r="Q276" i="2"/>
  <c r="R276" i="2" s="1"/>
  <c r="O276" i="2"/>
  <c r="L276" i="2"/>
  <c r="N276" i="2" s="1"/>
  <c r="K276" i="2"/>
  <c r="M276" i="2" s="1"/>
  <c r="J276" i="2"/>
  <c r="I276" i="2"/>
  <c r="H276" i="2"/>
  <c r="T275" i="2"/>
  <c r="Q275" i="2"/>
  <c r="R275" i="2" s="1"/>
  <c r="O275" i="2"/>
  <c r="L275" i="2"/>
  <c r="N275" i="2" s="1"/>
  <c r="K275" i="2"/>
  <c r="M275" i="2" s="1"/>
  <c r="J275" i="2"/>
  <c r="I275" i="2"/>
  <c r="H275" i="2"/>
  <c r="T274" i="2"/>
  <c r="Q274" i="2"/>
  <c r="R274" i="2" s="1"/>
  <c r="O274" i="2"/>
  <c r="L274" i="2"/>
  <c r="N274" i="2" s="1"/>
  <c r="K274" i="2"/>
  <c r="M274" i="2" s="1"/>
  <c r="J274" i="2"/>
  <c r="I274" i="2"/>
  <c r="H274" i="2"/>
  <c r="T273" i="2"/>
  <c r="Q273" i="2"/>
  <c r="R273" i="2" s="1"/>
  <c r="O273" i="2"/>
  <c r="L273" i="2"/>
  <c r="N273" i="2" s="1"/>
  <c r="K273" i="2"/>
  <c r="M273" i="2" s="1"/>
  <c r="J273" i="2"/>
  <c r="I273" i="2"/>
  <c r="H273" i="2"/>
  <c r="T272" i="2"/>
  <c r="Q272" i="2"/>
  <c r="R272" i="2" s="1"/>
  <c r="O272" i="2"/>
  <c r="L272" i="2"/>
  <c r="N272" i="2" s="1"/>
  <c r="K272" i="2"/>
  <c r="M272" i="2" s="1"/>
  <c r="J272" i="2"/>
  <c r="I272" i="2"/>
  <c r="H272" i="2"/>
  <c r="T271" i="2"/>
  <c r="Q271" i="2"/>
  <c r="R271" i="2" s="1"/>
  <c r="O271" i="2"/>
  <c r="L271" i="2"/>
  <c r="N271" i="2" s="1"/>
  <c r="K271" i="2"/>
  <c r="M271" i="2" s="1"/>
  <c r="J271" i="2"/>
  <c r="I271" i="2"/>
  <c r="H271" i="2"/>
  <c r="T270" i="2"/>
  <c r="Q270" i="2"/>
  <c r="R270" i="2" s="1"/>
  <c r="O270" i="2"/>
  <c r="L270" i="2"/>
  <c r="N270" i="2" s="1"/>
  <c r="K270" i="2"/>
  <c r="M270" i="2" s="1"/>
  <c r="J270" i="2"/>
  <c r="I270" i="2"/>
  <c r="H270" i="2"/>
  <c r="T269" i="2"/>
  <c r="Q269" i="2"/>
  <c r="R269" i="2" s="1"/>
  <c r="O269" i="2"/>
  <c r="L269" i="2"/>
  <c r="N269" i="2" s="1"/>
  <c r="K269" i="2"/>
  <c r="M269" i="2" s="1"/>
  <c r="J269" i="2"/>
  <c r="I269" i="2"/>
  <c r="H269" i="2"/>
  <c r="T268" i="2"/>
  <c r="Q268" i="2"/>
  <c r="R268" i="2" s="1"/>
  <c r="O268" i="2"/>
  <c r="L268" i="2"/>
  <c r="N268" i="2" s="1"/>
  <c r="K268" i="2"/>
  <c r="M268" i="2" s="1"/>
  <c r="J268" i="2"/>
  <c r="I268" i="2"/>
  <c r="H268" i="2"/>
  <c r="T267" i="2"/>
  <c r="Q267" i="2"/>
  <c r="R267" i="2" s="1"/>
  <c r="O267" i="2"/>
  <c r="L267" i="2"/>
  <c r="N267" i="2" s="1"/>
  <c r="K267" i="2"/>
  <c r="M267" i="2" s="1"/>
  <c r="J267" i="2"/>
  <c r="I267" i="2"/>
  <c r="H267" i="2"/>
  <c r="T266" i="2"/>
  <c r="Q266" i="2"/>
  <c r="R266" i="2" s="1"/>
  <c r="O266" i="2"/>
  <c r="L266" i="2"/>
  <c r="N266" i="2" s="1"/>
  <c r="K266" i="2"/>
  <c r="M266" i="2" s="1"/>
  <c r="J266" i="2"/>
  <c r="I266" i="2"/>
  <c r="H266" i="2"/>
  <c r="T265" i="2"/>
  <c r="Q265" i="2"/>
  <c r="R265" i="2" s="1"/>
  <c r="O265" i="2"/>
  <c r="L265" i="2"/>
  <c r="N265" i="2" s="1"/>
  <c r="K265" i="2"/>
  <c r="M265" i="2" s="1"/>
  <c r="J265" i="2"/>
  <c r="I265" i="2"/>
  <c r="H265" i="2"/>
  <c r="T264" i="2"/>
  <c r="Q264" i="2"/>
  <c r="R264" i="2" s="1"/>
  <c r="O264" i="2"/>
  <c r="L264" i="2"/>
  <c r="N264" i="2" s="1"/>
  <c r="K264" i="2"/>
  <c r="M264" i="2" s="1"/>
  <c r="J264" i="2"/>
  <c r="I264" i="2"/>
  <c r="H264" i="2"/>
  <c r="T263" i="2"/>
  <c r="Q263" i="2"/>
  <c r="R263" i="2" s="1"/>
  <c r="O263" i="2"/>
  <c r="L263" i="2"/>
  <c r="N263" i="2" s="1"/>
  <c r="K263" i="2"/>
  <c r="M263" i="2" s="1"/>
  <c r="J263" i="2"/>
  <c r="I263" i="2"/>
  <c r="H263" i="2"/>
  <c r="T262" i="2"/>
  <c r="Q262" i="2"/>
  <c r="R262" i="2" s="1"/>
  <c r="O262" i="2"/>
  <c r="L262" i="2"/>
  <c r="N262" i="2" s="1"/>
  <c r="K262" i="2"/>
  <c r="M262" i="2" s="1"/>
  <c r="J262" i="2"/>
  <c r="I262" i="2"/>
  <c r="H262" i="2"/>
  <c r="T261" i="2"/>
  <c r="Q261" i="2"/>
  <c r="R261" i="2" s="1"/>
  <c r="O261" i="2"/>
  <c r="L261" i="2"/>
  <c r="N261" i="2" s="1"/>
  <c r="K261" i="2"/>
  <c r="M261" i="2" s="1"/>
  <c r="J261" i="2"/>
  <c r="I261" i="2"/>
  <c r="H261" i="2"/>
  <c r="T260" i="2"/>
  <c r="Q260" i="2"/>
  <c r="R260" i="2" s="1"/>
  <c r="O260" i="2"/>
  <c r="L260" i="2"/>
  <c r="N260" i="2" s="1"/>
  <c r="K260" i="2"/>
  <c r="M260" i="2" s="1"/>
  <c r="J260" i="2"/>
  <c r="I260" i="2"/>
  <c r="H260" i="2"/>
  <c r="T259" i="2"/>
  <c r="Q259" i="2"/>
  <c r="R259" i="2" s="1"/>
  <c r="O259" i="2"/>
  <c r="L259" i="2"/>
  <c r="N259" i="2" s="1"/>
  <c r="K259" i="2"/>
  <c r="M259" i="2" s="1"/>
  <c r="J259" i="2"/>
  <c r="I259" i="2"/>
  <c r="H259" i="2"/>
  <c r="T258" i="2"/>
  <c r="Q258" i="2"/>
  <c r="R258" i="2" s="1"/>
  <c r="O258" i="2"/>
  <c r="L258" i="2"/>
  <c r="N258" i="2" s="1"/>
  <c r="K258" i="2"/>
  <c r="M258" i="2" s="1"/>
  <c r="J258" i="2"/>
  <c r="I258" i="2"/>
  <c r="H258" i="2"/>
  <c r="T257" i="2"/>
  <c r="Q257" i="2"/>
  <c r="R257" i="2" s="1"/>
  <c r="O257" i="2"/>
  <c r="L257" i="2"/>
  <c r="N257" i="2" s="1"/>
  <c r="K257" i="2"/>
  <c r="M257" i="2" s="1"/>
  <c r="J257" i="2"/>
  <c r="I257" i="2"/>
  <c r="H257" i="2"/>
  <c r="T256" i="2"/>
  <c r="Q256" i="2"/>
  <c r="R256" i="2" s="1"/>
  <c r="O256" i="2"/>
  <c r="L256" i="2"/>
  <c r="N256" i="2" s="1"/>
  <c r="K256" i="2"/>
  <c r="M256" i="2" s="1"/>
  <c r="J256" i="2"/>
  <c r="I256" i="2"/>
  <c r="H256" i="2"/>
  <c r="T255" i="2"/>
  <c r="Q255" i="2"/>
  <c r="R255" i="2" s="1"/>
  <c r="O255" i="2"/>
  <c r="L255" i="2"/>
  <c r="N255" i="2" s="1"/>
  <c r="K255" i="2"/>
  <c r="M255" i="2" s="1"/>
  <c r="J255" i="2"/>
  <c r="I255" i="2"/>
  <c r="H255" i="2"/>
  <c r="T254" i="2"/>
  <c r="Q254" i="2"/>
  <c r="R254" i="2" s="1"/>
  <c r="O254" i="2"/>
  <c r="L254" i="2"/>
  <c r="N254" i="2" s="1"/>
  <c r="K254" i="2"/>
  <c r="M254" i="2" s="1"/>
  <c r="J254" i="2"/>
  <c r="I254" i="2"/>
  <c r="H254" i="2"/>
  <c r="T253" i="2"/>
  <c r="Q253" i="2"/>
  <c r="R253" i="2" s="1"/>
  <c r="O253" i="2"/>
  <c r="L253" i="2"/>
  <c r="N253" i="2" s="1"/>
  <c r="K253" i="2"/>
  <c r="M253" i="2" s="1"/>
  <c r="J253" i="2"/>
  <c r="I253" i="2"/>
  <c r="H253" i="2"/>
  <c r="T252" i="2"/>
  <c r="Q252" i="2"/>
  <c r="R252" i="2" s="1"/>
  <c r="O252" i="2"/>
  <c r="L252" i="2"/>
  <c r="N252" i="2" s="1"/>
  <c r="K252" i="2"/>
  <c r="M252" i="2" s="1"/>
  <c r="J252" i="2"/>
  <c r="I252" i="2"/>
  <c r="H252" i="2"/>
  <c r="T251" i="2"/>
  <c r="Q251" i="2"/>
  <c r="R251" i="2" s="1"/>
  <c r="O251" i="2"/>
  <c r="L251" i="2"/>
  <c r="N251" i="2" s="1"/>
  <c r="K251" i="2"/>
  <c r="M251" i="2" s="1"/>
  <c r="J251" i="2"/>
  <c r="I251" i="2"/>
  <c r="H251" i="2"/>
  <c r="T250" i="2"/>
  <c r="Q250" i="2"/>
  <c r="R250" i="2" s="1"/>
  <c r="O250" i="2"/>
  <c r="L250" i="2"/>
  <c r="N250" i="2" s="1"/>
  <c r="K250" i="2"/>
  <c r="M250" i="2" s="1"/>
  <c r="J250" i="2"/>
  <c r="I250" i="2"/>
  <c r="H250" i="2"/>
  <c r="T249" i="2"/>
  <c r="Q249" i="2"/>
  <c r="R249" i="2" s="1"/>
  <c r="O249" i="2"/>
  <c r="L249" i="2"/>
  <c r="N249" i="2" s="1"/>
  <c r="K249" i="2"/>
  <c r="M249" i="2" s="1"/>
  <c r="J249" i="2"/>
  <c r="I249" i="2"/>
  <c r="H249" i="2"/>
  <c r="T248" i="2"/>
  <c r="Q248" i="2"/>
  <c r="R248" i="2" s="1"/>
  <c r="O248" i="2"/>
  <c r="L248" i="2"/>
  <c r="N248" i="2" s="1"/>
  <c r="K248" i="2"/>
  <c r="M248" i="2" s="1"/>
  <c r="J248" i="2"/>
  <c r="I248" i="2"/>
  <c r="H248" i="2"/>
  <c r="T247" i="2"/>
  <c r="Q247" i="2"/>
  <c r="R247" i="2" s="1"/>
  <c r="O247" i="2"/>
  <c r="L247" i="2"/>
  <c r="N247" i="2" s="1"/>
  <c r="K247" i="2"/>
  <c r="M247" i="2" s="1"/>
  <c r="J247" i="2"/>
  <c r="I247" i="2"/>
  <c r="H247" i="2"/>
  <c r="T246" i="2"/>
  <c r="Q246" i="2"/>
  <c r="R246" i="2" s="1"/>
  <c r="O246" i="2"/>
  <c r="L246" i="2"/>
  <c r="N246" i="2" s="1"/>
  <c r="K246" i="2"/>
  <c r="M246" i="2" s="1"/>
  <c r="J246" i="2"/>
  <c r="I246" i="2"/>
  <c r="H246" i="2"/>
  <c r="T245" i="2"/>
  <c r="Q245" i="2"/>
  <c r="R245" i="2" s="1"/>
  <c r="O245" i="2"/>
  <c r="L245" i="2"/>
  <c r="N245" i="2" s="1"/>
  <c r="K245" i="2"/>
  <c r="M245" i="2" s="1"/>
  <c r="J245" i="2"/>
  <c r="I245" i="2"/>
  <c r="H245" i="2"/>
  <c r="T244" i="2"/>
  <c r="Q244" i="2"/>
  <c r="R244" i="2" s="1"/>
  <c r="O244" i="2"/>
  <c r="L244" i="2"/>
  <c r="N244" i="2" s="1"/>
  <c r="K244" i="2"/>
  <c r="M244" i="2" s="1"/>
  <c r="J244" i="2"/>
  <c r="I244" i="2"/>
  <c r="H244" i="2"/>
  <c r="T243" i="2"/>
  <c r="Q243" i="2"/>
  <c r="R243" i="2" s="1"/>
  <c r="O243" i="2"/>
  <c r="L243" i="2"/>
  <c r="N243" i="2" s="1"/>
  <c r="K243" i="2"/>
  <c r="M243" i="2" s="1"/>
  <c r="J243" i="2"/>
  <c r="I243" i="2"/>
  <c r="H243" i="2"/>
  <c r="T242" i="2"/>
  <c r="Q242" i="2"/>
  <c r="R242" i="2" s="1"/>
  <c r="O242" i="2"/>
  <c r="L242" i="2"/>
  <c r="N242" i="2" s="1"/>
  <c r="K242" i="2"/>
  <c r="M242" i="2" s="1"/>
  <c r="J242" i="2"/>
  <c r="I242" i="2"/>
  <c r="H242" i="2"/>
  <c r="T241" i="2"/>
  <c r="Q241" i="2"/>
  <c r="R241" i="2" s="1"/>
  <c r="O241" i="2"/>
  <c r="L241" i="2"/>
  <c r="N241" i="2" s="1"/>
  <c r="K241" i="2"/>
  <c r="M241" i="2" s="1"/>
  <c r="J241" i="2"/>
  <c r="I241" i="2"/>
  <c r="H241" i="2"/>
  <c r="T240" i="2"/>
  <c r="Q240" i="2"/>
  <c r="R240" i="2" s="1"/>
  <c r="O240" i="2"/>
  <c r="L240" i="2"/>
  <c r="N240" i="2" s="1"/>
  <c r="K240" i="2"/>
  <c r="M240" i="2" s="1"/>
  <c r="J240" i="2"/>
  <c r="I240" i="2"/>
  <c r="H240" i="2"/>
  <c r="T239" i="2"/>
  <c r="Q239" i="2"/>
  <c r="R239" i="2" s="1"/>
  <c r="O239" i="2"/>
  <c r="L239" i="2"/>
  <c r="N239" i="2" s="1"/>
  <c r="K239" i="2"/>
  <c r="M239" i="2" s="1"/>
  <c r="J239" i="2"/>
  <c r="I239" i="2"/>
  <c r="H239" i="2"/>
  <c r="T238" i="2"/>
  <c r="Q238" i="2"/>
  <c r="R238" i="2" s="1"/>
  <c r="O238" i="2"/>
  <c r="L238" i="2"/>
  <c r="N238" i="2" s="1"/>
  <c r="K238" i="2"/>
  <c r="M238" i="2" s="1"/>
  <c r="J238" i="2"/>
  <c r="I238" i="2"/>
  <c r="H238" i="2"/>
  <c r="T237" i="2"/>
  <c r="Q237" i="2"/>
  <c r="R237" i="2" s="1"/>
  <c r="O237" i="2"/>
  <c r="L237" i="2"/>
  <c r="N237" i="2" s="1"/>
  <c r="K237" i="2"/>
  <c r="M237" i="2" s="1"/>
  <c r="J237" i="2"/>
  <c r="I237" i="2"/>
  <c r="H237" i="2"/>
  <c r="T236" i="2"/>
  <c r="Q236" i="2"/>
  <c r="R236" i="2" s="1"/>
  <c r="O236" i="2"/>
  <c r="L236" i="2"/>
  <c r="N236" i="2" s="1"/>
  <c r="K236" i="2"/>
  <c r="M236" i="2" s="1"/>
  <c r="J236" i="2"/>
  <c r="I236" i="2"/>
  <c r="H236" i="2"/>
  <c r="T235" i="2"/>
  <c r="Q235" i="2"/>
  <c r="R235" i="2" s="1"/>
  <c r="O235" i="2"/>
  <c r="L235" i="2"/>
  <c r="N235" i="2" s="1"/>
  <c r="K235" i="2"/>
  <c r="M235" i="2" s="1"/>
  <c r="J235" i="2"/>
  <c r="I235" i="2"/>
  <c r="H235" i="2"/>
  <c r="T234" i="2"/>
  <c r="Q234" i="2"/>
  <c r="R234" i="2" s="1"/>
  <c r="O234" i="2"/>
  <c r="L234" i="2"/>
  <c r="N234" i="2" s="1"/>
  <c r="K234" i="2"/>
  <c r="M234" i="2" s="1"/>
  <c r="J234" i="2"/>
  <c r="I234" i="2"/>
  <c r="H234" i="2"/>
  <c r="T233" i="2"/>
  <c r="Q233" i="2"/>
  <c r="R233" i="2" s="1"/>
  <c r="O233" i="2"/>
  <c r="L233" i="2"/>
  <c r="N233" i="2" s="1"/>
  <c r="K233" i="2"/>
  <c r="M233" i="2" s="1"/>
  <c r="J233" i="2"/>
  <c r="I233" i="2"/>
  <c r="H233" i="2"/>
  <c r="T232" i="2"/>
  <c r="Q232" i="2"/>
  <c r="R232" i="2" s="1"/>
  <c r="O232" i="2"/>
  <c r="L232" i="2"/>
  <c r="N232" i="2" s="1"/>
  <c r="K232" i="2"/>
  <c r="M232" i="2" s="1"/>
  <c r="J232" i="2"/>
  <c r="I232" i="2"/>
  <c r="H232" i="2"/>
  <c r="T231" i="2"/>
  <c r="Q231" i="2"/>
  <c r="R231" i="2" s="1"/>
  <c r="O231" i="2"/>
  <c r="L231" i="2"/>
  <c r="N231" i="2" s="1"/>
  <c r="K231" i="2"/>
  <c r="M231" i="2" s="1"/>
  <c r="J231" i="2"/>
  <c r="I231" i="2"/>
  <c r="H231" i="2"/>
  <c r="T230" i="2"/>
  <c r="Q230" i="2"/>
  <c r="R230" i="2" s="1"/>
  <c r="O230" i="2"/>
  <c r="L230" i="2"/>
  <c r="N230" i="2" s="1"/>
  <c r="K230" i="2"/>
  <c r="M230" i="2" s="1"/>
  <c r="J230" i="2"/>
  <c r="I230" i="2"/>
  <c r="H230" i="2"/>
  <c r="T229" i="2"/>
  <c r="Q229" i="2"/>
  <c r="R229" i="2" s="1"/>
  <c r="O229" i="2"/>
  <c r="L229" i="2"/>
  <c r="N229" i="2" s="1"/>
  <c r="K229" i="2"/>
  <c r="M229" i="2" s="1"/>
  <c r="J229" i="2"/>
  <c r="I229" i="2"/>
  <c r="H229" i="2"/>
  <c r="T228" i="2"/>
  <c r="Q228" i="2"/>
  <c r="R228" i="2" s="1"/>
  <c r="O228" i="2"/>
  <c r="L228" i="2"/>
  <c r="N228" i="2" s="1"/>
  <c r="K228" i="2"/>
  <c r="M228" i="2" s="1"/>
  <c r="J228" i="2"/>
  <c r="I228" i="2"/>
  <c r="H228" i="2"/>
  <c r="T227" i="2"/>
  <c r="Q227" i="2"/>
  <c r="R227" i="2" s="1"/>
  <c r="O227" i="2"/>
  <c r="L227" i="2"/>
  <c r="N227" i="2" s="1"/>
  <c r="K227" i="2"/>
  <c r="M227" i="2" s="1"/>
  <c r="J227" i="2"/>
  <c r="I227" i="2"/>
  <c r="H227" i="2"/>
  <c r="T226" i="2"/>
  <c r="Q226" i="2"/>
  <c r="R226" i="2" s="1"/>
  <c r="O226" i="2"/>
  <c r="L226" i="2"/>
  <c r="N226" i="2" s="1"/>
  <c r="K226" i="2"/>
  <c r="M226" i="2" s="1"/>
  <c r="J226" i="2"/>
  <c r="I226" i="2"/>
  <c r="H226" i="2"/>
  <c r="T225" i="2"/>
  <c r="Q225" i="2"/>
  <c r="R225" i="2" s="1"/>
  <c r="O225" i="2"/>
  <c r="L225" i="2"/>
  <c r="N225" i="2" s="1"/>
  <c r="K225" i="2"/>
  <c r="M225" i="2" s="1"/>
  <c r="J225" i="2"/>
  <c r="I225" i="2"/>
  <c r="H225" i="2"/>
  <c r="T224" i="2"/>
  <c r="Q224" i="2"/>
  <c r="R224" i="2" s="1"/>
  <c r="O224" i="2"/>
  <c r="L224" i="2"/>
  <c r="N224" i="2" s="1"/>
  <c r="K224" i="2"/>
  <c r="M224" i="2" s="1"/>
  <c r="J224" i="2"/>
  <c r="I224" i="2"/>
  <c r="H224" i="2"/>
  <c r="T223" i="2"/>
  <c r="Q223" i="2"/>
  <c r="R223" i="2" s="1"/>
  <c r="O223" i="2"/>
  <c r="L223" i="2"/>
  <c r="N223" i="2" s="1"/>
  <c r="K223" i="2"/>
  <c r="M223" i="2" s="1"/>
  <c r="J223" i="2"/>
  <c r="I223" i="2"/>
  <c r="H223" i="2"/>
  <c r="T222" i="2"/>
  <c r="Q222" i="2"/>
  <c r="R222" i="2" s="1"/>
  <c r="O222" i="2"/>
  <c r="L222" i="2"/>
  <c r="N222" i="2" s="1"/>
  <c r="K222" i="2"/>
  <c r="M222" i="2" s="1"/>
  <c r="J222" i="2"/>
  <c r="I222" i="2"/>
  <c r="H222" i="2"/>
  <c r="T221" i="2"/>
  <c r="Q221" i="2"/>
  <c r="R221" i="2" s="1"/>
  <c r="O221" i="2"/>
  <c r="L221" i="2"/>
  <c r="N221" i="2" s="1"/>
  <c r="K221" i="2"/>
  <c r="M221" i="2" s="1"/>
  <c r="J221" i="2"/>
  <c r="I221" i="2"/>
  <c r="H221" i="2"/>
  <c r="T220" i="2"/>
  <c r="Q220" i="2"/>
  <c r="R220" i="2" s="1"/>
  <c r="O220" i="2"/>
  <c r="L220" i="2"/>
  <c r="N220" i="2" s="1"/>
  <c r="K220" i="2"/>
  <c r="M220" i="2" s="1"/>
  <c r="J220" i="2"/>
  <c r="I220" i="2"/>
  <c r="H220" i="2"/>
  <c r="T219" i="2"/>
  <c r="Q219" i="2"/>
  <c r="R219" i="2" s="1"/>
  <c r="O219" i="2"/>
  <c r="L219" i="2"/>
  <c r="N219" i="2" s="1"/>
  <c r="K219" i="2"/>
  <c r="M219" i="2" s="1"/>
  <c r="J219" i="2"/>
  <c r="I219" i="2"/>
  <c r="H219" i="2"/>
  <c r="T218" i="2"/>
  <c r="Q218" i="2"/>
  <c r="R218" i="2" s="1"/>
  <c r="O218" i="2"/>
  <c r="L218" i="2"/>
  <c r="N218" i="2" s="1"/>
  <c r="K218" i="2"/>
  <c r="M218" i="2" s="1"/>
  <c r="J218" i="2"/>
  <c r="I218" i="2"/>
  <c r="H218" i="2"/>
  <c r="T217" i="2"/>
  <c r="Q217" i="2"/>
  <c r="R217" i="2" s="1"/>
  <c r="O217" i="2"/>
  <c r="L217" i="2"/>
  <c r="N217" i="2" s="1"/>
  <c r="K217" i="2"/>
  <c r="M217" i="2" s="1"/>
  <c r="J217" i="2"/>
  <c r="I217" i="2"/>
  <c r="H217" i="2"/>
  <c r="T216" i="2"/>
  <c r="Q216" i="2"/>
  <c r="R216" i="2" s="1"/>
  <c r="O216" i="2"/>
  <c r="L216" i="2"/>
  <c r="N216" i="2" s="1"/>
  <c r="K216" i="2"/>
  <c r="M216" i="2" s="1"/>
  <c r="J216" i="2"/>
  <c r="I216" i="2"/>
  <c r="H216" i="2"/>
  <c r="T215" i="2"/>
  <c r="Q215" i="2"/>
  <c r="R215" i="2" s="1"/>
  <c r="O215" i="2"/>
  <c r="L215" i="2"/>
  <c r="N215" i="2" s="1"/>
  <c r="K215" i="2"/>
  <c r="M215" i="2" s="1"/>
  <c r="J215" i="2"/>
  <c r="I215" i="2"/>
  <c r="H215" i="2"/>
  <c r="T214" i="2"/>
  <c r="Q214" i="2"/>
  <c r="R214" i="2" s="1"/>
  <c r="O214" i="2"/>
  <c r="L214" i="2"/>
  <c r="N214" i="2" s="1"/>
  <c r="K214" i="2"/>
  <c r="M214" i="2" s="1"/>
  <c r="J214" i="2"/>
  <c r="I214" i="2"/>
  <c r="H214" i="2"/>
  <c r="T213" i="2"/>
  <c r="Q213" i="2"/>
  <c r="R213" i="2" s="1"/>
  <c r="O213" i="2"/>
  <c r="L213" i="2"/>
  <c r="N213" i="2" s="1"/>
  <c r="K213" i="2"/>
  <c r="M213" i="2" s="1"/>
  <c r="J213" i="2"/>
  <c r="I213" i="2"/>
  <c r="H213" i="2"/>
  <c r="T212" i="2"/>
  <c r="Q212" i="2"/>
  <c r="R212" i="2" s="1"/>
  <c r="O212" i="2"/>
  <c r="L212" i="2"/>
  <c r="N212" i="2" s="1"/>
  <c r="K212" i="2"/>
  <c r="M212" i="2" s="1"/>
  <c r="J212" i="2"/>
  <c r="I212" i="2"/>
  <c r="H212" i="2"/>
  <c r="T211" i="2"/>
  <c r="Q211" i="2"/>
  <c r="R211" i="2" s="1"/>
  <c r="O211" i="2"/>
  <c r="L211" i="2"/>
  <c r="N211" i="2" s="1"/>
  <c r="K211" i="2"/>
  <c r="M211" i="2" s="1"/>
  <c r="J211" i="2"/>
  <c r="I211" i="2"/>
  <c r="H211" i="2"/>
  <c r="T210" i="2"/>
  <c r="Q210" i="2"/>
  <c r="R210" i="2" s="1"/>
  <c r="O210" i="2"/>
  <c r="L210" i="2"/>
  <c r="N210" i="2" s="1"/>
  <c r="K210" i="2"/>
  <c r="M210" i="2" s="1"/>
  <c r="J210" i="2"/>
  <c r="I210" i="2"/>
  <c r="H210" i="2"/>
  <c r="T209" i="2"/>
  <c r="Q209" i="2"/>
  <c r="R209" i="2" s="1"/>
  <c r="O209" i="2"/>
  <c r="L209" i="2"/>
  <c r="N209" i="2" s="1"/>
  <c r="K209" i="2"/>
  <c r="M209" i="2" s="1"/>
  <c r="J209" i="2"/>
  <c r="I209" i="2"/>
  <c r="H209" i="2"/>
  <c r="T208" i="2"/>
  <c r="Q208" i="2"/>
  <c r="R208" i="2" s="1"/>
  <c r="O208" i="2"/>
  <c r="L208" i="2"/>
  <c r="N208" i="2" s="1"/>
  <c r="K208" i="2"/>
  <c r="M208" i="2" s="1"/>
  <c r="J208" i="2"/>
  <c r="I208" i="2"/>
  <c r="H208" i="2"/>
  <c r="T207" i="2"/>
  <c r="Q207" i="2"/>
  <c r="R207" i="2" s="1"/>
  <c r="O207" i="2"/>
  <c r="L207" i="2"/>
  <c r="N207" i="2" s="1"/>
  <c r="K207" i="2"/>
  <c r="M207" i="2" s="1"/>
  <c r="J207" i="2"/>
  <c r="I207" i="2"/>
  <c r="H207" i="2"/>
  <c r="T206" i="2"/>
  <c r="Q206" i="2"/>
  <c r="R206" i="2" s="1"/>
  <c r="O206" i="2"/>
  <c r="L206" i="2"/>
  <c r="N206" i="2" s="1"/>
  <c r="K206" i="2"/>
  <c r="M206" i="2" s="1"/>
  <c r="J206" i="2"/>
  <c r="I206" i="2"/>
  <c r="H206" i="2"/>
  <c r="T205" i="2"/>
  <c r="Q205" i="2"/>
  <c r="R205" i="2" s="1"/>
  <c r="O205" i="2"/>
  <c r="L205" i="2"/>
  <c r="N205" i="2" s="1"/>
  <c r="K205" i="2"/>
  <c r="M205" i="2" s="1"/>
  <c r="J205" i="2"/>
  <c r="I205" i="2"/>
  <c r="H205" i="2"/>
  <c r="T204" i="2"/>
  <c r="Q204" i="2"/>
  <c r="R204" i="2" s="1"/>
  <c r="O204" i="2"/>
  <c r="L204" i="2"/>
  <c r="N204" i="2" s="1"/>
  <c r="K204" i="2"/>
  <c r="M204" i="2" s="1"/>
  <c r="J204" i="2"/>
  <c r="I204" i="2"/>
  <c r="H204" i="2"/>
  <c r="T203" i="2"/>
  <c r="Q203" i="2"/>
  <c r="R203" i="2" s="1"/>
  <c r="O203" i="2"/>
  <c r="L203" i="2"/>
  <c r="N203" i="2" s="1"/>
  <c r="K203" i="2"/>
  <c r="M203" i="2" s="1"/>
  <c r="J203" i="2"/>
  <c r="I203" i="2"/>
  <c r="H203" i="2"/>
  <c r="T202" i="2"/>
  <c r="Q202" i="2"/>
  <c r="R202" i="2" s="1"/>
  <c r="O202" i="2"/>
  <c r="L202" i="2"/>
  <c r="N202" i="2" s="1"/>
  <c r="K202" i="2"/>
  <c r="M202" i="2" s="1"/>
  <c r="J202" i="2"/>
  <c r="I202" i="2"/>
  <c r="H202" i="2"/>
  <c r="T201" i="2"/>
  <c r="Q201" i="2"/>
  <c r="R201" i="2" s="1"/>
  <c r="O201" i="2"/>
  <c r="L201" i="2"/>
  <c r="N201" i="2" s="1"/>
  <c r="K201" i="2"/>
  <c r="M201" i="2" s="1"/>
  <c r="J201" i="2"/>
  <c r="I201" i="2"/>
  <c r="H201" i="2"/>
  <c r="T200" i="2"/>
  <c r="Q200" i="2"/>
  <c r="R200" i="2" s="1"/>
  <c r="O200" i="2"/>
  <c r="L200" i="2"/>
  <c r="N200" i="2" s="1"/>
  <c r="K200" i="2"/>
  <c r="M200" i="2" s="1"/>
  <c r="J200" i="2"/>
  <c r="I200" i="2"/>
  <c r="H200" i="2"/>
  <c r="T199" i="2"/>
  <c r="Q199" i="2"/>
  <c r="R199" i="2" s="1"/>
  <c r="O199" i="2"/>
  <c r="L199" i="2"/>
  <c r="N199" i="2" s="1"/>
  <c r="K199" i="2"/>
  <c r="M199" i="2" s="1"/>
  <c r="J199" i="2"/>
  <c r="I199" i="2"/>
  <c r="H199" i="2"/>
  <c r="T198" i="2"/>
  <c r="Q198" i="2"/>
  <c r="R198" i="2" s="1"/>
  <c r="O198" i="2"/>
  <c r="L198" i="2"/>
  <c r="N198" i="2" s="1"/>
  <c r="K198" i="2"/>
  <c r="M198" i="2" s="1"/>
  <c r="J198" i="2"/>
  <c r="I198" i="2"/>
  <c r="H198" i="2"/>
  <c r="T197" i="2"/>
  <c r="Q197" i="2"/>
  <c r="R197" i="2" s="1"/>
  <c r="O197" i="2"/>
  <c r="L197" i="2"/>
  <c r="N197" i="2" s="1"/>
  <c r="K197" i="2"/>
  <c r="M197" i="2" s="1"/>
  <c r="J197" i="2"/>
  <c r="I197" i="2"/>
  <c r="H197" i="2"/>
  <c r="T196" i="2"/>
  <c r="Q196" i="2"/>
  <c r="R196" i="2" s="1"/>
  <c r="O196" i="2"/>
  <c r="L196" i="2"/>
  <c r="N196" i="2" s="1"/>
  <c r="K196" i="2"/>
  <c r="M196" i="2" s="1"/>
  <c r="J196" i="2"/>
  <c r="I196" i="2"/>
  <c r="H196" i="2"/>
  <c r="T195" i="2"/>
  <c r="Q195" i="2"/>
  <c r="R195" i="2" s="1"/>
  <c r="O195" i="2"/>
  <c r="L195" i="2"/>
  <c r="N195" i="2" s="1"/>
  <c r="K195" i="2"/>
  <c r="M195" i="2" s="1"/>
  <c r="J195" i="2"/>
  <c r="I195" i="2"/>
  <c r="H195" i="2"/>
  <c r="T194" i="2"/>
  <c r="Q194" i="2"/>
  <c r="R194" i="2" s="1"/>
  <c r="O194" i="2"/>
  <c r="L194" i="2"/>
  <c r="N194" i="2" s="1"/>
  <c r="K194" i="2"/>
  <c r="M194" i="2" s="1"/>
  <c r="J194" i="2"/>
  <c r="I194" i="2"/>
  <c r="H194" i="2"/>
  <c r="T193" i="2"/>
  <c r="Q193" i="2"/>
  <c r="R193" i="2" s="1"/>
  <c r="O193" i="2"/>
  <c r="L193" i="2"/>
  <c r="N193" i="2" s="1"/>
  <c r="K193" i="2"/>
  <c r="M193" i="2" s="1"/>
  <c r="J193" i="2"/>
  <c r="I193" i="2"/>
  <c r="H193" i="2"/>
  <c r="T192" i="2"/>
  <c r="Q192" i="2"/>
  <c r="R192" i="2" s="1"/>
  <c r="O192" i="2"/>
  <c r="L192" i="2"/>
  <c r="N192" i="2" s="1"/>
  <c r="K192" i="2"/>
  <c r="M192" i="2" s="1"/>
  <c r="J192" i="2"/>
  <c r="I192" i="2"/>
  <c r="H192" i="2"/>
  <c r="T191" i="2"/>
  <c r="Q191" i="2"/>
  <c r="R191" i="2" s="1"/>
  <c r="O191" i="2"/>
  <c r="L191" i="2"/>
  <c r="N191" i="2" s="1"/>
  <c r="K191" i="2"/>
  <c r="M191" i="2" s="1"/>
  <c r="J191" i="2"/>
  <c r="I191" i="2"/>
  <c r="H191" i="2"/>
  <c r="T190" i="2"/>
  <c r="Q190" i="2"/>
  <c r="R190" i="2" s="1"/>
  <c r="O190" i="2"/>
  <c r="L190" i="2"/>
  <c r="N190" i="2" s="1"/>
  <c r="K190" i="2"/>
  <c r="M190" i="2" s="1"/>
  <c r="J190" i="2"/>
  <c r="I190" i="2"/>
  <c r="H190" i="2"/>
  <c r="T189" i="2"/>
  <c r="Q189" i="2"/>
  <c r="R189" i="2" s="1"/>
  <c r="O189" i="2"/>
  <c r="L189" i="2"/>
  <c r="N189" i="2" s="1"/>
  <c r="K189" i="2"/>
  <c r="M189" i="2" s="1"/>
  <c r="J189" i="2"/>
  <c r="I189" i="2"/>
  <c r="H189" i="2"/>
  <c r="T188" i="2"/>
  <c r="Q188" i="2"/>
  <c r="R188" i="2" s="1"/>
  <c r="O188" i="2"/>
  <c r="L188" i="2"/>
  <c r="N188" i="2" s="1"/>
  <c r="K188" i="2"/>
  <c r="M188" i="2" s="1"/>
  <c r="J188" i="2"/>
  <c r="I188" i="2"/>
  <c r="H188" i="2"/>
  <c r="T187" i="2"/>
  <c r="Q187" i="2"/>
  <c r="R187" i="2" s="1"/>
  <c r="O187" i="2"/>
  <c r="L187" i="2"/>
  <c r="N187" i="2" s="1"/>
  <c r="K187" i="2"/>
  <c r="M187" i="2" s="1"/>
  <c r="J187" i="2"/>
  <c r="I187" i="2"/>
  <c r="H187" i="2"/>
  <c r="T186" i="2"/>
  <c r="Q186" i="2"/>
  <c r="R186" i="2" s="1"/>
  <c r="O186" i="2"/>
  <c r="L186" i="2"/>
  <c r="N186" i="2" s="1"/>
  <c r="K186" i="2"/>
  <c r="M186" i="2" s="1"/>
  <c r="J186" i="2"/>
  <c r="I186" i="2"/>
  <c r="H186" i="2"/>
  <c r="T185" i="2"/>
  <c r="Q185" i="2"/>
  <c r="R185" i="2" s="1"/>
  <c r="O185" i="2"/>
  <c r="L185" i="2"/>
  <c r="N185" i="2" s="1"/>
  <c r="K185" i="2"/>
  <c r="M185" i="2" s="1"/>
  <c r="J185" i="2"/>
  <c r="I185" i="2"/>
  <c r="H185" i="2"/>
  <c r="T184" i="2"/>
  <c r="Q184" i="2"/>
  <c r="R184" i="2" s="1"/>
  <c r="O184" i="2"/>
  <c r="L184" i="2"/>
  <c r="N184" i="2" s="1"/>
  <c r="K184" i="2"/>
  <c r="M184" i="2" s="1"/>
  <c r="J184" i="2"/>
  <c r="I184" i="2"/>
  <c r="H184" i="2"/>
  <c r="T183" i="2"/>
  <c r="Q183" i="2"/>
  <c r="R183" i="2" s="1"/>
  <c r="O183" i="2"/>
  <c r="L183" i="2"/>
  <c r="N183" i="2" s="1"/>
  <c r="K183" i="2"/>
  <c r="M183" i="2" s="1"/>
  <c r="J183" i="2"/>
  <c r="I183" i="2"/>
  <c r="H183" i="2"/>
  <c r="T182" i="2"/>
  <c r="Q182" i="2"/>
  <c r="R182" i="2" s="1"/>
  <c r="O182" i="2"/>
  <c r="L182" i="2"/>
  <c r="N182" i="2" s="1"/>
  <c r="K182" i="2"/>
  <c r="M182" i="2" s="1"/>
  <c r="J182" i="2"/>
  <c r="I182" i="2"/>
  <c r="H182" i="2"/>
  <c r="T181" i="2"/>
  <c r="Q181" i="2"/>
  <c r="R181" i="2" s="1"/>
  <c r="O181" i="2"/>
  <c r="L181" i="2"/>
  <c r="N181" i="2" s="1"/>
  <c r="K181" i="2"/>
  <c r="M181" i="2" s="1"/>
  <c r="J181" i="2"/>
  <c r="I181" i="2"/>
  <c r="H181" i="2"/>
  <c r="T180" i="2"/>
  <c r="Q180" i="2"/>
  <c r="R180" i="2" s="1"/>
  <c r="O180" i="2"/>
  <c r="L180" i="2"/>
  <c r="N180" i="2" s="1"/>
  <c r="K180" i="2"/>
  <c r="M180" i="2" s="1"/>
  <c r="J180" i="2"/>
  <c r="I180" i="2"/>
  <c r="H180" i="2"/>
  <c r="T179" i="2"/>
  <c r="Q179" i="2"/>
  <c r="R179" i="2" s="1"/>
  <c r="O179" i="2"/>
  <c r="L179" i="2"/>
  <c r="N179" i="2" s="1"/>
  <c r="K179" i="2"/>
  <c r="M179" i="2" s="1"/>
  <c r="J179" i="2"/>
  <c r="I179" i="2"/>
  <c r="H179" i="2"/>
  <c r="T178" i="2"/>
  <c r="Q178" i="2"/>
  <c r="R178" i="2" s="1"/>
  <c r="O178" i="2"/>
  <c r="L178" i="2"/>
  <c r="N178" i="2" s="1"/>
  <c r="K178" i="2"/>
  <c r="M178" i="2" s="1"/>
  <c r="J178" i="2"/>
  <c r="I178" i="2"/>
  <c r="H178" i="2"/>
  <c r="T177" i="2"/>
  <c r="Q177" i="2"/>
  <c r="R177" i="2" s="1"/>
  <c r="O177" i="2"/>
  <c r="L177" i="2"/>
  <c r="N177" i="2" s="1"/>
  <c r="K177" i="2"/>
  <c r="M177" i="2" s="1"/>
  <c r="J177" i="2"/>
  <c r="I177" i="2"/>
  <c r="H177" i="2"/>
  <c r="T176" i="2"/>
  <c r="Q176" i="2"/>
  <c r="R176" i="2" s="1"/>
  <c r="O176" i="2"/>
  <c r="L176" i="2"/>
  <c r="N176" i="2" s="1"/>
  <c r="K176" i="2"/>
  <c r="M176" i="2" s="1"/>
  <c r="J176" i="2"/>
  <c r="I176" i="2"/>
  <c r="H176" i="2"/>
  <c r="T175" i="2"/>
  <c r="Q175" i="2"/>
  <c r="R175" i="2" s="1"/>
  <c r="O175" i="2"/>
  <c r="L175" i="2"/>
  <c r="N175" i="2" s="1"/>
  <c r="K175" i="2"/>
  <c r="M175" i="2" s="1"/>
  <c r="J175" i="2"/>
  <c r="I175" i="2"/>
  <c r="H175" i="2"/>
  <c r="T174" i="2"/>
  <c r="Q174" i="2"/>
  <c r="R174" i="2" s="1"/>
  <c r="O174" i="2"/>
  <c r="L174" i="2"/>
  <c r="N174" i="2" s="1"/>
  <c r="K174" i="2"/>
  <c r="M174" i="2" s="1"/>
  <c r="J174" i="2"/>
  <c r="I174" i="2"/>
  <c r="H174" i="2"/>
  <c r="T173" i="2"/>
  <c r="Q173" i="2"/>
  <c r="R173" i="2" s="1"/>
  <c r="O173" i="2"/>
  <c r="L173" i="2"/>
  <c r="N173" i="2" s="1"/>
  <c r="K173" i="2"/>
  <c r="M173" i="2" s="1"/>
  <c r="J173" i="2"/>
  <c r="I173" i="2"/>
  <c r="H173" i="2"/>
  <c r="T172" i="2"/>
  <c r="Q172" i="2"/>
  <c r="R172" i="2" s="1"/>
  <c r="O172" i="2"/>
  <c r="L172" i="2"/>
  <c r="N172" i="2" s="1"/>
  <c r="K172" i="2"/>
  <c r="M172" i="2" s="1"/>
  <c r="J172" i="2"/>
  <c r="I172" i="2"/>
  <c r="H172" i="2"/>
  <c r="T171" i="2"/>
  <c r="Q171" i="2"/>
  <c r="R171" i="2" s="1"/>
  <c r="O171" i="2"/>
  <c r="L171" i="2"/>
  <c r="N171" i="2" s="1"/>
  <c r="K171" i="2"/>
  <c r="M171" i="2" s="1"/>
  <c r="J171" i="2"/>
  <c r="I171" i="2"/>
  <c r="H171" i="2"/>
  <c r="T170" i="2"/>
  <c r="Q170" i="2"/>
  <c r="R170" i="2" s="1"/>
  <c r="O170" i="2"/>
  <c r="L170" i="2"/>
  <c r="N170" i="2" s="1"/>
  <c r="K170" i="2"/>
  <c r="M170" i="2" s="1"/>
  <c r="J170" i="2"/>
  <c r="I170" i="2"/>
  <c r="H170" i="2"/>
  <c r="T169" i="2"/>
  <c r="Q169" i="2"/>
  <c r="R169" i="2" s="1"/>
  <c r="O169" i="2"/>
  <c r="L169" i="2"/>
  <c r="N169" i="2" s="1"/>
  <c r="K169" i="2"/>
  <c r="M169" i="2" s="1"/>
  <c r="J169" i="2"/>
  <c r="I169" i="2"/>
  <c r="H169" i="2"/>
  <c r="T168" i="2"/>
  <c r="Q168" i="2"/>
  <c r="R168" i="2" s="1"/>
  <c r="O168" i="2"/>
  <c r="L168" i="2"/>
  <c r="N168" i="2" s="1"/>
  <c r="K168" i="2"/>
  <c r="M168" i="2" s="1"/>
  <c r="J168" i="2"/>
  <c r="I168" i="2"/>
  <c r="H168" i="2"/>
  <c r="T167" i="2"/>
  <c r="Q167" i="2"/>
  <c r="R167" i="2" s="1"/>
  <c r="O167" i="2"/>
  <c r="L167" i="2"/>
  <c r="N167" i="2" s="1"/>
  <c r="K167" i="2"/>
  <c r="M167" i="2" s="1"/>
  <c r="J167" i="2"/>
  <c r="I167" i="2"/>
  <c r="H167" i="2"/>
  <c r="T166" i="2"/>
  <c r="Q166" i="2"/>
  <c r="O166" i="2"/>
  <c r="L166" i="2"/>
  <c r="N166" i="2" s="1"/>
  <c r="K166" i="2"/>
  <c r="M166" i="2" s="1"/>
  <c r="J166" i="2"/>
  <c r="I166" i="2"/>
  <c r="H166" i="2"/>
  <c r="T165" i="2"/>
  <c r="Q165" i="2"/>
  <c r="O165" i="2"/>
  <c r="L165" i="2"/>
  <c r="N165" i="2" s="1"/>
  <c r="K165" i="2"/>
  <c r="M165" i="2" s="1"/>
  <c r="J165" i="2"/>
  <c r="I165" i="2"/>
  <c r="H165" i="2"/>
  <c r="T164" i="2"/>
  <c r="Q164" i="2"/>
  <c r="O164" i="2"/>
  <c r="L164" i="2"/>
  <c r="N164" i="2" s="1"/>
  <c r="K164" i="2"/>
  <c r="M164" i="2" s="1"/>
  <c r="J164" i="2"/>
  <c r="I164" i="2"/>
  <c r="H164" i="2"/>
  <c r="T163" i="2"/>
  <c r="Q163" i="2"/>
  <c r="O163" i="2"/>
  <c r="L163" i="2"/>
  <c r="N163" i="2" s="1"/>
  <c r="K163" i="2"/>
  <c r="M163" i="2" s="1"/>
  <c r="J163" i="2"/>
  <c r="I163" i="2"/>
  <c r="H163" i="2"/>
  <c r="T162" i="2"/>
  <c r="Q162" i="2"/>
  <c r="O162" i="2"/>
  <c r="L162" i="2"/>
  <c r="N162" i="2" s="1"/>
  <c r="K162" i="2"/>
  <c r="M162" i="2" s="1"/>
  <c r="J162" i="2"/>
  <c r="I162" i="2"/>
  <c r="H162" i="2"/>
  <c r="T161" i="2"/>
  <c r="Q161" i="2"/>
  <c r="O161" i="2"/>
  <c r="L161" i="2"/>
  <c r="N161" i="2" s="1"/>
  <c r="K161" i="2"/>
  <c r="M161" i="2" s="1"/>
  <c r="J161" i="2"/>
  <c r="I161" i="2"/>
  <c r="H161" i="2"/>
  <c r="T160" i="2"/>
  <c r="Q160" i="2"/>
  <c r="O160" i="2"/>
  <c r="L160" i="2"/>
  <c r="N160" i="2" s="1"/>
  <c r="K160" i="2"/>
  <c r="M160" i="2" s="1"/>
  <c r="J160" i="2"/>
  <c r="I160" i="2"/>
  <c r="H160" i="2"/>
  <c r="T159" i="2"/>
  <c r="Q159" i="2"/>
  <c r="O159" i="2"/>
  <c r="L159" i="2"/>
  <c r="N159" i="2" s="1"/>
  <c r="K159" i="2"/>
  <c r="M159" i="2" s="1"/>
  <c r="J159" i="2"/>
  <c r="I159" i="2"/>
  <c r="H159" i="2"/>
  <c r="T158" i="2"/>
  <c r="Q158" i="2"/>
  <c r="O158" i="2"/>
  <c r="L158" i="2"/>
  <c r="N158" i="2" s="1"/>
  <c r="K158" i="2"/>
  <c r="M158" i="2" s="1"/>
  <c r="J158" i="2"/>
  <c r="I158" i="2"/>
  <c r="H158" i="2"/>
  <c r="T157" i="2"/>
  <c r="Q157" i="2"/>
  <c r="O157" i="2"/>
  <c r="L157" i="2"/>
  <c r="N157" i="2" s="1"/>
  <c r="K157" i="2"/>
  <c r="M157" i="2" s="1"/>
  <c r="J157" i="2"/>
  <c r="I157" i="2"/>
  <c r="H157" i="2"/>
  <c r="T156" i="2"/>
  <c r="Q156" i="2"/>
  <c r="O156" i="2"/>
  <c r="L156" i="2"/>
  <c r="N156" i="2" s="1"/>
  <c r="K156" i="2"/>
  <c r="M156" i="2" s="1"/>
  <c r="J156" i="2"/>
  <c r="I156" i="2"/>
  <c r="H156" i="2"/>
  <c r="T155" i="2"/>
  <c r="Q155" i="2"/>
  <c r="O155" i="2"/>
  <c r="L155" i="2"/>
  <c r="N155" i="2" s="1"/>
  <c r="K155" i="2"/>
  <c r="M155" i="2" s="1"/>
  <c r="J155" i="2"/>
  <c r="I155" i="2"/>
  <c r="H155" i="2"/>
  <c r="T154" i="2"/>
  <c r="Q154" i="2"/>
  <c r="O154" i="2"/>
  <c r="L154" i="2"/>
  <c r="N154" i="2" s="1"/>
  <c r="K154" i="2"/>
  <c r="M154" i="2" s="1"/>
  <c r="J154" i="2"/>
  <c r="I154" i="2"/>
  <c r="H154" i="2"/>
  <c r="T153" i="2"/>
  <c r="Q153" i="2"/>
  <c r="O153" i="2"/>
  <c r="L153" i="2"/>
  <c r="N153" i="2" s="1"/>
  <c r="K153" i="2"/>
  <c r="M153" i="2" s="1"/>
  <c r="J153" i="2"/>
  <c r="I153" i="2"/>
  <c r="H153" i="2"/>
  <c r="T152" i="2"/>
  <c r="Q152" i="2"/>
  <c r="O152" i="2"/>
  <c r="L152" i="2"/>
  <c r="N152" i="2" s="1"/>
  <c r="K152" i="2"/>
  <c r="M152" i="2" s="1"/>
  <c r="J152" i="2"/>
  <c r="I152" i="2"/>
  <c r="H152" i="2"/>
  <c r="T151" i="2"/>
  <c r="Q151" i="2"/>
  <c r="O151" i="2"/>
  <c r="L151" i="2"/>
  <c r="N151" i="2" s="1"/>
  <c r="K151" i="2"/>
  <c r="M151" i="2" s="1"/>
  <c r="J151" i="2"/>
  <c r="I151" i="2"/>
  <c r="H151" i="2"/>
  <c r="T150" i="2"/>
  <c r="Q150" i="2"/>
  <c r="O150" i="2"/>
  <c r="L150" i="2"/>
  <c r="N150" i="2" s="1"/>
  <c r="K150" i="2"/>
  <c r="M150" i="2" s="1"/>
  <c r="J150" i="2"/>
  <c r="I150" i="2"/>
  <c r="H150" i="2"/>
  <c r="T149" i="2"/>
  <c r="Q149" i="2"/>
  <c r="O149" i="2"/>
  <c r="L149" i="2"/>
  <c r="N149" i="2" s="1"/>
  <c r="K149" i="2"/>
  <c r="M149" i="2" s="1"/>
  <c r="J149" i="2"/>
  <c r="I149" i="2"/>
  <c r="H149" i="2"/>
  <c r="T148" i="2"/>
  <c r="Q148" i="2"/>
  <c r="O148" i="2"/>
  <c r="L148" i="2"/>
  <c r="N148" i="2" s="1"/>
  <c r="K148" i="2"/>
  <c r="M148" i="2" s="1"/>
  <c r="J148" i="2"/>
  <c r="I148" i="2"/>
  <c r="H148" i="2"/>
  <c r="T147" i="2"/>
  <c r="Q147" i="2"/>
  <c r="O147" i="2"/>
  <c r="L147" i="2"/>
  <c r="N147" i="2" s="1"/>
  <c r="K147" i="2"/>
  <c r="M147" i="2" s="1"/>
  <c r="J147" i="2"/>
  <c r="I147" i="2"/>
  <c r="H147" i="2"/>
  <c r="T146" i="2"/>
  <c r="Q146" i="2"/>
  <c r="O146" i="2"/>
  <c r="L146" i="2"/>
  <c r="N146" i="2" s="1"/>
  <c r="K146" i="2"/>
  <c r="M146" i="2" s="1"/>
  <c r="J146" i="2"/>
  <c r="I146" i="2"/>
  <c r="H146" i="2"/>
  <c r="T145" i="2"/>
  <c r="Q145" i="2"/>
  <c r="O145" i="2"/>
  <c r="L145" i="2"/>
  <c r="N145" i="2" s="1"/>
  <c r="K145" i="2"/>
  <c r="M145" i="2" s="1"/>
  <c r="J145" i="2"/>
  <c r="I145" i="2"/>
  <c r="H145" i="2"/>
  <c r="T144" i="2"/>
  <c r="Q144" i="2"/>
  <c r="O144" i="2"/>
  <c r="L144" i="2"/>
  <c r="N144" i="2" s="1"/>
  <c r="K144" i="2"/>
  <c r="M144" i="2" s="1"/>
  <c r="J144" i="2"/>
  <c r="I144" i="2"/>
  <c r="H144" i="2"/>
  <c r="T143" i="2"/>
  <c r="Q143" i="2"/>
  <c r="O143" i="2"/>
  <c r="L143" i="2"/>
  <c r="N143" i="2" s="1"/>
  <c r="K143" i="2"/>
  <c r="M143" i="2" s="1"/>
  <c r="J143" i="2"/>
  <c r="I143" i="2"/>
  <c r="H143" i="2"/>
  <c r="T142" i="2"/>
  <c r="Q142" i="2"/>
  <c r="O142" i="2"/>
  <c r="L142" i="2"/>
  <c r="N142" i="2" s="1"/>
  <c r="K142" i="2"/>
  <c r="M142" i="2" s="1"/>
  <c r="J142" i="2"/>
  <c r="I142" i="2"/>
  <c r="H142" i="2"/>
  <c r="T141" i="2"/>
  <c r="Q141" i="2"/>
  <c r="O141" i="2"/>
  <c r="L141" i="2"/>
  <c r="N141" i="2" s="1"/>
  <c r="K141" i="2"/>
  <c r="M141" i="2" s="1"/>
  <c r="J141" i="2"/>
  <c r="I141" i="2"/>
  <c r="H141" i="2"/>
  <c r="T140" i="2"/>
  <c r="Q140" i="2"/>
  <c r="O140" i="2"/>
  <c r="L140" i="2"/>
  <c r="N140" i="2" s="1"/>
  <c r="K140" i="2"/>
  <c r="M140" i="2" s="1"/>
  <c r="J140" i="2"/>
  <c r="I140" i="2"/>
  <c r="H140" i="2"/>
  <c r="T139" i="2"/>
  <c r="Q139" i="2"/>
  <c r="O139" i="2"/>
  <c r="L139" i="2"/>
  <c r="N139" i="2" s="1"/>
  <c r="K139" i="2"/>
  <c r="M139" i="2" s="1"/>
  <c r="J139" i="2"/>
  <c r="I139" i="2"/>
  <c r="H139" i="2"/>
  <c r="T138" i="2"/>
  <c r="Q138" i="2"/>
  <c r="O138" i="2"/>
  <c r="L138" i="2"/>
  <c r="N138" i="2" s="1"/>
  <c r="K138" i="2"/>
  <c r="M138" i="2" s="1"/>
  <c r="J138" i="2"/>
  <c r="I138" i="2"/>
  <c r="H138" i="2"/>
  <c r="T137" i="2"/>
  <c r="Q137" i="2"/>
  <c r="O137" i="2"/>
  <c r="L137" i="2"/>
  <c r="N137" i="2" s="1"/>
  <c r="K137" i="2"/>
  <c r="M137" i="2" s="1"/>
  <c r="J137" i="2"/>
  <c r="I137" i="2"/>
  <c r="H137" i="2"/>
  <c r="T136" i="2"/>
  <c r="Q136" i="2"/>
  <c r="O136" i="2"/>
  <c r="L136" i="2"/>
  <c r="N136" i="2" s="1"/>
  <c r="K136" i="2"/>
  <c r="M136" i="2" s="1"/>
  <c r="J136" i="2"/>
  <c r="I136" i="2"/>
  <c r="H136" i="2"/>
  <c r="T135" i="2"/>
  <c r="Q135" i="2"/>
  <c r="O135" i="2"/>
  <c r="L135" i="2"/>
  <c r="N135" i="2" s="1"/>
  <c r="K135" i="2"/>
  <c r="M135" i="2" s="1"/>
  <c r="J135" i="2"/>
  <c r="I135" i="2"/>
  <c r="H135" i="2"/>
  <c r="T134" i="2"/>
  <c r="Q134" i="2"/>
  <c r="O134" i="2"/>
  <c r="L134" i="2"/>
  <c r="N134" i="2" s="1"/>
  <c r="K134" i="2"/>
  <c r="M134" i="2" s="1"/>
  <c r="J134" i="2"/>
  <c r="I134" i="2"/>
  <c r="H134" i="2"/>
  <c r="T133" i="2"/>
  <c r="Q133" i="2"/>
  <c r="O133" i="2"/>
  <c r="L133" i="2"/>
  <c r="N133" i="2" s="1"/>
  <c r="K133" i="2"/>
  <c r="M133" i="2" s="1"/>
  <c r="J133" i="2"/>
  <c r="I133" i="2"/>
  <c r="H133" i="2"/>
  <c r="T132" i="2"/>
  <c r="Q132" i="2"/>
  <c r="O132" i="2"/>
  <c r="L132" i="2"/>
  <c r="N132" i="2" s="1"/>
  <c r="K132" i="2"/>
  <c r="M132" i="2" s="1"/>
  <c r="J132" i="2"/>
  <c r="I132" i="2"/>
  <c r="H132" i="2"/>
  <c r="T131" i="2"/>
  <c r="Q131" i="2"/>
  <c r="O131" i="2"/>
  <c r="L131" i="2"/>
  <c r="N131" i="2" s="1"/>
  <c r="K131" i="2"/>
  <c r="M131" i="2" s="1"/>
  <c r="J131" i="2"/>
  <c r="I131" i="2"/>
  <c r="H131" i="2"/>
  <c r="T130" i="2"/>
  <c r="Q130" i="2"/>
  <c r="O130" i="2"/>
  <c r="L130" i="2"/>
  <c r="N130" i="2" s="1"/>
  <c r="K130" i="2"/>
  <c r="M130" i="2" s="1"/>
  <c r="J130" i="2"/>
  <c r="I130" i="2"/>
  <c r="H130" i="2"/>
  <c r="T129" i="2"/>
  <c r="Q129" i="2"/>
  <c r="O129" i="2"/>
  <c r="L129" i="2"/>
  <c r="N129" i="2" s="1"/>
  <c r="K129" i="2"/>
  <c r="M129" i="2" s="1"/>
  <c r="J129" i="2"/>
  <c r="I129" i="2"/>
  <c r="H129" i="2"/>
  <c r="T128" i="2"/>
  <c r="Q128" i="2"/>
  <c r="O128" i="2"/>
  <c r="L128" i="2"/>
  <c r="N128" i="2" s="1"/>
  <c r="K128" i="2"/>
  <c r="M128" i="2" s="1"/>
  <c r="J128" i="2"/>
  <c r="I128" i="2"/>
  <c r="H128" i="2"/>
  <c r="T127" i="2"/>
  <c r="Q127" i="2"/>
  <c r="O127" i="2"/>
  <c r="L127" i="2"/>
  <c r="N127" i="2" s="1"/>
  <c r="K127" i="2"/>
  <c r="M127" i="2" s="1"/>
  <c r="J127" i="2"/>
  <c r="I127" i="2"/>
  <c r="H127" i="2"/>
  <c r="T126" i="2"/>
  <c r="Q126" i="2"/>
  <c r="O126" i="2"/>
  <c r="L126" i="2"/>
  <c r="N126" i="2" s="1"/>
  <c r="K126" i="2"/>
  <c r="M126" i="2" s="1"/>
  <c r="J126" i="2"/>
  <c r="I126" i="2"/>
  <c r="H126" i="2"/>
  <c r="T125" i="2"/>
  <c r="Q125" i="2"/>
  <c r="O125" i="2"/>
  <c r="L125" i="2"/>
  <c r="N125" i="2" s="1"/>
  <c r="K125" i="2"/>
  <c r="M125" i="2" s="1"/>
  <c r="J125" i="2"/>
  <c r="I125" i="2"/>
  <c r="H125" i="2"/>
  <c r="T124" i="2"/>
  <c r="Q124" i="2"/>
  <c r="O124" i="2"/>
  <c r="L124" i="2"/>
  <c r="N124" i="2" s="1"/>
  <c r="K124" i="2"/>
  <c r="M124" i="2" s="1"/>
  <c r="J124" i="2"/>
  <c r="I124" i="2"/>
  <c r="H124" i="2"/>
  <c r="T123" i="2"/>
  <c r="Q123" i="2"/>
  <c r="O123" i="2"/>
  <c r="L123" i="2"/>
  <c r="N123" i="2" s="1"/>
  <c r="K123" i="2"/>
  <c r="M123" i="2" s="1"/>
  <c r="J123" i="2"/>
  <c r="I123" i="2"/>
  <c r="H123" i="2"/>
  <c r="T122" i="2"/>
  <c r="Q122" i="2"/>
  <c r="O122" i="2"/>
  <c r="L122" i="2"/>
  <c r="N122" i="2" s="1"/>
  <c r="K122" i="2"/>
  <c r="M122" i="2" s="1"/>
  <c r="J122" i="2"/>
  <c r="I122" i="2"/>
  <c r="H122" i="2"/>
  <c r="T121" i="2"/>
  <c r="Q121" i="2"/>
  <c r="O121" i="2"/>
  <c r="L121" i="2"/>
  <c r="N121" i="2" s="1"/>
  <c r="K121" i="2"/>
  <c r="M121" i="2" s="1"/>
  <c r="J121" i="2"/>
  <c r="I121" i="2"/>
  <c r="H121" i="2"/>
  <c r="T120" i="2"/>
  <c r="Q120" i="2"/>
  <c r="O120" i="2"/>
  <c r="L120" i="2"/>
  <c r="N120" i="2" s="1"/>
  <c r="K120" i="2"/>
  <c r="M120" i="2" s="1"/>
  <c r="J120" i="2"/>
  <c r="I120" i="2"/>
  <c r="H120" i="2"/>
  <c r="T119" i="2"/>
  <c r="Q119" i="2"/>
  <c r="O119" i="2"/>
  <c r="L119" i="2"/>
  <c r="N119" i="2" s="1"/>
  <c r="K119" i="2"/>
  <c r="M119" i="2" s="1"/>
  <c r="J119" i="2"/>
  <c r="I119" i="2"/>
  <c r="H119" i="2"/>
  <c r="T118" i="2"/>
  <c r="Q118" i="2"/>
  <c r="O118" i="2"/>
  <c r="L118" i="2"/>
  <c r="N118" i="2" s="1"/>
  <c r="K118" i="2"/>
  <c r="M118" i="2" s="1"/>
  <c r="J118" i="2"/>
  <c r="I118" i="2"/>
  <c r="H118" i="2"/>
  <c r="T117" i="2"/>
  <c r="Q117" i="2"/>
  <c r="O117" i="2"/>
  <c r="L117" i="2"/>
  <c r="N117" i="2" s="1"/>
  <c r="K117" i="2"/>
  <c r="M117" i="2" s="1"/>
  <c r="J117" i="2"/>
  <c r="I117" i="2"/>
  <c r="H117" i="2"/>
  <c r="T116" i="2"/>
  <c r="Q116" i="2"/>
  <c r="O116" i="2"/>
  <c r="L116" i="2"/>
  <c r="N116" i="2" s="1"/>
  <c r="K116" i="2"/>
  <c r="M116" i="2" s="1"/>
  <c r="J116" i="2"/>
  <c r="I116" i="2"/>
  <c r="H116" i="2"/>
  <c r="T115" i="2"/>
  <c r="Q115" i="2"/>
  <c r="O115" i="2"/>
  <c r="L115" i="2"/>
  <c r="N115" i="2" s="1"/>
  <c r="K115" i="2"/>
  <c r="M115" i="2" s="1"/>
  <c r="J115" i="2"/>
  <c r="I115" i="2"/>
  <c r="H115" i="2"/>
  <c r="T114" i="2"/>
  <c r="Q114" i="2"/>
  <c r="O114" i="2"/>
  <c r="L114" i="2"/>
  <c r="N114" i="2" s="1"/>
  <c r="K114" i="2"/>
  <c r="M114" i="2" s="1"/>
  <c r="J114" i="2"/>
  <c r="I114" i="2"/>
  <c r="H114" i="2"/>
  <c r="T113" i="2"/>
  <c r="Q113" i="2"/>
  <c r="O113" i="2"/>
  <c r="L113" i="2"/>
  <c r="N113" i="2" s="1"/>
  <c r="K113" i="2"/>
  <c r="M113" i="2" s="1"/>
  <c r="J113" i="2"/>
  <c r="I113" i="2"/>
  <c r="H113" i="2"/>
  <c r="T112" i="2"/>
  <c r="Q112" i="2"/>
  <c r="O112" i="2"/>
  <c r="L112" i="2"/>
  <c r="N112" i="2" s="1"/>
  <c r="K112" i="2"/>
  <c r="M112" i="2" s="1"/>
  <c r="J112" i="2"/>
  <c r="I112" i="2"/>
  <c r="H112" i="2"/>
  <c r="T111" i="2"/>
  <c r="Q111" i="2"/>
  <c r="O111" i="2"/>
  <c r="L111" i="2"/>
  <c r="N111" i="2" s="1"/>
  <c r="K111" i="2"/>
  <c r="M111" i="2" s="1"/>
  <c r="J111" i="2"/>
  <c r="I111" i="2"/>
  <c r="H111" i="2"/>
  <c r="T110" i="2"/>
  <c r="Q110" i="2"/>
  <c r="O110" i="2"/>
  <c r="L110" i="2"/>
  <c r="N110" i="2" s="1"/>
  <c r="K110" i="2"/>
  <c r="M110" i="2" s="1"/>
  <c r="J110" i="2"/>
  <c r="I110" i="2"/>
  <c r="H110" i="2"/>
  <c r="T109" i="2"/>
  <c r="Q109" i="2"/>
  <c r="O109" i="2"/>
  <c r="L109" i="2"/>
  <c r="N109" i="2" s="1"/>
  <c r="K109" i="2"/>
  <c r="M109" i="2" s="1"/>
  <c r="J109" i="2"/>
  <c r="I109" i="2"/>
  <c r="H109" i="2"/>
  <c r="T108" i="2"/>
  <c r="Q108" i="2"/>
  <c r="O108" i="2"/>
  <c r="L108" i="2"/>
  <c r="N108" i="2" s="1"/>
  <c r="K108" i="2"/>
  <c r="M108" i="2" s="1"/>
  <c r="J108" i="2"/>
  <c r="I108" i="2"/>
  <c r="H108" i="2"/>
  <c r="T107" i="2"/>
  <c r="Q107" i="2"/>
  <c r="O107" i="2"/>
  <c r="L107" i="2"/>
  <c r="N107" i="2" s="1"/>
  <c r="K107" i="2"/>
  <c r="M107" i="2" s="1"/>
  <c r="J107" i="2"/>
  <c r="I107" i="2"/>
  <c r="H107" i="2"/>
  <c r="T106" i="2"/>
  <c r="Q106" i="2"/>
  <c r="O106" i="2"/>
  <c r="L106" i="2"/>
  <c r="N106" i="2" s="1"/>
  <c r="K106" i="2"/>
  <c r="M106" i="2" s="1"/>
  <c r="J106" i="2"/>
  <c r="I106" i="2"/>
  <c r="H106" i="2"/>
  <c r="T105" i="2"/>
  <c r="Q105" i="2"/>
  <c r="O105" i="2"/>
  <c r="L105" i="2"/>
  <c r="N105" i="2" s="1"/>
  <c r="K105" i="2"/>
  <c r="M105" i="2" s="1"/>
  <c r="J105" i="2"/>
  <c r="I105" i="2"/>
  <c r="H105" i="2"/>
  <c r="T104" i="2"/>
  <c r="Q104" i="2"/>
  <c r="O104" i="2"/>
  <c r="L104" i="2"/>
  <c r="N104" i="2" s="1"/>
  <c r="K104" i="2"/>
  <c r="M104" i="2" s="1"/>
  <c r="J104" i="2"/>
  <c r="I104" i="2"/>
  <c r="H104" i="2"/>
  <c r="T103" i="2"/>
  <c r="Q103" i="2"/>
  <c r="O103" i="2"/>
  <c r="L103" i="2"/>
  <c r="N103" i="2" s="1"/>
  <c r="K103" i="2"/>
  <c r="M103" i="2" s="1"/>
  <c r="J103" i="2"/>
  <c r="I103" i="2"/>
  <c r="H103" i="2"/>
  <c r="T102" i="2"/>
  <c r="Q102" i="2"/>
  <c r="O102" i="2"/>
  <c r="L102" i="2"/>
  <c r="N102" i="2" s="1"/>
  <c r="K102" i="2"/>
  <c r="M102" i="2" s="1"/>
  <c r="J102" i="2"/>
  <c r="I102" i="2"/>
  <c r="H102" i="2"/>
  <c r="T101" i="2"/>
  <c r="Q101" i="2"/>
  <c r="O101" i="2"/>
  <c r="L101" i="2"/>
  <c r="N101" i="2" s="1"/>
  <c r="K101" i="2"/>
  <c r="M101" i="2" s="1"/>
  <c r="J101" i="2"/>
  <c r="I101" i="2"/>
  <c r="H101" i="2"/>
  <c r="T100" i="2"/>
  <c r="Q100" i="2"/>
  <c r="O100" i="2"/>
  <c r="L100" i="2"/>
  <c r="N100" i="2" s="1"/>
  <c r="K100" i="2"/>
  <c r="M100" i="2" s="1"/>
  <c r="J100" i="2"/>
  <c r="I100" i="2"/>
  <c r="H100" i="2"/>
  <c r="T99" i="2"/>
  <c r="Q99" i="2"/>
  <c r="O99" i="2"/>
  <c r="L99" i="2"/>
  <c r="N99" i="2" s="1"/>
  <c r="K99" i="2"/>
  <c r="M99" i="2" s="1"/>
  <c r="J99" i="2"/>
  <c r="I99" i="2"/>
  <c r="H99" i="2"/>
  <c r="T98" i="2"/>
  <c r="Q98" i="2"/>
  <c r="O98" i="2"/>
  <c r="L98" i="2"/>
  <c r="N98" i="2" s="1"/>
  <c r="K98" i="2"/>
  <c r="M98" i="2" s="1"/>
  <c r="J98" i="2"/>
  <c r="I98" i="2"/>
  <c r="H98" i="2"/>
  <c r="T97" i="2"/>
  <c r="Q97" i="2"/>
  <c r="O97" i="2"/>
  <c r="L97" i="2"/>
  <c r="N97" i="2" s="1"/>
  <c r="K97" i="2"/>
  <c r="M97" i="2" s="1"/>
  <c r="J97" i="2"/>
  <c r="I97" i="2"/>
  <c r="H97" i="2"/>
  <c r="T96" i="2"/>
  <c r="Q96" i="2"/>
  <c r="O96" i="2"/>
  <c r="L96" i="2"/>
  <c r="N96" i="2" s="1"/>
  <c r="K96" i="2"/>
  <c r="M96" i="2" s="1"/>
  <c r="J96" i="2"/>
  <c r="I96" i="2"/>
  <c r="H96" i="2"/>
  <c r="T95" i="2"/>
  <c r="Q95" i="2"/>
  <c r="O95" i="2"/>
  <c r="L95" i="2"/>
  <c r="N95" i="2" s="1"/>
  <c r="K95" i="2"/>
  <c r="M95" i="2" s="1"/>
  <c r="J95" i="2"/>
  <c r="I95" i="2"/>
  <c r="H95" i="2"/>
  <c r="T94" i="2"/>
  <c r="Q94" i="2"/>
  <c r="O94" i="2"/>
  <c r="L94" i="2"/>
  <c r="N94" i="2" s="1"/>
  <c r="K94" i="2"/>
  <c r="M94" i="2" s="1"/>
  <c r="J94" i="2"/>
  <c r="I94" i="2"/>
  <c r="H94" i="2"/>
  <c r="T93" i="2"/>
  <c r="Q93" i="2"/>
  <c r="O93" i="2"/>
  <c r="L93" i="2"/>
  <c r="N93" i="2" s="1"/>
  <c r="K93" i="2"/>
  <c r="M93" i="2" s="1"/>
  <c r="J93" i="2"/>
  <c r="I93" i="2"/>
  <c r="H93" i="2"/>
  <c r="T92" i="2"/>
  <c r="Q92" i="2"/>
  <c r="O92" i="2"/>
  <c r="L92" i="2"/>
  <c r="N92" i="2" s="1"/>
  <c r="K92" i="2"/>
  <c r="M92" i="2" s="1"/>
  <c r="J92" i="2"/>
  <c r="I92" i="2"/>
  <c r="H92" i="2"/>
  <c r="T91" i="2"/>
  <c r="Q91" i="2"/>
  <c r="O91" i="2"/>
  <c r="L91" i="2"/>
  <c r="N91" i="2" s="1"/>
  <c r="K91" i="2"/>
  <c r="M91" i="2" s="1"/>
  <c r="J91" i="2"/>
  <c r="I91" i="2"/>
  <c r="H91" i="2"/>
  <c r="T90" i="2"/>
  <c r="Q90" i="2"/>
  <c r="O90" i="2"/>
  <c r="L90" i="2"/>
  <c r="N90" i="2" s="1"/>
  <c r="K90" i="2"/>
  <c r="M90" i="2" s="1"/>
  <c r="J90" i="2"/>
  <c r="I90" i="2"/>
  <c r="H90" i="2"/>
  <c r="T89" i="2"/>
  <c r="Q89" i="2"/>
  <c r="O89" i="2"/>
  <c r="L89" i="2"/>
  <c r="N89" i="2" s="1"/>
  <c r="K89" i="2"/>
  <c r="M89" i="2" s="1"/>
  <c r="J89" i="2"/>
  <c r="I89" i="2"/>
  <c r="H89" i="2"/>
  <c r="T88" i="2"/>
  <c r="Q88" i="2"/>
  <c r="O88" i="2"/>
  <c r="L88" i="2"/>
  <c r="N88" i="2" s="1"/>
  <c r="K88" i="2"/>
  <c r="M88" i="2" s="1"/>
  <c r="J88" i="2"/>
  <c r="I88" i="2"/>
  <c r="H88" i="2"/>
  <c r="T87" i="2"/>
  <c r="Q87" i="2"/>
  <c r="O87" i="2"/>
  <c r="L87" i="2"/>
  <c r="N87" i="2" s="1"/>
  <c r="K87" i="2"/>
  <c r="M87" i="2" s="1"/>
  <c r="J87" i="2"/>
  <c r="I87" i="2"/>
  <c r="H87" i="2"/>
  <c r="T86" i="2"/>
  <c r="Q86" i="2"/>
  <c r="O86" i="2"/>
  <c r="L86" i="2"/>
  <c r="N86" i="2" s="1"/>
  <c r="K86" i="2"/>
  <c r="M86" i="2" s="1"/>
  <c r="J86" i="2"/>
  <c r="I86" i="2"/>
  <c r="H86" i="2"/>
  <c r="T85" i="2"/>
  <c r="Q85" i="2"/>
  <c r="O85" i="2"/>
  <c r="L85" i="2"/>
  <c r="N85" i="2" s="1"/>
  <c r="K85" i="2"/>
  <c r="M85" i="2" s="1"/>
  <c r="J85" i="2"/>
  <c r="I85" i="2"/>
  <c r="H85" i="2"/>
  <c r="T84" i="2"/>
  <c r="Q84" i="2"/>
  <c r="O84" i="2"/>
  <c r="L84" i="2"/>
  <c r="N84" i="2" s="1"/>
  <c r="K84" i="2"/>
  <c r="M84" i="2" s="1"/>
  <c r="J84" i="2"/>
  <c r="I84" i="2"/>
  <c r="H84" i="2"/>
  <c r="T83" i="2"/>
  <c r="Q83" i="2"/>
  <c r="O83" i="2"/>
  <c r="L83" i="2"/>
  <c r="N83" i="2" s="1"/>
  <c r="K83" i="2"/>
  <c r="M83" i="2" s="1"/>
  <c r="J83" i="2"/>
  <c r="I83" i="2"/>
  <c r="H83" i="2"/>
  <c r="T82" i="2"/>
  <c r="Q82" i="2"/>
  <c r="O82" i="2"/>
  <c r="L82" i="2"/>
  <c r="N82" i="2" s="1"/>
  <c r="K82" i="2"/>
  <c r="M82" i="2" s="1"/>
  <c r="J82" i="2"/>
  <c r="I82" i="2"/>
  <c r="H82" i="2"/>
  <c r="T81" i="2"/>
  <c r="Q81" i="2"/>
  <c r="O81" i="2"/>
  <c r="L81" i="2"/>
  <c r="N81" i="2" s="1"/>
  <c r="K81" i="2"/>
  <c r="M81" i="2" s="1"/>
  <c r="J81" i="2"/>
  <c r="I81" i="2"/>
  <c r="H81" i="2"/>
  <c r="T80" i="2"/>
  <c r="Q80" i="2"/>
  <c r="O80" i="2"/>
  <c r="L80" i="2"/>
  <c r="N80" i="2" s="1"/>
  <c r="K80" i="2"/>
  <c r="M80" i="2" s="1"/>
  <c r="J80" i="2"/>
  <c r="I80" i="2"/>
  <c r="H80" i="2"/>
  <c r="T79" i="2"/>
  <c r="Q79" i="2"/>
  <c r="O79" i="2"/>
  <c r="L79" i="2"/>
  <c r="N79" i="2" s="1"/>
  <c r="K79" i="2"/>
  <c r="M79" i="2" s="1"/>
  <c r="J79" i="2"/>
  <c r="I79" i="2"/>
  <c r="H79" i="2"/>
  <c r="T78" i="2"/>
  <c r="Q78" i="2"/>
  <c r="O78" i="2"/>
  <c r="L78" i="2"/>
  <c r="N78" i="2" s="1"/>
  <c r="K78" i="2"/>
  <c r="M78" i="2" s="1"/>
  <c r="J78" i="2"/>
  <c r="I78" i="2"/>
  <c r="H78" i="2"/>
  <c r="T77" i="2"/>
  <c r="Q77" i="2"/>
  <c r="O77" i="2"/>
  <c r="L77" i="2"/>
  <c r="N77" i="2" s="1"/>
  <c r="K77" i="2"/>
  <c r="M77" i="2" s="1"/>
  <c r="J77" i="2"/>
  <c r="I77" i="2"/>
  <c r="H77" i="2"/>
  <c r="T76" i="2"/>
  <c r="Q76" i="2"/>
  <c r="O76" i="2"/>
  <c r="L76" i="2"/>
  <c r="N76" i="2" s="1"/>
  <c r="K76" i="2"/>
  <c r="M76" i="2" s="1"/>
  <c r="J76" i="2"/>
  <c r="I76" i="2"/>
  <c r="H76" i="2"/>
  <c r="T75" i="2"/>
  <c r="Q75" i="2"/>
  <c r="O75" i="2"/>
  <c r="L75" i="2"/>
  <c r="N75" i="2" s="1"/>
  <c r="K75" i="2"/>
  <c r="M75" i="2" s="1"/>
  <c r="J75" i="2"/>
  <c r="I75" i="2"/>
  <c r="H75" i="2"/>
  <c r="T74" i="2"/>
  <c r="Q74" i="2"/>
  <c r="O74" i="2"/>
  <c r="L74" i="2"/>
  <c r="N74" i="2" s="1"/>
  <c r="K74" i="2"/>
  <c r="M74" i="2" s="1"/>
  <c r="J74" i="2"/>
  <c r="I74" i="2"/>
  <c r="H74" i="2"/>
  <c r="T73" i="2"/>
  <c r="Q73" i="2"/>
  <c r="O73" i="2"/>
  <c r="L73" i="2"/>
  <c r="N73" i="2" s="1"/>
  <c r="K73" i="2"/>
  <c r="M73" i="2" s="1"/>
  <c r="J73" i="2"/>
  <c r="I73" i="2"/>
  <c r="H73" i="2"/>
  <c r="T72" i="2"/>
  <c r="Q72" i="2"/>
  <c r="O72" i="2"/>
  <c r="L72" i="2"/>
  <c r="N72" i="2" s="1"/>
  <c r="K72" i="2"/>
  <c r="M72" i="2" s="1"/>
  <c r="J72" i="2"/>
  <c r="I72" i="2"/>
  <c r="H72" i="2"/>
  <c r="T71" i="2"/>
  <c r="Q71" i="2"/>
  <c r="O71" i="2"/>
  <c r="L71" i="2"/>
  <c r="N71" i="2" s="1"/>
  <c r="K71" i="2"/>
  <c r="M71" i="2" s="1"/>
  <c r="J71" i="2"/>
  <c r="I71" i="2"/>
  <c r="H71" i="2"/>
  <c r="T70" i="2"/>
  <c r="Q70" i="2"/>
  <c r="O70" i="2"/>
  <c r="L70" i="2"/>
  <c r="N70" i="2" s="1"/>
  <c r="K70" i="2"/>
  <c r="M70" i="2" s="1"/>
  <c r="J70" i="2"/>
  <c r="I70" i="2"/>
  <c r="H70" i="2"/>
  <c r="T69" i="2"/>
  <c r="Q69" i="2"/>
  <c r="O69" i="2"/>
  <c r="L69" i="2"/>
  <c r="N69" i="2" s="1"/>
  <c r="K69" i="2"/>
  <c r="M69" i="2" s="1"/>
  <c r="J69" i="2"/>
  <c r="I69" i="2"/>
  <c r="H69" i="2"/>
  <c r="T68" i="2"/>
  <c r="Q68" i="2"/>
  <c r="O68" i="2"/>
  <c r="L68" i="2"/>
  <c r="N68" i="2" s="1"/>
  <c r="K68" i="2"/>
  <c r="M68" i="2" s="1"/>
  <c r="J68" i="2"/>
  <c r="I68" i="2"/>
  <c r="H68" i="2"/>
  <c r="T67" i="2"/>
  <c r="Q67" i="2"/>
  <c r="O67" i="2"/>
  <c r="L67" i="2"/>
  <c r="N67" i="2" s="1"/>
  <c r="K67" i="2"/>
  <c r="M67" i="2" s="1"/>
  <c r="J67" i="2"/>
  <c r="I67" i="2"/>
  <c r="H67" i="2"/>
  <c r="T66" i="2"/>
  <c r="Q66" i="2"/>
  <c r="O66" i="2"/>
  <c r="L66" i="2"/>
  <c r="N66" i="2" s="1"/>
  <c r="K66" i="2"/>
  <c r="M66" i="2" s="1"/>
  <c r="J66" i="2"/>
  <c r="I66" i="2"/>
  <c r="H66" i="2"/>
  <c r="T65" i="2"/>
  <c r="Q65" i="2"/>
  <c r="O65" i="2"/>
  <c r="L65" i="2"/>
  <c r="N65" i="2" s="1"/>
  <c r="K65" i="2"/>
  <c r="M65" i="2" s="1"/>
  <c r="J65" i="2"/>
  <c r="I65" i="2"/>
  <c r="H65" i="2"/>
  <c r="T64" i="2"/>
  <c r="Q64" i="2"/>
  <c r="O64" i="2"/>
  <c r="L64" i="2"/>
  <c r="N64" i="2" s="1"/>
  <c r="K64" i="2"/>
  <c r="M64" i="2" s="1"/>
  <c r="J64" i="2"/>
  <c r="I64" i="2"/>
  <c r="H64" i="2"/>
  <c r="T63" i="2"/>
  <c r="Q63" i="2"/>
  <c r="O63" i="2"/>
  <c r="L63" i="2"/>
  <c r="N63" i="2" s="1"/>
  <c r="K63" i="2"/>
  <c r="M63" i="2" s="1"/>
  <c r="J63" i="2"/>
  <c r="I63" i="2"/>
  <c r="H63" i="2"/>
  <c r="T62" i="2"/>
  <c r="Q62" i="2"/>
  <c r="O62" i="2"/>
  <c r="L62" i="2"/>
  <c r="N62" i="2" s="1"/>
  <c r="K62" i="2"/>
  <c r="M62" i="2" s="1"/>
  <c r="J62" i="2"/>
  <c r="I62" i="2"/>
  <c r="H62" i="2"/>
  <c r="T61" i="2"/>
  <c r="Q61" i="2"/>
  <c r="O61" i="2"/>
  <c r="L61" i="2"/>
  <c r="N61" i="2" s="1"/>
  <c r="K61" i="2"/>
  <c r="M61" i="2" s="1"/>
  <c r="J61" i="2"/>
  <c r="I61" i="2"/>
  <c r="H61" i="2"/>
  <c r="T60" i="2"/>
  <c r="Q60" i="2"/>
  <c r="O60" i="2"/>
  <c r="L60" i="2"/>
  <c r="N60" i="2" s="1"/>
  <c r="K60" i="2"/>
  <c r="M60" i="2" s="1"/>
  <c r="J60" i="2"/>
  <c r="I60" i="2"/>
  <c r="H60" i="2"/>
  <c r="T59" i="2"/>
  <c r="Q59" i="2"/>
  <c r="O59" i="2"/>
  <c r="L59" i="2"/>
  <c r="N59" i="2" s="1"/>
  <c r="K59" i="2"/>
  <c r="M59" i="2" s="1"/>
  <c r="J59" i="2"/>
  <c r="I59" i="2"/>
  <c r="H59" i="2"/>
  <c r="T58" i="2"/>
  <c r="Q58" i="2"/>
  <c r="O58" i="2"/>
  <c r="L58" i="2"/>
  <c r="N58" i="2" s="1"/>
  <c r="K58" i="2"/>
  <c r="M58" i="2" s="1"/>
  <c r="J58" i="2"/>
  <c r="I58" i="2"/>
  <c r="H58" i="2"/>
  <c r="T57" i="2"/>
  <c r="Q57" i="2"/>
  <c r="O57" i="2"/>
  <c r="L57" i="2"/>
  <c r="N57" i="2" s="1"/>
  <c r="K57" i="2"/>
  <c r="M57" i="2" s="1"/>
  <c r="J57" i="2"/>
  <c r="I57" i="2"/>
  <c r="H57" i="2"/>
  <c r="T56" i="2"/>
  <c r="Q56" i="2"/>
  <c r="O56" i="2"/>
  <c r="L56" i="2"/>
  <c r="N56" i="2" s="1"/>
  <c r="K56" i="2"/>
  <c r="M56" i="2" s="1"/>
  <c r="J56" i="2"/>
  <c r="I56" i="2"/>
  <c r="H56" i="2"/>
  <c r="T55" i="2"/>
  <c r="Q55" i="2"/>
  <c r="O55" i="2"/>
  <c r="L55" i="2"/>
  <c r="N55" i="2" s="1"/>
  <c r="K55" i="2"/>
  <c r="M55" i="2" s="1"/>
  <c r="J55" i="2"/>
  <c r="I55" i="2"/>
  <c r="H55" i="2"/>
  <c r="T54" i="2"/>
  <c r="Q54" i="2"/>
  <c r="O54" i="2"/>
  <c r="L54" i="2"/>
  <c r="N54" i="2" s="1"/>
  <c r="K54" i="2"/>
  <c r="M54" i="2" s="1"/>
  <c r="J54" i="2"/>
  <c r="I54" i="2"/>
  <c r="H54" i="2"/>
  <c r="T53" i="2"/>
  <c r="Q53" i="2"/>
  <c r="O53" i="2"/>
  <c r="L53" i="2"/>
  <c r="N53" i="2" s="1"/>
  <c r="K53" i="2"/>
  <c r="M53" i="2" s="1"/>
  <c r="J53" i="2"/>
  <c r="I53" i="2"/>
  <c r="H53" i="2"/>
  <c r="T52" i="2"/>
  <c r="Q52" i="2"/>
  <c r="O52" i="2"/>
  <c r="L52" i="2"/>
  <c r="N52" i="2" s="1"/>
  <c r="K52" i="2"/>
  <c r="M52" i="2" s="1"/>
  <c r="J52" i="2"/>
  <c r="I52" i="2"/>
  <c r="H52" i="2"/>
  <c r="T51" i="2"/>
  <c r="Q51" i="2"/>
  <c r="O51" i="2"/>
  <c r="L51" i="2"/>
  <c r="N51" i="2" s="1"/>
  <c r="K51" i="2"/>
  <c r="M51" i="2" s="1"/>
  <c r="J51" i="2"/>
  <c r="I51" i="2"/>
  <c r="H51" i="2"/>
  <c r="T50" i="2"/>
  <c r="Q50" i="2"/>
  <c r="O50" i="2"/>
  <c r="L50" i="2"/>
  <c r="N50" i="2" s="1"/>
  <c r="K50" i="2"/>
  <c r="M50" i="2" s="1"/>
  <c r="J50" i="2"/>
  <c r="I50" i="2"/>
  <c r="H50" i="2"/>
  <c r="T49" i="2"/>
  <c r="Q49" i="2"/>
  <c r="O49" i="2"/>
  <c r="L49" i="2"/>
  <c r="N49" i="2" s="1"/>
  <c r="K49" i="2"/>
  <c r="M49" i="2" s="1"/>
  <c r="J49" i="2"/>
  <c r="I49" i="2"/>
  <c r="H49" i="2"/>
  <c r="T48" i="2"/>
  <c r="Q48" i="2"/>
  <c r="O48" i="2"/>
  <c r="L48" i="2"/>
  <c r="N48" i="2" s="1"/>
  <c r="K48" i="2"/>
  <c r="M48" i="2" s="1"/>
  <c r="J48" i="2"/>
  <c r="I48" i="2"/>
  <c r="H48" i="2"/>
  <c r="T47" i="2"/>
  <c r="Q47" i="2"/>
  <c r="O47" i="2"/>
  <c r="L47" i="2"/>
  <c r="N47" i="2" s="1"/>
  <c r="K47" i="2"/>
  <c r="M47" i="2" s="1"/>
  <c r="J47" i="2"/>
  <c r="I47" i="2"/>
  <c r="H47" i="2"/>
  <c r="T46" i="2"/>
  <c r="Q46" i="2"/>
  <c r="O46" i="2"/>
  <c r="L46" i="2"/>
  <c r="N46" i="2" s="1"/>
  <c r="K46" i="2"/>
  <c r="M46" i="2" s="1"/>
  <c r="J46" i="2"/>
  <c r="I46" i="2"/>
  <c r="H46" i="2"/>
  <c r="T45" i="2"/>
  <c r="Q45" i="2"/>
  <c r="O45" i="2"/>
  <c r="L45" i="2"/>
  <c r="N45" i="2" s="1"/>
  <c r="K45" i="2"/>
  <c r="M45" i="2" s="1"/>
  <c r="J45" i="2"/>
  <c r="I45" i="2"/>
  <c r="H45" i="2"/>
  <c r="T44" i="2"/>
  <c r="Q44" i="2"/>
  <c r="O44" i="2"/>
  <c r="L44" i="2"/>
  <c r="N44" i="2" s="1"/>
  <c r="K44" i="2"/>
  <c r="M44" i="2" s="1"/>
  <c r="J44" i="2"/>
  <c r="I44" i="2"/>
  <c r="H44" i="2"/>
  <c r="T43" i="2"/>
  <c r="Q43" i="2"/>
  <c r="O43" i="2"/>
  <c r="L43" i="2"/>
  <c r="N43" i="2" s="1"/>
  <c r="K43" i="2"/>
  <c r="M43" i="2" s="1"/>
  <c r="J43" i="2"/>
  <c r="I43" i="2"/>
  <c r="H43" i="2"/>
  <c r="T42" i="2"/>
  <c r="Q42" i="2"/>
  <c r="O42" i="2"/>
  <c r="L42" i="2"/>
  <c r="N42" i="2" s="1"/>
  <c r="K42" i="2"/>
  <c r="M42" i="2" s="1"/>
  <c r="J42" i="2"/>
  <c r="I42" i="2"/>
  <c r="H42" i="2"/>
  <c r="T41" i="2"/>
  <c r="Q41" i="2"/>
  <c r="O41" i="2"/>
  <c r="L41" i="2"/>
  <c r="N41" i="2" s="1"/>
  <c r="K41" i="2"/>
  <c r="M41" i="2" s="1"/>
  <c r="J41" i="2"/>
  <c r="I41" i="2"/>
  <c r="H41" i="2"/>
  <c r="T40" i="2"/>
  <c r="Q40" i="2"/>
  <c r="O40" i="2"/>
  <c r="L40" i="2"/>
  <c r="N40" i="2" s="1"/>
  <c r="K40" i="2"/>
  <c r="M40" i="2" s="1"/>
  <c r="J40" i="2"/>
  <c r="I40" i="2"/>
  <c r="H40" i="2"/>
  <c r="T39" i="2"/>
  <c r="Q39" i="2"/>
  <c r="O39" i="2"/>
  <c r="L39" i="2"/>
  <c r="N39" i="2" s="1"/>
  <c r="K39" i="2"/>
  <c r="M39" i="2" s="1"/>
  <c r="J39" i="2"/>
  <c r="I39" i="2"/>
  <c r="H39" i="2"/>
  <c r="T38" i="2"/>
  <c r="Q38" i="2"/>
  <c r="O38" i="2"/>
  <c r="L38" i="2"/>
  <c r="N38" i="2" s="1"/>
  <c r="K38" i="2"/>
  <c r="M38" i="2" s="1"/>
  <c r="J38" i="2"/>
  <c r="I38" i="2"/>
  <c r="H38" i="2"/>
  <c r="T37" i="2"/>
  <c r="Q37" i="2"/>
  <c r="O37" i="2"/>
  <c r="L37" i="2"/>
  <c r="N37" i="2" s="1"/>
  <c r="K37" i="2"/>
  <c r="M37" i="2" s="1"/>
  <c r="J37" i="2"/>
  <c r="I37" i="2"/>
  <c r="H37" i="2"/>
  <c r="T36" i="2"/>
  <c r="Q36" i="2"/>
  <c r="O36" i="2"/>
  <c r="L36" i="2"/>
  <c r="N36" i="2" s="1"/>
  <c r="K36" i="2"/>
  <c r="M36" i="2" s="1"/>
  <c r="J36" i="2"/>
  <c r="I36" i="2"/>
  <c r="H36" i="2"/>
  <c r="T35" i="2"/>
  <c r="Q35" i="2"/>
  <c r="O35" i="2"/>
  <c r="L35" i="2"/>
  <c r="N35" i="2" s="1"/>
  <c r="K35" i="2"/>
  <c r="M35" i="2" s="1"/>
  <c r="J35" i="2"/>
  <c r="I35" i="2"/>
  <c r="H35" i="2"/>
  <c r="T34" i="2"/>
  <c r="Q34" i="2"/>
  <c r="O34" i="2"/>
  <c r="L34" i="2"/>
  <c r="N34" i="2" s="1"/>
  <c r="K34" i="2"/>
  <c r="M34" i="2" s="1"/>
  <c r="J34" i="2"/>
  <c r="I34" i="2"/>
  <c r="H34" i="2"/>
  <c r="T33" i="2"/>
  <c r="Q33" i="2"/>
  <c r="O33" i="2"/>
  <c r="L33" i="2"/>
  <c r="N33" i="2" s="1"/>
  <c r="K33" i="2"/>
  <c r="M33" i="2" s="1"/>
  <c r="J33" i="2"/>
  <c r="I33" i="2"/>
  <c r="H33" i="2"/>
  <c r="T32" i="2"/>
  <c r="Q32" i="2"/>
  <c r="O32" i="2"/>
  <c r="L32" i="2"/>
  <c r="N32" i="2" s="1"/>
  <c r="K32" i="2"/>
  <c r="M32" i="2" s="1"/>
  <c r="J32" i="2"/>
  <c r="I32" i="2"/>
  <c r="H32" i="2"/>
  <c r="T31" i="2"/>
  <c r="Q31" i="2"/>
  <c r="O31" i="2"/>
  <c r="L31" i="2"/>
  <c r="N31" i="2" s="1"/>
  <c r="K31" i="2"/>
  <c r="M31" i="2" s="1"/>
  <c r="J31" i="2"/>
  <c r="I31" i="2"/>
  <c r="H31" i="2"/>
  <c r="T30" i="2"/>
  <c r="Q30" i="2"/>
  <c r="O30" i="2"/>
  <c r="L30" i="2"/>
  <c r="N30" i="2" s="1"/>
  <c r="K30" i="2"/>
  <c r="M30" i="2" s="1"/>
  <c r="J30" i="2"/>
  <c r="I30" i="2"/>
  <c r="H30" i="2"/>
  <c r="T29" i="2"/>
  <c r="Q29" i="2"/>
  <c r="O29" i="2"/>
  <c r="L29" i="2"/>
  <c r="N29" i="2" s="1"/>
  <c r="K29" i="2"/>
  <c r="M29" i="2" s="1"/>
  <c r="J29" i="2"/>
  <c r="I29" i="2"/>
  <c r="H29" i="2"/>
  <c r="T28" i="2"/>
  <c r="Q28" i="2"/>
  <c r="O28" i="2"/>
  <c r="L28" i="2"/>
  <c r="N28" i="2" s="1"/>
  <c r="K28" i="2"/>
  <c r="M28" i="2" s="1"/>
  <c r="J28" i="2"/>
  <c r="I28" i="2"/>
  <c r="H28" i="2"/>
  <c r="T27" i="2"/>
  <c r="Q27" i="2"/>
  <c r="O27" i="2"/>
  <c r="L27" i="2"/>
  <c r="N27" i="2" s="1"/>
  <c r="K27" i="2"/>
  <c r="M27" i="2" s="1"/>
  <c r="J27" i="2"/>
  <c r="I27" i="2"/>
  <c r="H27" i="2"/>
  <c r="T26" i="2"/>
  <c r="Q26" i="2"/>
  <c r="O26" i="2"/>
  <c r="L26" i="2"/>
  <c r="N26" i="2" s="1"/>
  <c r="K26" i="2"/>
  <c r="M26" i="2" s="1"/>
  <c r="J26" i="2"/>
  <c r="I26" i="2"/>
  <c r="H26" i="2"/>
  <c r="T25" i="2"/>
  <c r="Q25" i="2"/>
  <c r="O25" i="2"/>
  <c r="L25" i="2"/>
  <c r="N25" i="2" s="1"/>
  <c r="K25" i="2"/>
  <c r="M25" i="2" s="1"/>
  <c r="J25" i="2"/>
  <c r="I25" i="2"/>
  <c r="H25" i="2"/>
  <c r="T24" i="2"/>
  <c r="Q24" i="2"/>
  <c r="O24" i="2"/>
  <c r="L24" i="2"/>
  <c r="N24" i="2" s="1"/>
  <c r="K24" i="2"/>
  <c r="M24" i="2" s="1"/>
  <c r="J24" i="2"/>
  <c r="I24" i="2"/>
  <c r="H24" i="2"/>
  <c r="T23" i="2"/>
  <c r="Q23" i="2"/>
  <c r="O23" i="2"/>
  <c r="L23" i="2"/>
  <c r="N23" i="2" s="1"/>
  <c r="K23" i="2"/>
  <c r="M23" i="2" s="1"/>
  <c r="J23" i="2"/>
  <c r="I23" i="2"/>
  <c r="H23" i="2"/>
  <c r="T22" i="2"/>
  <c r="Q22" i="2"/>
  <c r="O22" i="2"/>
  <c r="L22" i="2"/>
  <c r="N22" i="2" s="1"/>
  <c r="K22" i="2"/>
  <c r="M22" i="2" s="1"/>
  <c r="J22" i="2"/>
  <c r="I22" i="2"/>
  <c r="H22" i="2"/>
  <c r="T21" i="2"/>
  <c r="Q21" i="2"/>
  <c r="O21" i="2"/>
  <c r="L21" i="2"/>
  <c r="N21" i="2" s="1"/>
  <c r="K21" i="2"/>
  <c r="M21" i="2" s="1"/>
  <c r="J21" i="2"/>
  <c r="I21" i="2"/>
  <c r="H21" i="2"/>
  <c r="T20" i="2"/>
  <c r="Q20" i="2"/>
  <c r="O20" i="2"/>
  <c r="L20" i="2"/>
  <c r="N20" i="2" s="1"/>
  <c r="K20" i="2"/>
  <c r="M20" i="2" s="1"/>
  <c r="J20" i="2"/>
  <c r="I20" i="2"/>
  <c r="H20" i="2"/>
  <c r="T19" i="2"/>
  <c r="Q19" i="2"/>
  <c r="O19" i="2"/>
  <c r="L19" i="2"/>
  <c r="N19" i="2" s="1"/>
  <c r="K19" i="2"/>
  <c r="M19" i="2" s="1"/>
  <c r="J19" i="2"/>
  <c r="I19" i="2"/>
  <c r="H19" i="2"/>
  <c r="T18" i="2"/>
  <c r="Q18" i="2"/>
  <c r="O18" i="2"/>
  <c r="L18" i="2"/>
  <c r="N18" i="2" s="1"/>
  <c r="K18" i="2"/>
  <c r="M18" i="2" s="1"/>
  <c r="J18" i="2"/>
  <c r="I18" i="2"/>
  <c r="H18" i="2"/>
  <c r="T17" i="2"/>
  <c r="Q17" i="2"/>
  <c r="O17" i="2"/>
  <c r="L17" i="2"/>
  <c r="N17" i="2" s="1"/>
  <c r="K17" i="2"/>
  <c r="M17" i="2" s="1"/>
  <c r="J17" i="2"/>
  <c r="I17" i="2"/>
  <c r="H17" i="2"/>
  <c r="T16" i="2"/>
  <c r="Q16" i="2"/>
  <c r="O16" i="2"/>
  <c r="L16" i="2"/>
  <c r="N16" i="2" s="1"/>
  <c r="K16" i="2"/>
  <c r="M16" i="2" s="1"/>
  <c r="J16" i="2"/>
  <c r="I16" i="2"/>
  <c r="H16" i="2"/>
  <c r="T15" i="2"/>
  <c r="Q15" i="2"/>
  <c r="O15" i="2"/>
  <c r="L15" i="2"/>
  <c r="N15" i="2" s="1"/>
  <c r="K15" i="2"/>
  <c r="M15" i="2" s="1"/>
  <c r="J15" i="2"/>
  <c r="I15" i="2"/>
  <c r="H15" i="2"/>
  <c r="T14" i="2"/>
  <c r="Q14" i="2"/>
  <c r="O14" i="2"/>
  <c r="L14" i="2"/>
  <c r="N14" i="2" s="1"/>
  <c r="K14" i="2"/>
  <c r="M14" i="2" s="1"/>
  <c r="J14" i="2"/>
  <c r="I14" i="2"/>
  <c r="H14" i="2"/>
  <c r="T13" i="2"/>
  <c r="Q13" i="2"/>
  <c r="O13" i="2"/>
  <c r="L13" i="2"/>
  <c r="N13" i="2" s="1"/>
  <c r="K13" i="2"/>
  <c r="M13" i="2" s="1"/>
  <c r="J13" i="2"/>
  <c r="I13" i="2"/>
  <c r="H13" i="2"/>
  <c r="T12" i="2"/>
  <c r="Q12" i="2"/>
  <c r="O12" i="2"/>
  <c r="L12" i="2"/>
  <c r="N12" i="2" s="1"/>
  <c r="K12" i="2"/>
  <c r="M12" i="2" s="1"/>
  <c r="J12" i="2"/>
  <c r="I12" i="2"/>
  <c r="H12" i="2"/>
  <c r="T11" i="2"/>
  <c r="Q11" i="2"/>
  <c r="O11" i="2"/>
  <c r="L11" i="2"/>
  <c r="N11" i="2" s="1"/>
  <c r="K11" i="2"/>
  <c r="M11" i="2" s="1"/>
  <c r="J11" i="2"/>
  <c r="I11" i="2"/>
  <c r="H11" i="2"/>
  <c r="T10" i="2"/>
  <c r="Q10" i="2"/>
  <c r="O10" i="2"/>
  <c r="L10" i="2"/>
  <c r="N10" i="2" s="1"/>
  <c r="K10" i="2"/>
  <c r="M10" i="2" s="1"/>
  <c r="J10" i="2"/>
  <c r="I10" i="2"/>
  <c r="H10" i="2"/>
  <c r="T9" i="2"/>
  <c r="Q9" i="2"/>
  <c r="O9" i="2"/>
  <c r="L9" i="2"/>
  <c r="N9" i="2" s="1"/>
  <c r="K9" i="2"/>
  <c r="M9" i="2" s="1"/>
  <c r="J9" i="2"/>
  <c r="I9" i="2"/>
  <c r="H9" i="2"/>
  <c r="T8" i="2"/>
  <c r="Q8" i="2"/>
  <c r="O8" i="2"/>
  <c r="L8" i="2"/>
  <c r="N8" i="2" s="1"/>
  <c r="K8" i="2"/>
  <c r="M8" i="2" s="1"/>
  <c r="J8" i="2"/>
  <c r="I8" i="2"/>
  <c r="H8" i="2"/>
  <c r="T7" i="2"/>
  <c r="Q7" i="2"/>
  <c r="O7" i="2"/>
  <c r="L7" i="2"/>
  <c r="N7" i="2" s="1"/>
  <c r="K7" i="2"/>
  <c r="M7" i="2" s="1"/>
  <c r="J7" i="2"/>
  <c r="I7" i="2"/>
  <c r="H7" i="2"/>
  <c r="Q6" i="2"/>
  <c r="O6" i="2"/>
  <c r="L6" i="2"/>
  <c r="N6" i="2" s="1"/>
  <c r="K6" i="2"/>
  <c r="M6" i="2" s="1"/>
  <c r="J6" i="2"/>
  <c r="I6" i="2"/>
  <c r="H6" i="2"/>
  <c r="T5" i="2"/>
  <c r="Q5" i="2"/>
  <c r="O5" i="2"/>
  <c r="L5" i="2"/>
  <c r="N5" i="2" s="1"/>
  <c r="K5" i="2"/>
  <c r="M5" i="2" s="1"/>
  <c r="J5" i="2"/>
  <c r="I5" i="2"/>
  <c r="H5" i="2"/>
  <c r="T4" i="2"/>
  <c r="Q4" i="2"/>
  <c r="O4" i="2"/>
  <c r="L4" i="2"/>
  <c r="N4" i="2" s="1"/>
  <c r="K4" i="2"/>
  <c r="M4" i="2" s="1"/>
  <c r="J4" i="2"/>
  <c r="I4" i="2"/>
  <c r="H4" i="2"/>
  <c r="T3" i="2"/>
  <c r="Q3" i="2"/>
  <c r="O3" i="2"/>
  <c r="L3" i="2"/>
  <c r="N3" i="2" s="1"/>
  <c r="K3" i="2"/>
  <c r="M3" i="2" s="1"/>
  <c r="J3" i="2"/>
  <c r="I3" i="2"/>
  <c r="H3" i="2"/>
  <c r="T2" i="2"/>
  <c r="Q2" i="2"/>
  <c r="O2" i="2"/>
  <c r="L2" i="2"/>
  <c r="N2" i="2" s="1"/>
  <c r="K2" i="2"/>
  <c r="M2" i="2" s="1"/>
  <c r="J2" i="2"/>
  <c r="I2" i="2"/>
  <c r="H2" i="2"/>
  <c r="R3" i="2" l="1"/>
  <c r="R4" i="2"/>
  <c r="R10" i="2"/>
  <c r="R13" i="2"/>
  <c r="R14" i="2"/>
  <c r="R17" i="2"/>
  <c r="R25" i="2"/>
  <c r="R26" i="2"/>
  <c r="R27" i="2"/>
  <c r="R29" i="2"/>
  <c r="R30" i="2"/>
  <c r="R33" i="2"/>
  <c r="R36" i="2"/>
  <c r="R38" i="2"/>
  <c r="R45" i="2"/>
  <c r="R46" i="2"/>
  <c r="R48" i="2"/>
  <c r="R51" i="2"/>
  <c r="R52" i="2"/>
  <c r="R55" i="2"/>
  <c r="R59" i="2"/>
  <c r="R64" i="2"/>
  <c r="R68" i="2"/>
  <c r="R69" i="2"/>
  <c r="R72" i="2"/>
  <c r="R73" i="2"/>
  <c r="R76" i="2"/>
  <c r="R79" i="2"/>
  <c r="R80" i="2"/>
  <c r="R81" i="2"/>
  <c r="R85" i="2"/>
  <c r="R86" i="2"/>
  <c r="R91" i="2"/>
  <c r="R93" i="2"/>
  <c r="R95" i="2"/>
  <c r="R97" i="2"/>
  <c r="R100" i="2"/>
  <c r="R103" i="2"/>
  <c r="R104" i="2"/>
  <c r="R110" i="2"/>
  <c r="R116" i="2"/>
  <c r="R118" i="2"/>
  <c r="R120" i="2"/>
  <c r="R123" i="2"/>
  <c r="R125" i="2"/>
  <c r="R128" i="2"/>
  <c r="R134" i="2"/>
  <c r="R135" i="2"/>
  <c r="R138" i="2"/>
  <c r="R142" i="2"/>
  <c r="R147" i="2"/>
  <c r="R148" i="2"/>
  <c r="R151" i="2"/>
  <c r="R153" i="2"/>
  <c r="R156" i="2"/>
  <c r="R160" i="2"/>
  <c r="R165" i="2"/>
  <c r="R166" i="2"/>
  <c r="R2" i="2"/>
  <c r="R6" i="2"/>
  <c r="R9" i="2"/>
  <c r="R11" i="2"/>
  <c r="R16" i="2"/>
  <c r="R18" i="2"/>
  <c r="R21" i="2"/>
  <c r="R22" i="2"/>
  <c r="R24" i="2"/>
  <c r="R32" i="2"/>
  <c r="R35" i="2"/>
  <c r="R37" i="2"/>
  <c r="R39" i="2"/>
  <c r="R42" i="2"/>
  <c r="R44" i="2"/>
  <c r="R47" i="2"/>
  <c r="R54" i="2"/>
  <c r="R58" i="2"/>
  <c r="R61" i="2"/>
  <c r="R63" i="2"/>
  <c r="R67" i="2"/>
  <c r="R70" i="2"/>
  <c r="R75" i="2"/>
  <c r="R78" i="2"/>
  <c r="R82" i="2"/>
  <c r="R83" i="2"/>
  <c r="R87" i="2"/>
  <c r="R90" i="2"/>
  <c r="R94" i="2"/>
  <c r="R96" i="2"/>
  <c r="R101" i="2"/>
  <c r="R106" i="2"/>
  <c r="R107" i="2"/>
  <c r="R109" i="2"/>
  <c r="R113" i="2"/>
  <c r="R117" i="2"/>
  <c r="R119" i="2"/>
  <c r="R121" i="2"/>
  <c r="R122" i="2"/>
  <c r="R124" i="2"/>
  <c r="R129" i="2"/>
  <c r="R133" i="2"/>
  <c r="R139" i="2"/>
  <c r="R141" i="2"/>
  <c r="R144" i="2"/>
  <c r="R146" i="2"/>
  <c r="R150" i="2"/>
  <c r="R152" i="2"/>
  <c r="R157" i="2"/>
  <c r="R161" i="2"/>
  <c r="R163" i="2"/>
  <c r="R5" i="2"/>
  <c r="R7" i="2"/>
  <c r="R8" i="2"/>
  <c r="R12" i="2"/>
  <c r="R15" i="2"/>
  <c r="R19" i="2"/>
  <c r="R20" i="2"/>
  <c r="R23" i="2"/>
  <c r="R28" i="2"/>
  <c r="R31" i="2"/>
  <c r="R34" i="2"/>
  <c r="R40" i="2"/>
  <c r="R41" i="2"/>
  <c r="R43" i="2"/>
  <c r="R49" i="2"/>
  <c r="R50" i="2"/>
  <c r="R53" i="2"/>
  <c r="R56" i="2"/>
  <c r="R57" i="2"/>
  <c r="R60" i="2"/>
  <c r="R62" i="2"/>
  <c r="R65" i="2"/>
  <c r="R66" i="2"/>
  <c r="R71" i="2"/>
  <c r="R74" i="2"/>
  <c r="R77" i="2"/>
  <c r="R84" i="2"/>
  <c r="R88" i="2"/>
  <c r="R89" i="2"/>
  <c r="R92" i="2"/>
  <c r="R98" i="2"/>
  <c r="R99" i="2"/>
  <c r="R102" i="2"/>
  <c r="R105" i="2"/>
  <c r="R108" i="2"/>
  <c r="R111" i="2"/>
  <c r="R112" i="2"/>
  <c r="R114" i="2"/>
  <c r="R115" i="2"/>
  <c r="R126" i="2"/>
  <c r="R127" i="2"/>
  <c r="R130" i="2"/>
  <c r="R131" i="2"/>
  <c r="R132" i="2"/>
  <c r="R136" i="2"/>
  <c r="R137" i="2"/>
  <c r="R140" i="2"/>
  <c r="R143" i="2"/>
  <c r="R145" i="2"/>
  <c r="R149" i="2"/>
  <c r="R154" i="2"/>
  <c r="R155" i="2"/>
  <c r="R158" i="2"/>
  <c r="R159" i="2"/>
  <c r="R162" i="2"/>
  <c r="R164" i="2"/>
</calcChain>
</file>

<file path=xl/sharedStrings.xml><?xml version="1.0" encoding="utf-8"?>
<sst xmlns="http://schemas.openxmlformats.org/spreadsheetml/2006/main" count="1910" uniqueCount="178">
  <si>
    <t>Kg</t>
  </si>
  <si>
    <t>Category05</t>
  </si>
  <si>
    <t>Product45</t>
  </si>
  <si>
    <t>P0045</t>
  </si>
  <si>
    <t>Product44</t>
  </si>
  <si>
    <t>P0044</t>
  </si>
  <si>
    <t>Product43</t>
  </si>
  <si>
    <t>P0043</t>
  </si>
  <si>
    <t>Ft</t>
  </si>
  <si>
    <t>Product42</t>
  </si>
  <si>
    <t>P0042</t>
  </si>
  <si>
    <t>Product41</t>
  </si>
  <si>
    <t>P0041</t>
  </si>
  <si>
    <t>Product40</t>
  </si>
  <si>
    <t>P0040</t>
  </si>
  <si>
    <t>No.</t>
  </si>
  <si>
    <t>Product39</t>
  </si>
  <si>
    <t>P0039</t>
  </si>
  <si>
    <t>Product38</t>
  </si>
  <si>
    <t>P0038</t>
  </si>
  <si>
    <t>Product37</t>
  </si>
  <si>
    <t>P0037</t>
  </si>
  <si>
    <t>Category04</t>
  </si>
  <si>
    <t>Product36</t>
  </si>
  <si>
    <t>P0036</t>
  </si>
  <si>
    <t>Product35</t>
  </si>
  <si>
    <t>P0035</t>
  </si>
  <si>
    <t>Lt</t>
  </si>
  <si>
    <t>Product34</t>
  </si>
  <si>
    <t>P0034</t>
  </si>
  <si>
    <t>Product33</t>
  </si>
  <si>
    <t>P0033</t>
  </si>
  <si>
    <t>Product32</t>
  </si>
  <si>
    <t>P0032</t>
  </si>
  <si>
    <t>Product31</t>
  </si>
  <si>
    <t>P0031</t>
  </si>
  <si>
    <t>Product30</t>
  </si>
  <si>
    <t>P0030</t>
  </si>
  <si>
    <t>Product29</t>
  </si>
  <si>
    <t>P0029</t>
  </si>
  <si>
    <t>Product28</t>
  </si>
  <si>
    <t>P0028</t>
  </si>
  <si>
    <t>Product27</t>
  </si>
  <si>
    <t>P0027</t>
  </si>
  <si>
    <t>Product26</t>
  </si>
  <si>
    <t>P0026</t>
  </si>
  <si>
    <t>Category03</t>
  </si>
  <si>
    <t>Product25</t>
  </si>
  <si>
    <t>P0025</t>
  </si>
  <si>
    <t>Product24</t>
  </si>
  <si>
    <t>P0024</t>
  </si>
  <si>
    <t>Product23</t>
  </si>
  <si>
    <t>P0023</t>
  </si>
  <si>
    <t>Product22</t>
  </si>
  <si>
    <t>P0022</t>
  </si>
  <si>
    <t>Product21</t>
  </si>
  <si>
    <t>P0021</t>
  </si>
  <si>
    <t>Product20</t>
  </si>
  <si>
    <t>P0020</t>
  </si>
  <si>
    <t>Category02</t>
  </si>
  <si>
    <t>Product19</t>
  </si>
  <si>
    <t>P0019</t>
  </si>
  <si>
    <t>Product18</t>
  </si>
  <si>
    <t>P0018</t>
  </si>
  <si>
    <t>Product17</t>
  </si>
  <si>
    <t>P0017</t>
  </si>
  <si>
    <t>Product16</t>
  </si>
  <si>
    <t>P0016</t>
  </si>
  <si>
    <t>Product15</t>
  </si>
  <si>
    <t>P0015</t>
  </si>
  <si>
    <t>Product14</t>
  </si>
  <si>
    <t>P0014</t>
  </si>
  <si>
    <t>Product13</t>
  </si>
  <si>
    <t>P0013</t>
  </si>
  <si>
    <t>Product12</t>
  </si>
  <si>
    <t>P0012</t>
  </si>
  <si>
    <t>Product11</t>
  </si>
  <si>
    <t>P0011</t>
  </si>
  <si>
    <t>Product10</t>
  </si>
  <si>
    <t>P0010</t>
  </si>
  <si>
    <t>Category01</t>
  </si>
  <si>
    <t>Product09</t>
  </si>
  <si>
    <t>P0009</t>
  </si>
  <si>
    <t>Product08</t>
  </si>
  <si>
    <t>P0008</t>
  </si>
  <si>
    <t>Product07</t>
  </si>
  <si>
    <t>P0007</t>
  </si>
  <si>
    <t>Product06</t>
  </si>
  <si>
    <t>P0006</t>
  </si>
  <si>
    <t>Product05</t>
  </si>
  <si>
    <t>P0005</t>
  </si>
  <si>
    <t>Product04</t>
  </si>
  <si>
    <t>P0004</t>
  </si>
  <si>
    <t>Product03</t>
  </si>
  <si>
    <t>P0003</t>
  </si>
  <si>
    <t>Product02</t>
  </si>
  <si>
    <t>P0002</t>
  </si>
  <si>
    <t>Product01</t>
  </si>
  <si>
    <t>P0001</t>
  </si>
  <si>
    <t>SELLING PRICE</t>
  </si>
  <si>
    <t>BUYING PRIZE</t>
  </si>
  <si>
    <t>UOM</t>
  </si>
  <si>
    <t>CATEGORY</t>
  </si>
  <si>
    <t>PRODUCT</t>
  </si>
  <si>
    <t>PRODUCT ID</t>
  </si>
  <si>
    <t>Cash</t>
  </si>
  <si>
    <t>Wholesaler</t>
  </si>
  <si>
    <t>Online</t>
  </si>
  <si>
    <t>Direct Sales</t>
  </si>
  <si>
    <t>Year</t>
  </si>
  <si>
    <t>Month</t>
  </si>
  <si>
    <t>Day</t>
  </si>
  <si>
    <t>Total Selling Value</t>
  </si>
  <si>
    <t>Total Buying Value</t>
  </si>
  <si>
    <t>DISCOUNT %</t>
  </si>
  <si>
    <t>PAYMENT MODE</t>
  </si>
  <si>
    <t>SALE TYPE</t>
  </si>
  <si>
    <t>QUANTITY</t>
  </si>
  <si>
    <t>DATE</t>
  </si>
  <si>
    <t>Column Labels</t>
  </si>
  <si>
    <t>Jan</t>
  </si>
  <si>
    <t>Feb</t>
  </si>
  <si>
    <t>Mar</t>
  </si>
  <si>
    <t>Apr</t>
  </si>
  <si>
    <t>May</t>
  </si>
  <si>
    <t>Jun</t>
  </si>
  <si>
    <t>Jul</t>
  </si>
  <si>
    <t>Aug</t>
  </si>
  <si>
    <t>Sep</t>
  </si>
  <si>
    <t>Oct</t>
  </si>
  <si>
    <t>Nov</t>
  </si>
  <si>
    <t>Dec</t>
  </si>
  <si>
    <t>Grand Total</t>
  </si>
  <si>
    <t>Row Labels</t>
  </si>
  <si>
    <t>Is Discounted</t>
  </si>
  <si>
    <t>Sum of QUANTITY</t>
  </si>
  <si>
    <t>Apr 2021</t>
  </si>
  <si>
    <t>Apr 2022</t>
  </si>
  <si>
    <t>Aug 2021</t>
  </si>
  <si>
    <t>Aug 2022</t>
  </si>
  <si>
    <t>Dec 2021</t>
  </si>
  <si>
    <t>Dec 2022</t>
  </si>
  <si>
    <t>Feb 2021</t>
  </si>
  <si>
    <t>Feb 2022</t>
  </si>
  <si>
    <t>Jan 2021</t>
  </si>
  <si>
    <t>Jan 2022</t>
  </si>
  <si>
    <t>Jul 2021</t>
  </si>
  <si>
    <t>Jul 2022</t>
  </si>
  <si>
    <t>Jun 2021</t>
  </si>
  <si>
    <t>Jun 2022</t>
  </si>
  <si>
    <t>Mar 2021</t>
  </si>
  <si>
    <t>Mar 2022</t>
  </si>
  <si>
    <t>May 2021</t>
  </si>
  <si>
    <t>May 2022</t>
  </si>
  <si>
    <t>Nov 2021</t>
  </si>
  <si>
    <t>Nov 2022</t>
  </si>
  <si>
    <t>Oct 2021</t>
  </si>
  <si>
    <t>Oct 2022</t>
  </si>
  <si>
    <t>Sep 2021</t>
  </si>
  <si>
    <t>Sep 2022</t>
  </si>
  <si>
    <t>season</t>
  </si>
  <si>
    <t>Autumn</t>
  </si>
  <si>
    <t>Spring</t>
  </si>
  <si>
    <t>Summer</t>
  </si>
  <si>
    <t>Winter</t>
  </si>
  <si>
    <t>Sum of revenue</t>
  </si>
  <si>
    <t>Month-Year</t>
  </si>
  <si>
    <t>day of week</t>
  </si>
  <si>
    <t>Saturday</t>
  </si>
  <si>
    <t>Friday</t>
  </si>
  <si>
    <t>Thursday</t>
  </si>
  <si>
    <t>Wednesday</t>
  </si>
  <si>
    <t>Monday</t>
  </si>
  <si>
    <t>Sunday</t>
  </si>
  <si>
    <t>Tuesday</t>
  </si>
  <si>
    <t>Count of PRODUCT ID</t>
  </si>
  <si>
    <t>Sum of Total Selling Value</t>
  </si>
  <si>
    <t>Sum of margin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</si>
</sst>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0.00"/>
    <numFmt numFmtId="165" formatCode="dddd"/>
  </numFmts>
  <fonts count="4" x14ac:knownFonts="1">
    <font>
      <sz val="11"/>
      <color theme="1"/>
      <name val="Calibri"/>
      <family val="2"/>
      <scheme val="minor"/>
    </font>
    <font>
      <sz val="12"/>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9" fontId="0" fillId="0" borderId="0" xfId="1" applyFont="1"/>
    <xf numFmtId="1" fontId="0" fillId="0" borderId="0" xfId="0" applyNumberFormat="1"/>
    <xf numFmtId="2" fontId="0" fillId="0" borderId="0" xfId="0" applyNumberFormat="1"/>
    <xf numFmtId="0" fontId="2" fillId="0" borderId="0" xfId="0" applyFont="1"/>
    <xf numFmtId="14" fontId="0" fillId="0" borderId="0" xfId="0" applyNumberFormat="1"/>
    <xf numFmtId="0" fontId="0" fillId="0" borderId="0" xfId="0" pivotButton="1"/>
    <xf numFmtId="0" fontId="2" fillId="2" borderId="1" xfId="0" applyFont="1" applyFill="1" applyBorder="1"/>
    <xf numFmtId="0" fontId="0" fillId="0" borderId="0" xfId="0" applyAlignment="1">
      <alignment horizontal="left"/>
    </xf>
    <xf numFmtId="9" fontId="0" fillId="0" borderId="0" xfId="0" applyNumberFormat="1"/>
    <xf numFmtId="164" fontId="0" fillId="0" borderId="0" xfId="0" applyNumberFormat="1"/>
    <xf numFmtId="14" fontId="0" fillId="0" borderId="0" xfId="0" applyNumberFormat="1" applyAlignment="1">
      <alignment horizontal="left"/>
    </xf>
    <xf numFmtId="17" fontId="0" fillId="0" borderId="0" xfId="0" applyNumberFormat="1"/>
    <xf numFmtId="165" fontId="0" fillId="0" borderId="0" xfId="0" applyNumberFormat="1"/>
    <xf numFmtId="165" fontId="0" fillId="0" borderId="0" xfId="0" applyNumberFormat="1" applyAlignment="1">
      <alignment horizontal="left"/>
    </xf>
    <xf numFmtId="0" fontId="0" fillId="0" borderId="0" xfId="0" applyNumberFormat="1"/>
    <xf numFmtId="49" fontId="0" fillId="0" borderId="0" xfId="0" applyNumberFormat="1"/>
    <xf numFmtId="17" fontId="0" fillId="0" borderId="0" xfId="0" applyNumberFormat="1" applyAlignment="1">
      <alignment horizontal="left"/>
    </xf>
  </cellXfs>
  <cellStyles count="2">
    <cellStyle name="Normal" xfId="0" builtinId="0"/>
    <cellStyle name="Per cent" xfId="1" builtinId="5"/>
  </cellStyles>
  <dxfs count="39">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22" formatCode="mmm\-yy"/>
    </dxf>
    <dxf>
      <numFmt numFmtId="164" formatCode="[$£-809]#,##0.00"/>
    </dxf>
    <dxf>
      <numFmt numFmtId="164" formatCode="[$£-809]#,##0.00"/>
    </dxf>
    <dxf>
      <numFmt numFmtId="164" formatCode="[$£-809]#,##0.00"/>
    </dxf>
    <dxf>
      <numFmt numFmtId="164" formatCode="[$£-809]#,##0.00"/>
    </dxf>
    <dxf>
      <numFmt numFmtId="13" formatCode="0%"/>
    </dxf>
    <dxf>
      <numFmt numFmtId="19" formatCode="dd/mm/yyyy"/>
    </dxf>
    <dxf>
      <numFmt numFmtId="0" formatCode="General"/>
    </dxf>
    <dxf>
      <numFmt numFmtId="0" formatCode="General"/>
    </dxf>
    <dxf>
      <numFmt numFmtId="22" formatCode="mmm\-yy"/>
    </dxf>
    <dxf>
      <numFmt numFmtId="164" formatCode="[$£-809]#,##0.00"/>
    </dxf>
    <dxf>
      <numFmt numFmtId="164" formatCode="[$£-809]#,##0.00"/>
    </dxf>
    <dxf>
      <numFmt numFmtId="164" formatCode="[$£-809]#,##0.00"/>
    </dxf>
    <dxf>
      <numFmt numFmtId="164" formatCode="[$£-809]#,##0.00"/>
    </dxf>
    <dxf>
      <numFmt numFmtId="19" formatCode="dd/mm/yyyy"/>
    </dxf>
    <dxf>
      <numFmt numFmtId="1" formatCode="0"/>
    </dxf>
    <dxf>
      <numFmt numFmtId="2" formatCode="0.0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PROJECT.xlsx]Analysis!PivotTable22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Analysis!$S$7</c:f>
              <c:strCache>
                <c:ptCount val="1"/>
                <c:pt idx="0">
                  <c:v>Total</c:v>
                </c:pt>
              </c:strCache>
            </c:strRef>
          </c:tx>
          <c:spPr>
            <a:solidFill>
              <a:srgbClr val="92D050"/>
            </a:solidFill>
            <a:ln>
              <a:noFill/>
            </a:ln>
            <a:effectLst/>
          </c:spPr>
          <c:invertIfNegative val="0"/>
          <c:cat>
            <c:strRef>
              <c:f>Analysis!$R$8:$R$52</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Analysis!$S$8:$S$52</c:f>
              <c:numCache>
                <c:formatCode>General</c:formatCode>
                <c:ptCount val="44"/>
                <c:pt idx="0">
                  <c:v>94</c:v>
                </c:pt>
                <c:pt idx="1">
                  <c:v>94</c:v>
                </c:pt>
                <c:pt idx="2">
                  <c:v>79</c:v>
                </c:pt>
                <c:pt idx="3">
                  <c:v>124</c:v>
                </c:pt>
                <c:pt idx="4">
                  <c:v>101</c:v>
                </c:pt>
                <c:pt idx="5">
                  <c:v>53</c:v>
                </c:pt>
                <c:pt idx="6">
                  <c:v>48</c:v>
                </c:pt>
                <c:pt idx="7">
                  <c:v>111</c:v>
                </c:pt>
                <c:pt idx="8">
                  <c:v>74</c:v>
                </c:pt>
                <c:pt idx="9">
                  <c:v>100</c:v>
                </c:pt>
                <c:pt idx="10">
                  <c:v>121</c:v>
                </c:pt>
                <c:pt idx="11">
                  <c:v>123</c:v>
                </c:pt>
                <c:pt idx="12">
                  <c:v>69</c:v>
                </c:pt>
                <c:pt idx="13">
                  <c:v>87</c:v>
                </c:pt>
                <c:pt idx="14">
                  <c:v>117</c:v>
                </c:pt>
                <c:pt idx="15">
                  <c:v>120</c:v>
                </c:pt>
                <c:pt idx="16">
                  <c:v>63</c:v>
                </c:pt>
                <c:pt idx="17">
                  <c:v>82</c:v>
                </c:pt>
                <c:pt idx="18">
                  <c:v>96</c:v>
                </c:pt>
                <c:pt idx="19">
                  <c:v>105</c:v>
                </c:pt>
                <c:pt idx="20">
                  <c:v>66</c:v>
                </c:pt>
                <c:pt idx="21">
                  <c:v>70</c:v>
                </c:pt>
                <c:pt idx="22">
                  <c:v>86</c:v>
                </c:pt>
                <c:pt idx="23">
                  <c:v>65</c:v>
                </c:pt>
                <c:pt idx="24">
                  <c:v>72</c:v>
                </c:pt>
                <c:pt idx="25">
                  <c:v>112</c:v>
                </c:pt>
                <c:pt idx="26">
                  <c:v>109</c:v>
                </c:pt>
                <c:pt idx="27">
                  <c:v>112</c:v>
                </c:pt>
                <c:pt idx="28">
                  <c:v>104</c:v>
                </c:pt>
                <c:pt idx="29">
                  <c:v>114</c:v>
                </c:pt>
                <c:pt idx="30">
                  <c:v>60</c:v>
                </c:pt>
                <c:pt idx="31">
                  <c:v>139</c:v>
                </c:pt>
                <c:pt idx="32">
                  <c:v>114</c:v>
                </c:pt>
                <c:pt idx="33">
                  <c:v>154</c:v>
                </c:pt>
                <c:pt idx="34">
                  <c:v>105</c:v>
                </c:pt>
                <c:pt idx="35">
                  <c:v>75</c:v>
                </c:pt>
                <c:pt idx="36">
                  <c:v>60</c:v>
                </c:pt>
                <c:pt idx="37">
                  <c:v>111</c:v>
                </c:pt>
                <c:pt idx="38">
                  <c:v>93</c:v>
                </c:pt>
                <c:pt idx="39">
                  <c:v>67</c:v>
                </c:pt>
                <c:pt idx="40">
                  <c:v>132</c:v>
                </c:pt>
                <c:pt idx="41">
                  <c:v>127</c:v>
                </c:pt>
                <c:pt idx="42">
                  <c:v>73</c:v>
                </c:pt>
                <c:pt idx="43">
                  <c:v>199</c:v>
                </c:pt>
              </c:numCache>
            </c:numRef>
          </c:val>
          <c:extLst>
            <c:ext xmlns:c16="http://schemas.microsoft.com/office/drawing/2014/chart" uri="{C3380CC4-5D6E-409C-BE32-E72D297353CC}">
              <c16:uniqueId val="{00000000-A056-2045-8BEE-10F23E175ED0}"/>
            </c:ext>
          </c:extLst>
        </c:ser>
        <c:dLbls>
          <c:showLegendKey val="0"/>
          <c:showVal val="0"/>
          <c:showCatName val="0"/>
          <c:showSerName val="0"/>
          <c:showPercent val="0"/>
          <c:showBubbleSize val="0"/>
        </c:dLbls>
        <c:gapWidth val="182"/>
        <c:axId val="2006308208"/>
        <c:axId val="2006307088"/>
      </c:barChart>
      <c:catAx>
        <c:axId val="200630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solidFill>
                <a:latin typeface="+mn-lt"/>
                <a:ea typeface="+mn-ea"/>
                <a:cs typeface="+mn-cs"/>
              </a:defRPr>
            </a:pPr>
            <a:endParaRPr lang="en-GH"/>
          </a:p>
        </c:txPr>
        <c:crossAx val="2006307088"/>
        <c:crosses val="autoZero"/>
        <c:auto val="1"/>
        <c:lblAlgn val="ctr"/>
        <c:lblOffset val="100"/>
        <c:noMultiLvlLbl val="0"/>
      </c:catAx>
      <c:valAx>
        <c:axId val="2006307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0630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PROJECT.xlsx]Analysis!PivotTable23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Analysis!$B$40</c:f>
              <c:strCache>
                <c:ptCount val="1"/>
                <c:pt idx="0">
                  <c:v>Total</c:v>
                </c:pt>
              </c:strCache>
            </c:strRef>
          </c:tx>
          <c:spPr>
            <a:ln w="28575" cap="rnd">
              <a:solidFill>
                <a:schemeClr val="accent6"/>
              </a:solidFill>
              <a:round/>
            </a:ln>
            <a:effectLst/>
          </c:spPr>
          <c:marker>
            <c:symbol val="none"/>
          </c:marker>
          <c:cat>
            <c:strRef>
              <c:f>Analysis!$A$41:$A$43</c:f>
              <c:strCache>
                <c:ptCount val="2"/>
                <c:pt idx="0">
                  <c:v>2021</c:v>
                </c:pt>
                <c:pt idx="1">
                  <c:v>2022</c:v>
                </c:pt>
              </c:strCache>
            </c:strRef>
          </c:cat>
          <c:val>
            <c:numRef>
              <c:f>Analysis!$B$41:$B$43</c:f>
              <c:numCache>
                <c:formatCode>General</c:formatCode>
                <c:ptCount val="2"/>
                <c:pt idx="0">
                  <c:v>187284.31999999998</c:v>
                </c:pt>
                <c:pt idx="1">
                  <c:v>214127.59999999998</c:v>
                </c:pt>
              </c:numCache>
            </c:numRef>
          </c:val>
          <c:smooth val="0"/>
          <c:extLst>
            <c:ext xmlns:c16="http://schemas.microsoft.com/office/drawing/2014/chart" uri="{C3380CC4-5D6E-409C-BE32-E72D297353CC}">
              <c16:uniqueId val="{00000000-1EFA-FA47-B700-392F9BCC72B4}"/>
            </c:ext>
          </c:extLst>
        </c:ser>
        <c:dLbls>
          <c:showLegendKey val="0"/>
          <c:showVal val="0"/>
          <c:showCatName val="0"/>
          <c:showSerName val="0"/>
          <c:showPercent val="0"/>
          <c:showBubbleSize val="0"/>
        </c:dLbls>
        <c:smooth val="0"/>
        <c:axId val="2023856080"/>
        <c:axId val="2022702560"/>
      </c:lineChart>
      <c:catAx>
        <c:axId val="202385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22702560"/>
        <c:crosses val="autoZero"/>
        <c:auto val="1"/>
        <c:lblAlgn val="ctr"/>
        <c:lblOffset val="100"/>
        <c:noMultiLvlLbl val="0"/>
      </c:catAx>
      <c:valAx>
        <c:axId val="202270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2385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PROJECT.xlsx]Analysis!PivotTable25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Analysis!$B$63</c:f>
              <c:strCache>
                <c:ptCount val="1"/>
                <c:pt idx="0">
                  <c:v>Total</c:v>
                </c:pt>
              </c:strCache>
            </c:strRef>
          </c:tx>
          <c:spPr>
            <a:ln w="28575" cap="rnd">
              <a:solidFill>
                <a:schemeClr val="accent6"/>
              </a:solidFill>
              <a:round/>
            </a:ln>
            <a:effectLst/>
          </c:spPr>
          <c:marker>
            <c:symbol val="none"/>
          </c:marker>
          <c:cat>
            <c:strRef>
              <c:f>Analysis!$A$64:$A$76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Analysis!$B$64:$B$76</c:f>
              <c:numCache>
                <c:formatCode>General</c:formatCode>
                <c:ptCount val="12"/>
                <c:pt idx="0">
                  <c:v>41346.959999999999</c:v>
                </c:pt>
                <c:pt idx="1">
                  <c:v>30857.300000000007</c:v>
                </c:pt>
                <c:pt idx="2">
                  <c:v>28616.650000000009</c:v>
                </c:pt>
                <c:pt idx="3">
                  <c:v>26579.110000000004</c:v>
                </c:pt>
                <c:pt idx="4">
                  <c:v>30910.45</c:v>
                </c:pt>
                <c:pt idx="5">
                  <c:v>30533.71</c:v>
                </c:pt>
                <c:pt idx="6">
                  <c:v>35251.79</c:v>
                </c:pt>
                <c:pt idx="7">
                  <c:v>35350.399999999987</c:v>
                </c:pt>
                <c:pt idx="8">
                  <c:v>35242.81</c:v>
                </c:pt>
                <c:pt idx="9">
                  <c:v>33500.689999999995</c:v>
                </c:pt>
                <c:pt idx="10">
                  <c:v>36124.07</c:v>
                </c:pt>
                <c:pt idx="11">
                  <c:v>37097.980000000003</c:v>
                </c:pt>
              </c:numCache>
            </c:numRef>
          </c:val>
          <c:smooth val="0"/>
          <c:extLst>
            <c:ext xmlns:c16="http://schemas.microsoft.com/office/drawing/2014/chart" uri="{C3380CC4-5D6E-409C-BE32-E72D297353CC}">
              <c16:uniqueId val="{00000000-6E3D-E949-8994-B2C7435B3F6C}"/>
            </c:ext>
          </c:extLst>
        </c:ser>
        <c:dLbls>
          <c:showLegendKey val="0"/>
          <c:showVal val="0"/>
          <c:showCatName val="0"/>
          <c:showSerName val="0"/>
          <c:showPercent val="0"/>
          <c:showBubbleSize val="0"/>
        </c:dLbls>
        <c:smooth val="0"/>
        <c:axId val="2125338960"/>
        <c:axId val="2125426208"/>
      </c:lineChart>
      <c:catAx>
        <c:axId val="212533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25426208"/>
        <c:crosses val="autoZero"/>
        <c:auto val="1"/>
        <c:lblAlgn val="ctr"/>
        <c:lblOffset val="100"/>
        <c:noMultiLvlLbl val="0"/>
      </c:catAx>
      <c:valAx>
        <c:axId val="212542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2533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PROJECT.xlsx]Analysis!PivotTable1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Analysis!$B$100</c:f>
              <c:strCache>
                <c:ptCount val="1"/>
                <c:pt idx="0">
                  <c:v>Total</c:v>
                </c:pt>
              </c:strCache>
            </c:strRef>
          </c:tx>
          <c:spPr>
            <a:solidFill>
              <a:schemeClr val="accent6"/>
            </a:solidFill>
            <a:ln>
              <a:noFill/>
            </a:ln>
            <a:effectLst/>
          </c:spPr>
          <c:invertIfNegative val="0"/>
          <c:cat>
            <c:strRef>
              <c:f>Analysis!$A$101:$A$108</c:f>
              <c:strCache>
                <c:ptCount val="7"/>
                <c:pt idx="0">
                  <c:v>Monday</c:v>
                </c:pt>
                <c:pt idx="1">
                  <c:v>Tuesday</c:v>
                </c:pt>
                <c:pt idx="2">
                  <c:v>Wednesday</c:v>
                </c:pt>
                <c:pt idx="3">
                  <c:v>Thursday</c:v>
                </c:pt>
                <c:pt idx="4">
                  <c:v>Friday</c:v>
                </c:pt>
                <c:pt idx="5">
                  <c:v>Saturday</c:v>
                </c:pt>
                <c:pt idx="6">
                  <c:v>Sunday</c:v>
                </c:pt>
              </c:strCache>
            </c:strRef>
          </c:cat>
          <c:val>
            <c:numRef>
              <c:f>Analysis!$B$101:$B$108</c:f>
              <c:numCache>
                <c:formatCode>General</c:formatCode>
                <c:ptCount val="7"/>
                <c:pt idx="0">
                  <c:v>86</c:v>
                </c:pt>
                <c:pt idx="1">
                  <c:v>73</c:v>
                </c:pt>
                <c:pt idx="2">
                  <c:v>71</c:v>
                </c:pt>
                <c:pt idx="3">
                  <c:v>68</c:v>
                </c:pt>
                <c:pt idx="4">
                  <c:v>72</c:v>
                </c:pt>
                <c:pt idx="5">
                  <c:v>75</c:v>
                </c:pt>
                <c:pt idx="6">
                  <c:v>82</c:v>
                </c:pt>
              </c:numCache>
            </c:numRef>
          </c:val>
          <c:extLst>
            <c:ext xmlns:c16="http://schemas.microsoft.com/office/drawing/2014/chart" uri="{C3380CC4-5D6E-409C-BE32-E72D297353CC}">
              <c16:uniqueId val="{00000000-2D3E-0D44-9CD0-5A420626E4EA}"/>
            </c:ext>
          </c:extLst>
        </c:ser>
        <c:dLbls>
          <c:showLegendKey val="0"/>
          <c:showVal val="0"/>
          <c:showCatName val="0"/>
          <c:showSerName val="0"/>
          <c:showPercent val="0"/>
          <c:showBubbleSize val="0"/>
        </c:dLbls>
        <c:gapWidth val="219"/>
        <c:overlap val="-27"/>
        <c:axId val="1397310863"/>
        <c:axId val="1397655839"/>
      </c:barChart>
      <c:catAx>
        <c:axId val="139731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397655839"/>
        <c:crosses val="autoZero"/>
        <c:auto val="1"/>
        <c:lblAlgn val="ctr"/>
        <c:lblOffset val="100"/>
        <c:noMultiLvlLbl val="0"/>
      </c:catAx>
      <c:valAx>
        <c:axId val="139765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39731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PROJECT.xlsx]Analysis!PivotTable2</c:name>
    <c:fmtId val="1"/>
  </c:pivotSource>
  <c:chart>
    <c:autoTitleDeleted val="0"/>
    <c:pivotFmts>
      <c:pivotFmt>
        <c:idx val="0"/>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Analysis!$B$128:$B$129</c:f>
              <c:strCache>
                <c:ptCount val="1"/>
                <c:pt idx="0">
                  <c:v>Category01</c:v>
                </c:pt>
              </c:strCache>
            </c:strRef>
          </c:tx>
          <c:spPr>
            <a:ln w="28575" cap="rnd">
              <a:solidFill>
                <a:srgbClr val="92D050"/>
              </a:solidFill>
              <a:round/>
            </a:ln>
            <a:effectLst/>
          </c:spPr>
          <c:marker>
            <c:symbol val="none"/>
          </c:marker>
          <c:cat>
            <c:strRef>
              <c:f>Analysis!$A$130:$A$131</c:f>
              <c:strCache>
                <c:ptCount val="2"/>
                <c:pt idx="0">
                  <c:v>2021</c:v>
                </c:pt>
                <c:pt idx="1">
                  <c:v>2022</c:v>
                </c:pt>
              </c:strCache>
            </c:strRef>
          </c:cat>
          <c:val>
            <c:numRef>
              <c:f>Analysis!$B$130:$B$131</c:f>
              <c:numCache>
                <c:formatCode>0%</c:formatCode>
                <c:ptCount val="2"/>
                <c:pt idx="0">
                  <c:v>0.12714597270817421</c:v>
                </c:pt>
                <c:pt idx="1">
                  <c:v>0.15590111078986837</c:v>
                </c:pt>
              </c:numCache>
            </c:numRef>
          </c:val>
          <c:smooth val="0"/>
          <c:extLst>
            <c:ext xmlns:c16="http://schemas.microsoft.com/office/drawing/2014/chart" uri="{C3380CC4-5D6E-409C-BE32-E72D297353CC}">
              <c16:uniqueId val="{00000000-136B-1344-AC14-9ED0B4E73F67}"/>
            </c:ext>
          </c:extLst>
        </c:ser>
        <c:ser>
          <c:idx val="1"/>
          <c:order val="1"/>
          <c:tx>
            <c:strRef>
              <c:f>Analysis!$C$128:$C$129</c:f>
              <c:strCache>
                <c:ptCount val="1"/>
                <c:pt idx="0">
                  <c:v>Category02</c:v>
                </c:pt>
              </c:strCache>
            </c:strRef>
          </c:tx>
          <c:spPr>
            <a:ln w="28575" cap="rnd">
              <a:solidFill>
                <a:schemeClr val="accent2"/>
              </a:solidFill>
              <a:round/>
            </a:ln>
            <a:effectLst/>
          </c:spPr>
          <c:marker>
            <c:symbol val="none"/>
          </c:marker>
          <c:cat>
            <c:strRef>
              <c:f>Analysis!$A$130:$A$131</c:f>
              <c:strCache>
                <c:ptCount val="2"/>
                <c:pt idx="0">
                  <c:v>2021</c:v>
                </c:pt>
                <c:pt idx="1">
                  <c:v>2022</c:v>
                </c:pt>
              </c:strCache>
            </c:strRef>
          </c:cat>
          <c:val>
            <c:numRef>
              <c:f>Analysis!$C$130:$C$131</c:f>
              <c:numCache>
                <c:formatCode>0%</c:formatCode>
                <c:ptCount val="2"/>
                <c:pt idx="0">
                  <c:v>0.18305861077347249</c:v>
                </c:pt>
                <c:pt idx="1">
                  <c:v>0.19268136446127265</c:v>
                </c:pt>
              </c:numCache>
            </c:numRef>
          </c:val>
          <c:smooth val="0"/>
          <c:extLst>
            <c:ext xmlns:c16="http://schemas.microsoft.com/office/drawing/2014/chart" uri="{C3380CC4-5D6E-409C-BE32-E72D297353CC}">
              <c16:uniqueId val="{00000001-136B-1344-AC14-9ED0B4E73F67}"/>
            </c:ext>
          </c:extLst>
        </c:ser>
        <c:ser>
          <c:idx val="2"/>
          <c:order val="2"/>
          <c:tx>
            <c:strRef>
              <c:f>Analysis!$D$128:$D$129</c:f>
              <c:strCache>
                <c:ptCount val="1"/>
                <c:pt idx="0">
                  <c:v>Category03</c:v>
                </c:pt>
              </c:strCache>
            </c:strRef>
          </c:tx>
          <c:spPr>
            <a:ln w="28575" cap="rnd">
              <a:solidFill>
                <a:schemeClr val="accent3"/>
              </a:solidFill>
              <a:round/>
            </a:ln>
            <a:effectLst/>
          </c:spPr>
          <c:marker>
            <c:symbol val="none"/>
          </c:marker>
          <c:cat>
            <c:strRef>
              <c:f>Analysis!$A$130:$A$131</c:f>
              <c:strCache>
                <c:ptCount val="2"/>
                <c:pt idx="0">
                  <c:v>2021</c:v>
                </c:pt>
                <c:pt idx="1">
                  <c:v>2022</c:v>
                </c:pt>
              </c:strCache>
            </c:strRef>
          </c:cat>
          <c:val>
            <c:numRef>
              <c:f>Analysis!$D$130:$D$131</c:f>
              <c:numCache>
                <c:formatCode>0%</c:formatCode>
                <c:ptCount val="2"/>
                <c:pt idx="0">
                  <c:v>0.13132336003860887</c:v>
                </c:pt>
                <c:pt idx="1">
                  <c:v>0.14878304428266881</c:v>
                </c:pt>
              </c:numCache>
            </c:numRef>
          </c:val>
          <c:smooth val="0"/>
          <c:extLst>
            <c:ext xmlns:c16="http://schemas.microsoft.com/office/drawing/2014/chart" uri="{C3380CC4-5D6E-409C-BE32-E72D297353CC}">
              <c16:uniqueId val="{00000002-136B-1344-AC14-9ED0B4E73F67}"/>
            </c:ext>
          </c:extLst>
        </c:ser>
        <c:ser>
          <c:idx val="3"/>
          <c:order val="3"/>
          <c:tx>
            <c:strRef>
              <c:f>Analysis!$E$128:$E$129</c:f>
              <c:strCache>
                <c:ptCount val="1"/>
                <c:pt idx="0">
                  <c:v>Category04</c:v>
                </c:pt>
              </c:strCache>
            </c:strRef>
          </c:tx>
          <c:spPr>
            <a:ln w="28575" cap="rnd">
              <a:solidFill>
                <a:schemeClr val="accent4"/>
              </a:solidFill>
              <a:round/>
            </a:ln>
            <a:effectLst/>
          </c:spPr>
          <c:marker>
            <c:symbol val="none"/>
          </c:marker>
          <c:cat>
            <c:strRef>
              <c:f>Analysis!$A$130:$A$131</c:f>
              <c:strCache>
                <c:ptCount val="2"/>
                <c:pt idx="0">
                  <c:v>2021</c:v>
                </c:pt>
                <c:pt idx="1">
                  <c:v>2022</c:v>
                </c:pt>
              </c:strCache>
            </c:strRef>
          </c:cat>
          <c:val>
            <c:numRef>
              <c:f>Analysis!$E$130:$E$131</c:f>
              <c:numCache>
                <c:formatCode>0%</c:formatCode>
                <c:ptCount val="2"/>
                <c:pt idx="0">
                  <c:v>0.16703753846714373</c:v>
                </c:pt>
                <c:pt idx="1">
                  <c:v>0.19713569242741225</c:v>
                </c:pt>
              </c:numCache>
            </c:numRef>
          </c:val>
          <c:smooth val="0"/>
          <c:extLst>
            <c:ext xmlns:c16="http://schemas.microsoft.com/office/drawing/2014/chart" uri="{C3380CC4-5D6E-409C-BE32-E72D297353CC}">
              <c16:uniqueId val="{00000003-136B-1344-AC14-9ED0B4E73F67}"/>
            </c:ext>
          </c:extLst>
        </c:ser>
        <c:ser>
          <c:idx val="4"/>
          <c:order val="4"/>
          <c:tx>
            <c:strRef>
              <c:f>Analysis!$F$128:$F$129</c:f>
              <c:strCache>
                <c:ptCount val="1"/>
                <c:pt idx="0">
                  <c:v>Category05</c:v>
                </c:pt>
              </c:strCache>
            </c:strRef>
          </c:tx>
          <c:spPr>
            <a:ln w="28575" cap="rnd">
              <a:solidFill>
                <a:schemeClr val="accent5"/>
              </a:solidFill>
              <a:round/>
            </a:ln>
            <a:effectLst/>
          </c:spPr>
          <c:marker>
            <c:symbol val="none"/>
          </c:marker>
          <c:cat>
            <c:strRef>
              <c:f>Analysis!$A$130:$A$131</c:f>
              <c:strCache>
                <c:ptCount val="2"/>
                <c:pt idx="0">
                  <c:v>2021</c:v>
                </c:pt>
                <c:pt idx="1">
                  <c:v>2022</c:v>
                </c:pt>
              </c:strCache>
            </c:strRef>
          </c:cat>
          <c:val>
            <c:numRef>
              <c:f>Analysis!$F$130:$F$131</c:f>
              <c:numCache>
                <c:formatCode>0%</c:formatCode>
                <c:ptCount val="2"/>
                <c:pt idx="0">
                  <c:v>0.18779613383741939</c:v>
                </c:pt>
                <c:pt idx="1">
                  <c:v>0.17646239854202811</c:v>
                </c:pt>
              </c:numCache>
            </c:numRef>
          </c:val>
          <c:smooth val="0"/>
          <c:extLst>
            <c:ext xmlns:c16="http://schemas.microsoft.com/office/drawing/2014/chart" uri="{C3380CC4-5D6E-409C-BE32-E72D297353CC}">
              <c16:uniqueId val="{00000004-136B-1344-AC14-9ED0B4E73F67}"/>
            </c:ext>
          </c:extLst>
        </c:ser>
        <c:dLbls>
          <c:showLegendKey val="0"/>
          <c:showVal val="0"/>
          <c:showCatName val="0"/>
          <c:showSerName val="0"/>
          <c:showPercent val="0"/>
          <c:showBubbleSize val="0"/>
        </c:dLbls>
        <c:smooth val="0"/>
        <c:axId val="1468424031"/>
        <c:axId val="1468232447"/>
      </c:lineChart>
      <c:catAx>
        <c:axId val="146842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68232447"/>
        <c:crosses val="autoZero"/>
        <c:auto val="1"/>
        <c:lblAlgn val="ctr"/>
        <c:lblOffset val="100"/>
        <c:noMultiLvlLbl val="0"/>
      </c:catAx>
      <c:valAx>
        <c:axId val="1468232447"/>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68424031"/>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203200</xdr:colOff>
      <xdr:row>28</xdr:row>
      <xdr:rowOff>38100</xdr:rowOff>
    </xdr:from>
    <xdr:to>
      <xdr:col>14</xdr:col>
      <xdr:colOff>241300</xdr:colOff>
      <xdr:row>40</xdr:row>
      <xdr:rowOff>180969</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D972DE65-3844-A1E3-30F9-C214D77492F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547100" y="53721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520700</xdr:colOff>
      <xdr:row>15</xdr:row>
      <xdr:rowOff>76200</xdr:rowOff>
    </xdr:from>
    <xdr:to>
      <xdr:col>8</xdr:col>
      <xdr:colOff>419100</xdr:colOff>
      <xdr:row>28</xdr:row>
      <xdr:rowOff>28569</xdr:rowOff>
    </xdr:to>
    <mc:AlternateContent xmlns:mc="http://schemas.openxmlformats.org/markup-compatibility/2006" xmlns:a14="http://schemas.microsoft.com/office/drawing/2010/main">
      <mc:Choice Requires="a14">
        <xdr:graphicFrame macro="">
          <xdr:nvGraphicFramePr>
            <xdr:cNvPr id="11" name="CATEGORY">
              <a:extLst>
                <a:ext uri="{FF2B5EF4-FFF2-40B4-BE49-F238E27FC236}">
                  <a16:creationId xmlns:a16="http://schemas.microsoft.com/office/drawing/2014/main" id="{2F786FD8-6B96-00B2-2DD6-4DE2B017C56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375400" y="29337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508000</xdr:colOff>
      <xdr:row>13</xdr:row>
      <xdr:rowOff>88900</xdr:rowOff>
    </xdr:from>
    <xdr:to>
      <xdr:col>22</xdr:col>
      <xdr:colOff>533400</xdr:colOff>
      <xdr:row>55</xdr:row>
      <xdr:rowOff>0</xdr:rowOff>
    </xdr:to>
    <xdr:graphicFrame macro="">
      <xdr:nvGraphicFramePr>
        <xdr:cNvPr id="12" name="Chart 11">
          <a:extLst>
            <a:ext uri="{FF2B5EF4-FFF2-40B4-BE49-F238E27FC236}">
              <a16:creationId xmlns:a16="http://schemas.microsoft.com/office/drawing/2014/main" id="{FB29D7AB-0508-4B09-DBFE-7860578B1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533400</xdr:colOff>
      <xdr:row>42</xdr:row>
      <xdr:rowOff>146050</xdr:rowOff>
    </xdr:from>
    <xdr:to>
      <xdr:col>8</xdr:col>
      <xdr:colOff>609600</xdr:colOff>
      <xdr:row>59</xdr:row>
      <xdr:rowOff>38100</xdr:rowOff>
    </xdr:to>
    <xdr:graphicFrame macro="">
      <xdr:nvGraphicFramePr>
        <xdr:cNvPr id="16" name="Chart 15">
          <a:extLst>
            <a:ext uri="{FF2B5EF4-FFF2-40B4-BE49-F238E27FC236}">
              <a16:creationId xmlns:a16="http://schemas.microsoft.com/office/drawing/2014/main" id="{1F3FD9F4-DB11-2165-25D6-07D317049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302684</xdr:colOff>
      <xdr:row>62</xdr:row>
      <xdr:rowOff>23283</xdr:rowOff>
    </xdr:from>
    <xdr:to>
      <xdr:col>23</xdr:col>
      <xdr:colOff>203201</xdr:colOff>
      <xdr:row>90</xdr:row>
      <xdr:rowOff>67733</xdr:rowOff>
    </xdr:to>
    <xdr:graphicFrame macro="">
      <xdr:nvGraphicFramePr>
        <xdr:cNvPr id="17" name="Chart 16">
          <a:extLst>
            <a:ext uri="{FF2B5EF4-FFF2-40B4-BE49-F238E27FC236}">
              <a16:creationId xmlns:a16="http://schemas.microsoft.com/office/drawing/2014/main" id="{2F344FC4-66FB-798C-4E55-1FFE6D116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101599</xdr:colOff>
      <xdr:row>99</xdr:row>
      <xdr:rowOff>8466</xdr:rowOff>
    </xdr:from>
    <xdr:to>
      <xdr:col>17</xdr:col>
      <xdr:colOff>304799</xdr:colOff>
      <xdr:row>123</xdr:row>
      <xdr:rowOff>16933</xdr:rowOff>
    </xdr:to>
    <xdr:graphicFrame macro="">
      <xdr:nvGraphicFramePr>
        <xdr:cNvPr id="2" name="Chart 1">
          <a:extLst>
            <a:ext uri="{FF2B5EF4-FFF2-40B4-BE49-F238E27FC236}">
              <a16:creationId xmlns:a16="http://schemas.microsoft.com/office/drawing/2014/main" id="{3C56E01A-5383-F5AA-60B7-55ACECC73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614680</xdr:colOff>
      <xdr:row>118</xdr:row>
      <xdr:rowOff>91440</xdr:rowOff>
    </xdr:from>
    <xdr:to>
      <xdr:col>9</xdr:col>
      <xdr:colOff>203200</xdr:colOff>
      <xdr:row>141</xdr:row>
      <xdr:rowOff>60960</xdr:rowOff>
    </xdr:to>
    <xdr:graphicFrame macro="">
      <xdr:nvGraphicFramePr>
        <xdr:cNvPr id="5" name="Chart 4">
          <a:extLst>
            <a:ext uri="{FF2B5EF4-FFF2-40B4-BE49-F238E27FC236}">
              <a16:creationId xmlns:a16="http://schemas.microsoft.com/office/drawing/2014/main" id="{74E9E6C6-FDC5-39BD-F3B5-38907F340B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acos/Downloads/Sales-Dashboard-project.xlsx" TargetMode="External"/><Relationship Id="rId1" Type="http://schemas.openxmlformats.org/officeDocument/2006/relationships/externalLinkPath" Target="/Users/macos/Downloads/Sales-Dashboard-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nalysis"/>
      <sheetName val="Dashboard"/>
    </sheetNames>
    <sheetDataSet>
      <sheetData sheetId="0">
        <row r="1">
          <cell r="AC1" t="str">
            <v>Row Labels</v>
          </cell>
          <cell r="AD1" t="str">
            <v>Sum of Total Selling Value</v>
          </cell>
        </row>
        <row r="2">
          <cell r="AD2">
            <v>4052.91</v>
          </cell>
        </row>
        <row r="3">
          <cell r="AD3">
            <v>2017.08</v>
          </cell>
        </row>
        <row r="4">
          <cell r="AD4">
            <v>3393.12</v>
          </cell>
        </row>
        <row r="5">
          <cell r="AD5">
            <v>3771.51</v>
          </cell>
        </row>
        <row r="6">
          <cell r="AD6">
            <v>5820</v>
          </cell>
        </row>
      </sheetData>
      <sheetData sheetId="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jo's mac 🤭" refreshedDate="45205.472266550925" createdVersion="8" refreshedVersion="8" minRefreshableVersion="3" recordCount="527" xr:uid="{54857D7D-93B3-FF44-9948-A2D410FCCA98}">
  <cacheSource type="worksheet">
    <worksheetSource name="InputData"/>
  </cacheSource>
  <cacheFields count="26">
    <cacheField name="DATE" numFmtId="14">
      <sharedItems containsSemiMixedTypes="0" containsNonDate="0" containsDate="1" containsString="0" minDate="2021-01-01T00:00:00" maxDate="2023-01-01T00:00:00"/>
    </cacheField>
    <cacheField name="PRODUCT ID" numFmtId="0">
      <sharedItems count="44">
        <s v="P0033"/>
        <s v="P0011"/>
        <s v="P0041"/>
        <s v="P0008"/>
        <s v="P0042"/>
        <s v="P0006"/>
        <s v="P0044"/>
        <s v="P0009"/>
        <s v="P0005"/>
        <s v="P0030"/>
        <s v="P0027"/>
        <s v="P0013"/>
        <s v="P0014"/>
        <s v="P0038"/>
        <s v="P0016"/>
        <s v="P0026"/>
        <s v="P0028"/>
        <s v="P0015"/>
        <s v="P0031"/>
        <s v="P0034"/>
        <s v="P0032"/>
        <s v="P0004"/>
        <s v="P0036"/>
        <s v="P0020"/>
        <s v="P0017"/>
        <s v="P0012"/>
        <s v="P0002"/>
        <s v="P0018"/>
        <s v="P0019"/>
        <s v="P0040"/>
        <s v="P0043"/>
        <s v="P0035"/>
        <s v="P0024"/>
        <s v="P0007"/>
        <s v="P0001"/>
        <s v="P0037"/>
        <s v="P0029"/>
        <s v="P0003"/>
        <s v="P0025"/>
        <s v="P0039"/>
        <s v="P0023"/>
        <s v="P0010"/>
        <s v="P0021"/>
        <s v="P0022"/>
      </sharedItems>
    </cacheField>
    <cacheField name="QUANTITY" numFmtId="0">
      <sharedItems containsSemiMixedTypes="0" containsString="0" containsNumber="1" containsInteger="1" minValue="1" maxValue="15"/>
    </cacheField>
    <cacheField name="SALE TYPE" numFmtId="0">
      <sharedItems/>
    </cacheField>
    <cacheField name="PAYMENT MODE" numFmtId="0">
      <sharedItems/>
    </cacheField>
    <cacheField name="Is Discounted" numFmtId="0">
      <sharedItems/>
    </cacheField>
    <cacheField name="DISCOUNT %" numFmtId="9">
      <sharedItems containsSemiMixedTypes="0" containsString="0" containsNumber="1" containsInteger="1" minValue="0" maxValue="0"/>
    </cacheField>
    <cacheField name="PRODUCT" numFmtId="0">
      <sharedItems count="44">
        <s v="Product33"/>
        <s v="Product11"/>
        <s v="Product41"/>
        <s v="Product08"/>
        <s v="Product42"/>
        <s v="Product06"/>
        <s v="Product44"/>
        <s v="Product09"/>
        <s v="Product05"/>
        <s v="Product30"/>
        <s v="Product27"/>
        <s v="Product13"/>
        <s v="Product14"/>
        <s v="Product38"/>
        <s v="Product16"/>
        <s v="Product26"/>
        <s v="Product28"/>
        <s v="Product15"/>
        <s v="Product31"/>
        <s v="Product34"/>
        <s v="Product32"/>
        <s v="Product04"/>
        <s v="Product36"/>
        <s v="Product20"/>
        <s v="Product17"/>
        <s v="Product12"/>
        <s v="Product02"/>
        <s v="Product18"/>
        <s v="Product19"/>
        <s v="Product40"/>
        <s v="Product43"/>
        <s v="Product35"/>
        <s v="Product24"/>
        <s v="Product07"/>
        <s v="Product01"/>
        <s v="Product37"/>
        <s v="Product29"/>
        <s v="Product03"/>
        <s v="Product25"/>
        <s v="Product39"/>
        <s v="Product23"/>
        <s v="Product10"/>
        <s v="Product21"/>
        <s v="Product22"/>
      </sharedItems>
    </cacheField>
    <cacheField name="CATEGORY" numFmtId="0">
      <sharedItems count="5">
        <s v="Category04"/>
        <s v="Category02"/>
        <s v="Category05"/>
        <s v="Category01"/>
        <s v="Category03"/>
      </sharedItems>
    </cacheField>
    <cacheField name="UOM" numFmtId="0">
      <sharedItems/>
    </cacheField>
    <cacheField name="BUYING PRIZE" numFmtId="164">
      <sharedItems containsSemiMixedTypes="0" containsString="0" containsNumber="1" containsInteger="1" minValue="5" maxValue="150"/>
    </cacheField>
    <cacheField name="SELLING PRICE" numFmtId="164">
      <sharedItems containsSemiMixedTypes="0" containsString="0" containsNumber="1" minValue="6.7" maxValue="210"/>
    </cacheField>
    <cacheField name="Total Buying Value" numFmtId="164">
      <sharedItems containsSemiMixedTypes="0" containsString="0" containsNumber="1" containsInteger="1" minValue="5" maxValue="2250" count="289">
        <n v="1140"/>
        <n v="264"/>
        <n v="132"/>
        <n v="1932"/>
        <n v="1245"/>
        <n v="120"/>
        <n v="750"/>
        <n v="532"/>
        <n v="616"/>
        <n v="66"/>
        <n v="78"/>
        <n v="1332"/>
        <n v="1380"/>
        <n v="240"/>
        <n v="1008"/>
        <n v="1120"/>
        <n v="864"/>
        <n v="169"/>
        <n v="360"/>
        <n v="180"/>
        <n v="185"/>
        <n v="24"/>
        <n v="744"/>
        <n v="825"/>
        <n v="445"/>
        <n v="220"/>
        <n v="1080"/>
        <n v="366"/>
        <n v="440"/>
        <n v="1072"/>
        <n v="1022"/>
        <n v="105"/>
        <n v="480"/>
        <n v="259"/>
        <n v="384"/>
        <n v="990"/>
        <n v="1500"/>
        <n v="1170"/>
        <n v="871"/>
        <n v="156"/>
        <n v="1560"/>
        <n v="2250"/>
        <n v="830"/>
        <n v="671"/>
        <n v="2220"/>
        <n v="25"/>
        <n v="1095"/>
        <n v="576"/>
        <n v="2016"/>
        <n v="270"/>
        <n v="1575"/>
        <n v="1350"/>
        <n v="912"/>
        <n v="5"/>
        <n v="645"/>
        <n v="715"/>
        <n v="684"/>
        <n v="216"/>
        <n v="1246"/>
        <n v="712"/>
        <n v="876"/>
        <n v="804"/>
        <n v="518"/>
        <n v="90"/>
        <n v="570"/>
        <n v="980"/>
        <n v="760"/>
        <n v="252"/>
        <n v="1005"/>
        <n v="141"/>
        <n v="75"/>
        <n v="288"/>
        <n v="1242"/>
        <n v="213"/>
        <n v="1596"/>
        <n v="450"/>
        <n v="402"/>
        <n v="35"/>
        <n v="1197"/>
        <n v="555"/>
        <n v="1950"/>
        <n v="536"/>
        <n v="665"/>
        <n v="836"/>
        <n v="658"/>
        <n v="52"/>
        <n v="1833"/>
        <n v="1330"/>
        <n v="129"/>
        <n v="376"/>
        <n v="296"/>
        <n v="84"/>
        <n v="2072"/>
        <n v="26"/>
        <n v="1068"/>
        <n v="1386"/>
        <n v="117"/>
        <n v="365"/>
        <n v="710"/>
        <n v="18"/>
        <n v="152"/>
        <n v="1608"/>
        <n v="923"/>
        <n v="1050"/>
        <n v="48"/>
        <n v="74"/>
        <n v="330"/>
        <n v="960"/>
        <n v="1776"/>
        <n v="1104"/>
        <n v="88"/>
        <n v="855"/>
        <n v="49"/>
        <n v="444"/>
        <n v="276"/>
        <n v="96"/>
        <n v="301"/>
        <n v="1425"/>
        <n v="511"/>
        <n v="352"/>
        <n v="900"/>
        <n v="392"/>
        <n v="1876"/>
        <n v="840"/>
        <n v="705"/>
        <n v="1800"/>
        <n v="108"/>
        <n v="481"/>
        <n v="756"/>
        <n v="1162"/>
        <n v="285"/>
        <n v="415"/>
        <n v="528"/>
        <n v="854"/>
        <n v="735"/>
        <n v="144"/>
        <n v="192"/>
        <n v="1924"/>
        <n v="1209"/>
        <n v="305"/>
        <n v="308"/>
        <n v="36"/>
        <n v="847"/>
        <n v="385"/>
        <n v="610"/>
        <n v="448"/>
        <n v="495"/>
        <n v="1568"/>
        <n v="396"/>
        <n v="568"/>
        <n v="292"/>
        <n v="182"/>
        <n v="945"/>
        <n v="126"/>
        <n v="315"/>
        <n v="210"/>
        <n v="1274"/>
        <n v="196"/>
        <n v="1628"/>
        <n v="801"/>
        <n v="828"/>
        <n v="300"/>
        <n v="234"/>
        <n v="484"/>
        <n v="456"/>
        <n v="71"/>
        <n v="1995"/>
        <n v="672"/>
        <n v="195"/>
        <n v="720"/>
        <n v="438"/>
        <n v="1365"/>
        <n v="89"/>
        <n v="111"/>
        <n v="1463"/>
        <n v="630"/>
        <n v="222"/>
        <n v="896"/>
        <n v="846"/>
        <n v="143"/>
        <n v="525"/>
        <n v="588"/>
        <n v="784"/>
        <n v="747"/>
        <n v="1232"/>
        <n v="1210"/>
        <n v="178"/>
        <n v="770"/>
        <n v="584"/>
        <n v="47"/>
        <n v="603"/>
        <n v="1036"/>
        <n v="95"/>
        <n v="121"/>
        <n v="282"/>
        <n v="1692"/>
        <n v="142"/>
        <n v="968"/>
        <n v="1064"/>
        <n v="660"/>
        <n v="148"/>
        <n v="110"/>
        <n v="1200"/>
        <n v="130"/>
        <n v="112"/>
        <n v="913"/>
        <n v="1344"/>
        <n v="83"/>
        <n v="1872"/>
        <n v="6"/>
        <n v="42"/>
        <n v="1638"/>
        <n v="70"/>
        <n v="979"/>
        <n v="1680"/>
        <n v="375"/>
        <n v="55"/>
        <n v="882"/>
        <n v="420"/>
        <n v="427"/>
        <n v="966"/>
        <n v="888"/>
        <n v="304"/>
        <n v="2115"/>
        <n v="994"/>
        <n v="1456"/>
        <n v="915"/>
        <n v="837"/>
        <n v="572"/>
        <n v="432"/>
        <n v="564"/>
        <n v="67"/>
        <n v="1573"/>
        <n v="423"/>
        <n v="1078"/>
        <n v="54"/>
        <n v="792"/>
        <n v="335"/>
        <n v="1128"/>
        <n v="150"/>
        <n v="2070"/>
        <n v="13"/>
        <n v="690"/>
        <n v="91"/>
        <n v="407"/>
        <n v="686"/>
        <n v="1815"/>
        <n v="50"/>
        <n v="488"/>
        <n v="732"/>
        <n v="1260"/>
        <n v="188"/>
        <n v="39"/>
        <n v="37"/>
        <n v="165"/>
        <n v="201"/>
        <n v="370"/>
        <n v="648"/>
        <n v="1235"/>
        <n v="1694"/>
        <n v="399"/>
        <n v="1395"/>
        <n v="72"/>
        <n v="344"/>
        <n v="793"/>
        <n v="333"/>
        <n v="77"/>
        <n v="1134"/>
        <n v="44"/>
        <n v="21"/>
        <n v="266"/>
        <n v="560"/>
        <n v="581"/>
        <n v="1269"/>
        <n v="469"/>
        <n v="133"/>
        <n v="268"/>
        <n v="242"/>
        <n v="94"/>
        <n v="267"/>
        <n v="1302"/>
        <n v="639"/>
        <n v="244"/>
        <n v="30"/>
        <n v="988"/>
        <n v="93"/>
        <n v="28"/>
        <n v="60"/>
        <n v="1296"/>
      </sharedItems>
    </cacheField>
    <cacheField name="Total Selling Value" numFmtId="164">
      <sharedItems containsSemiMixedTypes="0" containsString="0" containsNumber="1" minValue="6.7" maxValue="3150" count="362">
        <n v="1436.4"/>
        <n v="290.39999999999998"/>
        <n v="145.19999999999999"/>
        <n v="2434.3199999999997"/>
        <n v="1419.3000000000002"/>
        <n v="162"/>
        <n v="855"/>
        <n v="574.55999999999995"/>
        <n v="677.6"/>
        <n v="86.46"/>
        <n v="102.17999999999999"/>
        <n v="622.44000000000005"/>
        <n v="1811.52"/>
        <n v="1738.8"/>
        <n v="285.60000000000002"/>
        <n v="1098.72"/>
        <n v="1467.2"/>
        <n v="959.04"/>
        <n v="216.32"/>
        <n v="399.6"/>
        <n v="246.6"/>
        <n v="1231.2"/>
        <n v="209.05"/>
        <n v="31.439999999999998"/>
        <n v="833.28"/>
        <n v="874.5"/>
        <n v="587.4"/>
        <n v="244.20000000000002"/>
        <n v="1155.5999999999999"/>
        <n v="457.5"/>
        <n v="466.4"/>
        <n v="1254.24"/>
        <n v="1318.38"/>
        <n v="142.80000000000001"/>
        <n v="571.20000000000005"/>
        <n v="344.47"/>
        <n v="456.96000000000004"/>
        <n v="1059.3"/>
        <n v="2100"/>
        <n v="1497.6000000000001"/>
        <n v="1080.04"/>
        <n v="204.35999999999999"/>
        <n v="2106"/>
        <n v="3150"/>
        <n v="946.2"/>
        <n v="838.75"/>
        <n v="235.79999999999998"/>
        <n v="3019.2"/>
        <n v="33.5"/>
        <n v="1412.55"/>
        <n v="639.36"/>
        <n v="486"/>
        <n v="2197.44"/>
        <n v="288.89999999999998"/>
        <n v="157.19999999999999"/>
        <n v="2142"/>
        <n v="1890"/>
        <n v="984.96"/>
        <n v="1118.8800000000001"/>
        <n v="6.7"/>
        <n v="715.95"/>
        <n v="242"/>
        <n v="757.9"/>
        <n v="385.2"/>
        <n v="738.72"/>
        <n v="239.76"/>
        <n v="1644.72"/>
        <n v="939.84"/>
        <n v="1130.04"/>
        <n v="996.96"/>
        <n v="688.94"/>
        <n v="123.3"/>
        <n v="718.2"/>
        <n v="1038.8"/>
        <n v="957.6"/>
        <n v="345.24"/>
        <n v="1286.4000000000001"/>
        <n v="159.32999999999998"/>
        <n v="100.5"/>
        <n v="319.68"/>
        <n v="1564.92"/>
        <n v="242.82"/>
        <n v="1867.3200000000002"/>
        <n v="513"/>
        <n v="498.48"/>
        <n v="41.65"/>
        <n v="1400.4900000000002"/>
        <n v="212.75"/>
        <n v="638.25"/>
        <n v="2730"/>
        <n v="686.08"/>
        <n v="778.05000000000007"/>
        <n v="902.88"/>
        <n v="743.54"/>
        <n v="66.56"/>
        <n v="1942.98"/>
        <n v="1675.8"/>
        <n v="143.19"/>
        <n v="424.88"/>
        <n v="328.56"/>
        <n v="484"/>
        <n v="110.03999999999999"/>
        <n v="2817.92"/>
        <n v="33.28"/>
        <n v="1409.76"/>
        <n v="1787.9399999999998"/>
        <n v="149.76"/>
        <n v="470.85"/>
        <n v="809.4"/>
        <n v="24.66"/>
        <n v="164.16"/>
        <n v="1881.3600000000001"/>
        <n v="1052.22"/>
        <n v="1197"/>
        <n v="57.120000000000005"/>
        <n v="98.42"/>
        <n v="349.79999999999995"/>
        <n v="1296"/>
        <n v="1971.3600000000001"/>
        <n v="1391.04"/>
        <n v="97.68"/>
        <n v="1077.3"/>
        <n v="58.31"/>
        <n v="501.72"/>
        <n v="347.76"/>
        <n v="125.75999999999999"/>
        <n v="334.11"/>
        <n v="1795.5"/>
        <n v="233.2"/>
        <n v="659.19"/>
        <n v="390.72"/>
        <n v="1152"/>
        <n v="415.52"/>
        <n v="2194.92"/>
        <n v="1142.4000000000001"/>
        <n v="796.65"/>
        <n v="2430"/>
        <n v="147.96"/>
        <n v="553.15"/>
        <n v="975.24"/>
        <n v="334.48"/>
        <n v="1324.68"/>
        <n v="359.1"/>
        <n v="473.1"/>
        <n v="1478.52"/>
        <n v="586.08000000000004"/>
        <n v="1067.5"/>
        <n v="83.62"/>
        <n v="114.24000000000001"/>
        <n v="999.60000000000014"/>
        <n v="188.64"/>
        <n v="228.48000000000002"/>
        <n v="2135.64"/>
        <n v="1354.08"/>
        <n v="381.25"/>
        <n v="338.8"/>
        <n v="47.16"/>
        <n v="990.99"/>
        <n v="62.879999999999995"/>
        <n v="408.09999999999997"/>
        <n v="762.5"/>
        <n v="488.32"/>
        <n v="524.69999999999993"/>
        <n v="2054.08"/>
        <n v="439.56000000000006"/>
        <n v="647.52"/>
        <n v="402.56"/>
        <n v="376.68"/>
        <n v="232.96"/>
        <n v="510.59999999999997"/>
        <n v="1285.2"/>
        <n v="172.62"/>
        <n v="230.4"/>
        <n v="428.40000000000003"/>
        <n v="1350.44"/>
        <n v="207.76"/>
        <n v="2214.08"/>
        <n v="1057.32"/>
        <n v="1043.28"/>
        <n v="420"/>
        <n v="320.58"/>
        <n v="603.84"/>
        <n v="537.24"/>
        <n v="492.48"/>
        <n v="80.94"/>
        <n v="2334.15"/>
        <n v="732.48"/>
        <n v="249.60000000000002"/>
        <n v="770.4"/>
        <n v="565.02"/>
        <n v="1856.4"/>
        <n v="117.48"/>
        <n v="197.28"/>
        <n v="125.43"/>
        <n v="1711.71"/>
        <n v="146.52000000000001"/>
        <n v="856.80000000000007"/>
        <n v="295.26"/>
        <n v="1173.76"/>
        <n v="896.76"/>
        <n v="183.04000000000002"/>
        <n v="714"/>
        <n v="623.28"/>
        <n v="325.08"/>
        <n v="1027.04"/>
        <n v="851.58"/>
        <n v="460.8"/>
        <n v="1613.92"/>
        <n v="1415.6999999999998"/>
        <n v="1260"/>
        <n v="234.96"/>
        <n v="816.19999999999993"/>
        <n v="753.36"/>
        <n v="53.11"/>
        <n v="747.72"/>
        <n v="1149.96"/>
        <n v="119.7"/>
        <n v="141.57"/>
        <n v="318.65999999999997"/>
        <n v="1793.52"/>
        <n v="161.88"/>
        <n v="1132.56"/>
        <n v="648"/>
        <n v="1149.1199999999999"/>
        <n v="976.64"/>
        <n v="732.6"/>
        <n v="164.28"/>
        <n v="116.6"/>
        <n v="1680"/>
        <n v="166.4"/>
        <n v="146.72"/>
        <n v="85.5"/>
        <n v="1040.8200000000002"/>
        <n v="492.84000000000003"/>
        <n v="1382.4"/>
        <n v="972"/>
        <n v="963"/>
        <n v="1464.96"/>
        <n v="94.62"/>
        <n v="293.04000000000002"/>
        <n v="2040.48"/>
        <n v="7.8599999999999994"/>
        <n v="49.980000000000004"/>
        <n v="2113.02"/>
        <n v="726"/>
        <n v="93.8"/>
        <n v="1292.28"/>
        <n v="2200.8000000000002"/>
        <n v="1320.48"/>
        <n v="427.5"/>
        <n v="58.3"/>
        <n v="590.52"/>
        <n v="1137.78"/>
        <n v="533.75"/>
        <n v="2268"/>
        <n v="1217.1599999999999"/>
        <n v="1207.68"/>
        <n v="934.92"/>
        <n v="49.32"/>
        <n v="328.32"/>
        <n v="1050"/>
        <n v="292.67"/>
        <n v="2241.9"/>
        <n v="156.96"/>
        <n v="1133.1599999999999"/>
        <n v="73.7"/>
        <n v="1587.04"/>
        <n v="699.59999999999991"/>
        <n v="170.2"/>
        <n v="1143.75"/>
        <n v="937.43999999999994"/>
        <n v="543.53"/>
        <n v="629.19999999999993"/>
        <n v="514.08000000000004"/>
        <n v="597.84"/>
        <n v="820.8"/>
        <n v="85.76"/>
        <n v="585.34"/>
        <n v="1840.4099999999999"/>
        <n v="448.38"/>
        <n v="1142.6799999999998"/>
        <n v="674.1"/>
        <n v="73.98"/>
        <n v="879.12"/>
        <n v="415.4"/>
        <n v="799.68000000000006"/>
        <n v="1195.68"/>
        <n v="210"/>
        <n v="488.40000000000003"/>
        <n v="2608.1999999999998"/>
        <n v="1807.08"/>
        <n v="586.88"/>
        <n v="46.9"/>
        <n v="55.019999999999996"/>
        <n v="16.64"/>
        <n v="869.4"/>
        <n v="108.29"/>
        <n v="468.04999999999995"/>
        <n v="83.3"/>
        <n v="727.16"/>
        <n v="459.91"/>
        <n v="2123.5499999999997"/>
        <n v="67"/>
        <n v="610"/>
        <n v="915"/>
        <n v="1625.3999999999999"/>
        <n v="1267.2"/>
        <n v="324"/>
        <n v="212.44"/>
        <n v="49.92"/>
        <n v="99.84"/>
        <n v="49.21"/>
        <n v="174.89999999999998"/>
        <n v="147.63"/>
        <n v="1408.96"/>
        <n v="257.28000000000003"/>
        <n v="418.1"/>
        <n v="719.28"/>
        <n v="738.15"/>
        <n v="470.34000000000003"/>
        <n v="1556.1000000000001"/>
        <n v="1981.98"/>
        <n v="466.83000000000004"/>
        <n v="1562.3999999999999"/>
        <n v="70.739999999999995"/>
        <n v="79.92"/>
        <n v="381.84000000000003"/>
        <n v="342"/>
        <n v="159.84"/>
        <n v="991.25"/>
        <n v="297.84999999999997"/>
        <n v="376.29"/>
        <n v="91.63"/>
        <n v="342.72"/>
        <n v="1462.86"/>
        <n v="48.4"/>
        <n v="541.31000000000006"/>
        <n v="24.990000000000002"/>
        <n v="311.22000000000003"/>
        <n v="610.4"/>
        <n v="94.32"/>
        <n v="662.34"/>
        <n v="1345.14"/>
        <n v="581.55999999999995"/>
        <n v="155.61000000000001"/>
        <n v="343.04"/>
        <n v="283.14"/>
        <n v="106.22"/>
        <n v="806.4"/>
        <n v="352.44"/>
        <n v="598.5"/>
        <n v="1458.24"/>
        <n v="728.46"/>
        <n v="305"/>
        <n v="40.200000000000003"/>
        <n v="1067.04"/>
        <n v="1620"/>
        <n v="104.16"/>
        <n v="33.32"/>
        <n v="80.400000000000006"/>
        <n v="1198.8"/>
        <n v="1412.64"/>
      </sharedItems>
    </cacheField>
    <cacheField name="Day" numFmtId="0">
      <sharedItems containsSemiMixedTypes="0" containsString="0" containsNumber="1" containsInteger="1" minValue="1" maxValue="31"/>
    </cacheField>
    <cacheField name="Month-Year" numFmtId="17">
      <sharedItems containsSemiMixedTypes="0" containsNonDate="0" containsDate="1" containsString="0" minDate="2021-01-01T00:00:00" maxDate="2023-01-01T00:00:00" count="374">
        <d v="2022-12-31T00:00:00"/>
        <d v="2022-12-30T00:00:00"/>
        <d v="2022-12-29T00:00:00"/>
        <d v="2022-12-21T00:00:00"/>
        <d v="2022-12-19T00:00:00"/>
        <d v="2022-12-15T00:00:00"/>
        <d v="2022-12-14T00:00:00"/>
        <d v="2022-12-12T00:00:00"/>
        <d v="2022-12-11T00:00:00"/>
        <d v="2022-12-07T00:00:00"/>
        <d v="2022-12-04T00:00:00"/>
        <d v="2022-12-03T00:00:00"/>
        <d v="2022-11-30T00:00:00"/>
        <d v="2022-11-28T00:00:00"/>
        <d v="2022-11-27T00:00:00"/>
        <d v="2022-11-26T00:00:00"/>
        <d v="2022-11-25T00:00:00"/>
        <d v="2022-11-23T00:00:00"/>
        <d v="2022-11-21T00:00:00"/>
        <d v="2022-11-18T00:00:00"/>
        <d v="2022-11-16T00:00:00"/>
        <d v="2022-11-15T00:00:00"/>
        <d v="2022-11-14T00:00:00"/>
        <d v="2022-11-13T00:00:00"/>
        <d v="2022-11-10T00:00:00"/>
        <d v="2022-11-09T00:00:00"/>
        <d v="2022-11-08T00:00:00"/>
        <d v="2022-11-07T00:00:00"/>
        <d v="2022-11-06T00:00:00"/>
        <d v="2022-11-05T00:00:00"/>
        <d v="2022-11-04T00:00:00"/>
        <d v="2022-11-03T00:00:00"/>
        <d v="2022-11-02T00:00:00"/>
        <d v="2022-11-01T00:00:00"/>
        <d v="2022-10-31T00:00:00"/>
        <d v="2022-10-30T00:00:00"/>
        <d v="2022-10-23T00:00:00"/>
        <d v="2022-10-16T00:00:00"/>
        <d v="2022-10-15T00:00:00"/>
        <d v="2022-10-14T00:00:00"/>
        <d v="2022-10-13T00:00:00"/>
        <d v="2022-10-11T00:00:00"/>
        <d v="2022-10-10T00:00:00"/>
        <d v="2022-10-09T00:00:00"/>
        <d v="2022-10-06T00:00:00"/>
        <d v="2022-10-04T00:00:00"/>
        <d v="2022-10-03T00:00:00"/>
        <d v="2022-09-29T00:00:00"/>
        <d v="2022-09-27T00:00:00"/>
        <d v="2022-09-24T00:00:00"/>
        <d v="2022-09-23T00:00:00"/>
        <d v="2022-09-22T00:00:00"/>
        <d v="2022-09-21T00:00:00"/>
        <d v="2022-09-20T00:00:00"/>
        <d v="2022-09-19T00:00:00"/>
        <d v="2022-09-18T00:00:00"/>
        <d v="2022-09-15T00:00:00"/>
        <d v="2022-09-14T00:00:00"/>
        <d v="2022-09-10T00:00:00"/>
        <d v="2022-09-09T00:00:00"/>
        <d v="2022-09-06T00:00:00"/>
        <d v="2022-09-04T00:00:00"/>
        <d v="2022-08-31T00:00:00"/>
        <d v="2022-08-30T00:00:00"/>
        <d v="2022-08-28T00:00:00"/>
        <d v="2022-08-27T00:00:00"/>
        <d v="2022-08-26T00:00:00"/>
        <d v="2022-08-24T00:00:00"/>
        <d v="2022-08-23T00:00:00"/>
        <d v="2022-08-21T00:00:00"/>
        <d v="2022-08-20T00:00:00"/>
        <d v="2022-08-19T00:00:00"/>
        <d v="2022-08-18T00:00:00"/>
        <d v="2022-08-15T00:00:00"/>
        <d v="2022-08-14T00:00:00"/>
        <d v="2022-08-08T00:00:00"/>
        <d v="2022-08-06T00:00:00"/>
        <d v="2022-08-03T00:00:00"/>
        <d v="2022-07-26T00:00:00"/>
        <d v="2022-07-25T00:00:00"/>
        <d v="2022-07-24T00:00:00"/>
        <d v="2022-07-23T00:00:00"/>
        <d v="2022-07-22T00:00:00"/>
        <d v="2022-07-20T00:00:00"/>
        <d v="2022-07-18T00:00:00"/>
        <d v="2022-07-17T00:00:00"/>
        <d v="2022-07-15T00:00:00"/>
        <d v="2022-07-14T00:00:00"/>
        <d v="2022-07-13T00:00:00"/>
        <d v="2022-07-12T00:00:00"/>
        <d v="2022-07-10T00:00:00"/>
        <d v="2022-07-08T00:00:00"/>
        <d v="2022-07-06T00:00:00"/>
        <d v="2022-07-05T00:00:00"/>
        <d v="2022-07-04T00:00:00"/>
        <d v="2022-07-03T00:00:00"/>
        <d v="2022-06-26T00:00:00"/>
        <d v="2022-06-25T00:00:00"/>
        <d v="2022-06-24T00:00:00"/>
        <d v="2022-06-23T00:00:00"/>
        <d v="2022-06-22T00:00:00"/>
        <d v="2022-06-21T00:00:00"/>
        <d v="2022-06-19T00:00:00"/>
        <d v="2022-06-16T00:00:00"/>
        <d v="2022-06-15T00:00:00"/>
        <d v="2022-06-13T00:00:00"/>
        <d v="2022-06-11T00:00:00"/>
        <d v="2022-06-10T00:00:00"/>
        <d v="2022-06-03T00:00:00"/>
        <d v="2022-05-30T00:00:00"/>
        <d v="2022-05-28T00:00:00"/>
        <d v="2022-05-26T00:00:00"/>
        <d v="2022-05-25T00:00:00"/>
        <d v="2022-05-22T00:00:00"/>
        <d v="2022-05-20T00:00:00"/>
        <d v="2022-05-18T00:00:00"/>
        <d v="2022-05-17T00:00:00"/>
        <d v="2022-05-16T00:00:00"/>
        <d v="2022-05-15T00:00:00"/>
        <d v="2022-05-14T00:00:00"/>
        <d v="2022-05-13T00:00:00"/>
        <d v="2022-05-12T00:00:00"/>
        <d v="2022-05-10T00:00:00"/>
        <d v="2022-05-09T00:00:00"/>
        <d v="2022-05-08T00:00:00"/>
        <d v="2022-05-07T00:00:00"/>
        <d v="2022-05-06T00:00:00"/>
        <d v="2022-05-04T00:00:00"/>
        <d v="2022-05-02T00:00:00"/>
        <d v="2022-05-01T00:00:00"/>
        <d v="2022-04-30T00:00:00"/>
        <d v="2022-04-28T00:00:00"/>
        <d v="2022-04-26T00:00:00"/>
        <d v="2022-04-25T00:00:00"/>
        <d v="2022-04-24T00:00:00"/>
        <d v="2022-04-23T00:00:00"/>
        <d v="2022-04-21T00:00:00"/>
        <d v="2022-04-20T00:00:00"/>
        <d v="2022-04-18T00:00:00"/>
        <d v="2022-04-13T00:00:00"/>
        <d v="2022-04-09T00:00:00"/>
        <d v="2022-04-07T00:00:00"/>
        <d v="2022-04-06T00:00:00"/>
        <d v="2022-04-02T00:00:00"/>
        <d v="2022-04-01T00:00:00"/>
        <d v="2022-03-30T00:00:00"/>
        <d v="2022-03-29T00:00:00"/>
        <d v="2022-03-25T00:00:00"/>
        <d v="2022-03-23T00:00:00"/>
        <d v="2022-03-19T00:00:00"/>
        <d v="2022-03-18T00:00:00"/>
        <d v="2022-03-14T00:00:00"/>
        <d v="2022-03-10T00:00:00"/>
        <d v="2022-03-09T00:00:00"/>
        <d v="2022-03-08T00:00:00"/>
        <d v="2022-03-07T00:00:00"/>
        <d v="2022-03-06T00:00:00"/>
        <d v="2022-03-04T00:00:00"/>
        <d v="2022-02-28T00:00:00"/>
        <d v="2022-02-27T00:00:00"/>
        <d v="2022-02-23T00:00:00"/>
        <d v="2022-02-20T00:00:00"/>
        <d v="2022-02-19T00:00:00"/>
        <d v="2022-02-16T00:00:00"/>
        <d v="2022-02-14T00:00:00"/>
        <d v="2022-02-12T00:00:00"/>
        <d v="2022-02-09T00:00:00"/>
        <d v="2022-02-08T00:00:00"/>
        <d v="2022-02-06T00:00:00"/>
        <d v="2022-02-05T00:00:00"/>
        <d v="2022-02-03T00:00:00"/>
        <d v="2022-02-01T00:00:00"/>
        <d v="2022-01-31T00:00:00"/>
        <d v="2022-01-28T00:00:00"/>
        <d v="2022-01-25T00:00:00"/>
        <d v="2022-01-24T00:00:00"/>
        <d v="2022-01-23T00:00:00"/>
        <d v="2022-01-22T00:00:00"/>
        <d v="2022-01-20T00:00:00"/>
        <d v="2022-01-18T00:00:00"/>
        <d v="2022-01-17T00:00:00"/>
        <d v="2022-01-16T00:00:00"/>
        <d v="2022-01-15T00:00:00"/>
        <d v="2022-01-14T00:00:00"/>
        <d v="2022-01-13T00:00:00"/>
        <d v="2022-01-11T00:00:00"/>
        <d v="2022-01-10T00:00:00"/>
        <d v="2022-01-09T00:00:00"/>
        <d v="2022-01-04T00:00:00"/>
        <d v="2022-01-03T00:00:00"/>
        <d v="2022-01-02T00:00:00"/>
        <d v="2022-01-01T00:00:00"/>
        <d v="2021-12-30T00:00:00"/>
        <d v="2021-12-28T00:00:00"/>
        <d v="2021-12-27T00:00:00"/>
        <d v="2021-12-26T00:00:00"/>
        <d v="2021-12-24T00:00:00"/>
        <d v="2021-12-21T00:00:00"/>
        <d v="2021-12-20T00:00:00"/>
        <d v="2021-12-19T00:00:00"/>
        <d v="2021-12-18T00:00:00"/>
        <d v="2021-12-14T00:00:00"/>
        <d v="2021-12-08T00:00:00"/>
        <d v="2021-12-07T00:00:00"/>
        <d v="2021-12-05T00:00:00"/>
        <d v="2021-12-03T00:00:00"/>
        <d v="2021-12-02T00:00:00"/>
        <d v="2021-11-30T00:00:00"/>
        <d v="2021-11-28T00:00:00"/>
        <d v="2021-11-27T00:00:00"/>
        <d v="2021-11-21T00:00:00"/>
        <d v="2021-11-20T00:00:00"/>
        <d v="2021-11-12T00:00:00"/>
        <d v="2021-11-11T00:00:00"/>
        <d v="2021-11-10T00:00:00"/>
        <d v="2021-11-08T00:00:00"/>
        <d v="2021-11-06T00:00:00"/>
        <d v="2021-11-03T00:00:00"/>
        <d v="2021-10-31T00:00:00"/>
        <d v="2021-10-29T00:00:00"/>
        <d v="2021-10-28T00:00:00"/>
        <d v="2021-10-26T00:00:00"/>
        <d v="2021-10-25T00:00:00"/>
        <d v="2021-10-24T00:00:00"/>
        <d v="2021-10-22T00:00:00"/>
        <d v="2021-10-18T00:00:00"/>
        <d v="2021-10-17T00:00:00"/>
        <d v="2021-10-12T00:00:00"/>
        <d v="2021-10-11T00:00:00"/>
        <d v="2021-10-10T00:00:00"/>
        <d v="2021-10-09T00:00:00"/>
        <d v="2021-10-07T00:00:00"/>
        <d v="2021-10-06T00:00:00"/>
        <d v="2021-10-03T00:00:00"/>
        <d v="2021-10-02T00:00:00"/>
        <d v="2021-10-01T00:00:00"/>
        <d v="2021-09-30T00:00:00"/>
        <d v="2021-09-27T00:00:00"/>
        <d v="2021-09-23T00:00:00"/>
        <d v="2021-09-22T00:00:00"/>
        <d v="2021-09-21T00:00:00"/>
        <d v="2021-09-15T00:00:00"/>
        <d v="2021-09-13T00:00:00"/>
        <d v="2021-09-11T00:00:00"/>
        <d v="2021-09-10T00:00:00"/>
        <d v="2021-09-09T00:00:00"/>
        <d v="2021-09-07T00:00:00"/>
        <d v="2021-09-05T00:00:00"/>
        <d v="2021-09-04T00:00:00"/>
        <d v="2021-09-03T00:00:00"/>
        <d v="2021-09-01T00:00:00"/>
        <d v="2021-08-31T00:00:00"/>
        <d v="2021-08-30T00:00:00"/>
        <d v="2021-08-29T00:00:00"/>
        <d v="2021-08-26T00:00:00"/>
        <d v="2021-08-20T00:00:00"/>
        <d v="2021-08-18T00:00:00"/>
        <d v="2021-08-16T00:00:00"/>
        <d v="2021-08-13T00:00:00"/>
        <d v="2021-08-11T00:00:00"/>
        <d v="2021-08-10T00:00:00"/>
        <d v="2021-08-06T00:00:00"/>
        <d v="2021-08-05T00:00:00"/>
        <d v="2021-08-03T00:00:00"/>
        <d v="2021-08-02T00:00:00"/>
        <d v="2021-08-01T00:00:00"/>
        <d v="2021-07-29T00:00:00"/>
        <d v="2021-07-24T00:00:00"/>
        <d v="2021-07-23T00:00:00"/>
        <d v="2021-07-22T00:00:00"/>
        <d v="2021-07-21T00:00:00"/>
        <d v="2021-07-20T00:00:00"/>
        <d v="2021-07-18T00:00:00"/>
        <d v="2021-07-16T00:00:00"/>
        <d v="2021-07-13T00:00:00"/>
        <d v="2021-07-11T00:00:00"/>
        <d v="2021-07-10T00:00:00"/>
        <d v="2021-07-08T00:00:00"/>
        <d v="2021-07-06T00:00:00"/>
        <d v="2021-07-05T00:00:00"/>
        <d v="2021-07-03T00:00:00"/>
        <d v="2021-07-02T00:00:00"/>
        <d v="2021-07-01T00:00:00"/>
        <d v="2021-06-29T00:00:00"/>
        <d v="2021-06-28T00:00:00"/>
        <d v="2021-06-27T00:00:00"/>
        <d v="2021-06-26T00:00:00"/>
        <d v="2021-06-24T00:00:00"/>
        <d v="2021-06-23T00:00:00"/>
        <d v="2021-06-20T00:00:00"/>
        <d v="2021-06-19T00:00:00"/>
        <d v="2021-06-18T00:00:00"/>
        <d v="2021-06-16T00:00:00"/>
        <d v="2021-06-14T00:00:00"/>
        <d v="2021-06-12T00:00:00"/>
        <d v="2021-06-11T00:00:00"/>
        <d v="2021-06-09T00:00:00"/>
        <d v="2021-06-08T00:00:00"/>
        <d v="2021-06-06T00:00:00"/>
        <d v="2021-06-05T00:00:00"/>
        <d v="2021-06-04T00:00:00"/>
        <d v="2021-06-03T00:00:00"/>
        <d v="2021-05-30T00:00:00"/>
        <d v="2021-05-23T00:00:00"/>
        <d v="2021-05-20T00:00:00"/>
        <d v="2021-05-13T00:00:00"/>
        <d v="2021-05-12T00:00:00"/>
        <d v="2021-05-09T00:00:00"/>
        <d v="2021-05-07T00:00:00"/>
        <d v="2021-05-06T00:00:00"/>
        <d v="2021-05-05T00:00:00"/>
        <d v="2021-05-04T00:00:00"/>
        <d v="2021-05-03T00:00:00"/>
        <d v="2021-05-01T00:00:00"/>
        <d v="2021-04-30T00:00:00"/>
        <d v="2021-04-29T00:00:00"/>
        <d v="2021-04-26T00:00:00"/>
        <d v="2021-04-24T00:00:00"/>
        <d v="2021-04-23T00:00:00"/>
        <d v="2021-04-18T00:00:00"/>
        <d v="2021-04-16T00:00:00"/>
        <d v="2021-04-15T00:00:00"/>
        <d v="2021-04-12T00:00:00"/>
        <d v="2021-04-10T00:00:00"/>
        <d v="2021-04-09T00:00:00"/>
        <d v="2021-04-05T00:00:00"/>
        <d v="2021-04-04T00:00:00"/>
        <d v="2021-03-31T00:00:00"/>
        <d v="2021-03-30T00:00:00"/>
        <d v="2021-03-28T00:00:00"/>
        <d v="2021-03-27T00:00:00"/>
        <d v="2021-03-26T00:00:00"/>
        <d v="2021-03-25T00:00:00"/>
        <d v="2021-03-22T00:00:00"/>
        <d v="2021-03-21T00:00:00"/>
        <d v="2021-03-19T00:00:00"/>
        <d v="2021-03-18T00:00:00"/>
        <d v="2021-03-16T00:00:00"/>
        <d v="2021-03-15T00:00:00"/>
        <d v="2021-03-13T00:00:00"/>
        <d v="2021-03-11T00:00:00"/>
        <d v="2021-03-09T00:00:00"/>
        <d v="2021-03-08T00:00:00"/>
        <d v="2021-03-07T00:00:00"/>
        <d v="2021-03-03T00:00:00"/>
        <d v="2021-02-27T00:00:00"/>
        <d v="2021-02-25T00:00:00"/>
        <d v="2021-02-23T00:00:00"/>
        <d v="2021-02-22T00:00:00"/>
        <d v="2021-02-20T00:00:00"/>
        <d v="2021-02-18T00:00:00"/>
        <d v="2021-02-15T00:00:00"/>
        <d v="2021-02-12T00:00:00"/>
        <d v="2021-02-09T00:00:00"/>
        <d v="2021-02-06T00:00:00"/>
        <d v="2021-02-05T00:00:00"/>
        <d v="2021-02-04T00:00:00"/>
        <d v="2021-02-03T00:00:00"/>
        <d v="2021-02-02T00:00:00"/>
        <d v="2021-01-28T00:00:00"/>
        <d v="2021-01-27T00:00:00"/>
        <d v="2021-01-26T00:00:00"/>
        <d v="2021-01-25T00:00:00"/>
        <d v="2021-01-21T00:00:00"/>
        <d v="2021-01-20T00:00:00"/>
        <d v="2021-01-19T00:00:00"/>
        <d v="2021-01-18T00:00:00"/>
        <d v="2021-01-12T00:00:00"/>
        <d v="2021-01-11T00:00:00"/>
        <d v="2021-01-09T00:00:00"/>
        <d v="2021-01-04T00:00:00"/>
        <d v="2021-01-03T00:00:00"/>
        <d v="2021-01-02T00:00:00"/>
        <d v="2021-01-01T00:00:00"/>
      </sharedItems>
      <fieldGroup par="23" base="15">
        <rangePr groupBy="months" startDate="2021-01-01T00:00:00" endDate="2023-01-01T00:00:00"/>
        <groupItems count="14">
          <s v="&lt;01/01/2021"/>
          <s v="Jan"/>
          <s v="Feb"/>
          <s v="Mar"/>
          <s v="Apr"/>
          <s v="May"/>
          <s v="Jun"/>
          <s v="Jul"/>
          <s v="Aug"/>
          <s v="Sep"/>
          <s v="Oct"/>
          <s v="Nov"/>
          <s v="Dec"/>
          <s v="&gt;01/01/2023"/>
        </groupItems>
      </fieldGroup>
    </cacheField>
    <cacheField name="Month" numFmtId="0">
      <sharedItems/>
    </cacheField>
    <cacheField name="season" numFmtId="0">
      <sharedItems count="4">
        <s v="Winter"/>
        <s v="Autumn"/>
        <s v="Summer"/>
        <s v="Spring"/>
      </sharedItems>
    </cacheField>
    <cacheField name="day of week" numFmtId="0">
      <sharedItems count="7">
        <s v="Saturday"/>
        <s v="Friday"/>
        <s v="Thursday"/>
        <s v="Wednesday"/>
        <s v="Monday"/>
        <s v="Sunday"/>
        <s v="Tuesday"/>
      </sharedItems>
    </cacheField>
    <cacheField name="Year" numFmtId="0">
      <sharedItems containsSemiMixedTypes="0" containsString="0" containsNumber="1" containsInteger="1" minValue="2021" maxValue="2022" count="2">
        <n v="2022"/>
        <n v="2021"/>
      </sharedItems>
    </cacheField>
    <cacheField name="Average sales accross seasons" numFmtId="0" formula="CATEGORY/4" databaseField="0"/>
    <cacheField name="revenue" numFmtId="0" formula="'Total Selling Value'-'Total Buying Value'" databaseField="0"/>
    <cacheField name="Quarters" numFmtId="0" databaseField="0">
      <fieldGroup base="15">
        <rangePr groupBy="quarters" startDate="2021-01-01T00:00:00" endDate="2023-01-01T00:00:00"/>
        <groupItems count="6">
          <s v="&lt;01/01/2021"/>
          <s v="Qtr1"/>
          <s v="Qtr2"/>
          <s v="Qtr3"/>
          <s v="Qtr4"/>
          <s v="&gt;01/01/2023"/>
        </groupItems>
      </fieldGroup>
    </cacheField>
    <cacheField name="Years" numFmtId="0" databaseField="0">
      <fieldGroup base="15">
        <rangePr groupBy="years" startDate="2021-01-01T00:00:00" endDate="2023-01-01T00:00:00"/>
        <groupItems count="5">
          <s v="&lt;01/01/2021"/>
          <s v="2021"/>
          <s v="2022"/>
          <s v="2023"/>
          <s v="&gt;01/01/2023"/>
        </groupItems>
      </fieldGroup>
    </cacheField>
    <cacheField name="profit margin" numFmtId="0" formula=" (('Total Selling Value' -'Total Buying Value' )/'Total Selling Value' )*100" databaseField="0"/>
    <cacheField name="margin profit" numFmtId="0" formula=" ('Total Selling Value' -'Total Buying Value' )/'Total Selling Value'" databaseField="0"/>
  </cacheFields>
  <extLst>
    <ext xmlns:x14="http://schemas.microsoft.com/office/spreadsheetml/2009/9/main" uri="{725AE2AE-9491-48be-B2B4-4EB974FC3084}">
      <x14:pivotCacheDefinition pivotCacheId="619931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2-12-31T00:00:00"/>
    <x v="0"/>
    <n v="12"/>
    <s v="Online"/>
    <s v="Online"/>
    <s v="No"/>
    <n v="0"/>
    <x v="0"/>
    <x v="0"/>
    <s v="Kg"/>
    <n v="95"/>
    <n v="119.7"/>
    <x v="0"/>
    <x v="0"/>
    <n v="31"/>
    <x v="0"/>
    <s v="Dec"/>
    <x v="0"/>
    <x v="0"/>
    <x v="0"/>
  </r>
  <r>
    <d v="2022-12-31T00:00:00"/>
    <x v="1"/>
    <n v="6"/>
    <s v="Online"/>
    <s v="Online"/>
    <s v="No"/>
    <n v="0"/>
    <x v="1"/>
    <x v="1"/>
    <s v="Lt"/>
    <n v="44"/>
    <n v="48.4"/>
    <x v="1"/>
    <x v="1"/>
    <n v="31"/>
    <x v="0"/>
    <s v="Dec"/>
    <x v="0"/>
    <x v="0"/>
    <x v="0"/>
  </r>
  <r>
    <d v="2022-12-31T00:00:00"/>
    <x v="1"/>
    <n v="3"/>
    <s v="Wholesaler"/>
    <s v="Cash"/>
    <s v="No"/>
    <n v="0"/>
    <x v="1"/>
    <x v="1"/>
    <s v="Lt"/>
    <n v="44"/>
    <n v="48.4"/>
    <x v="2"/>
    <x v="2"/>
    <n v="31"/>
    <x v="0"/>
    <s v="Dec"/>
    <x v="0"/>
    <x v="0"/>
    <x v="0"/>
  </r>
  <r>
    <d v="2022-12-30T00:00:00"/>
    <x v="2"/>
    <n v="14"/>
    <s v="Direct Sales"/>
    <s v="Online"/>
    <s v="No"/>
    <n v="0"/>
    <x v="2"/>
    <x v="2"/>
    <s v="Ft"/>
    <n v="138"/>
    <n v="173.88"/>
    <x v="3"/>
    <x v="3"/>
    <n v="30"/>
    <x v="1"/>
    <s v="Dec"/>
    <x v="0"/>
    <x v="1"/>
    <x v="0"/>
  </r>
  <r>
    <d v="2022-12-29T00:00:00"/>
    <x v="3"/>
    <n v="15"/>
    <s v="Direct Sales"/>
    <s v="Online"/>
    <s v="No"/>
    <n v="0"/>
    <x v="3"/>
    <x v="3"/>
    <s v="Kg"/>
    <n v="83"/>
    <n v="94.62"/>
    <x v="4"/>
    <x v="4"/>
    <n v="29"/>
    <x v="2"/>
    <s v="Dec"/>
    <x v="0"/>
    <x v="2"/>
    <x v="0"/>
  </r>
  <r>
    <d v="2022-12-29T00:00:00"/>
    <x v="4"/>
    <n v="1"/>
    <s v="Wholesaler"/>
    <s v="Cash"/>
    <s v="No"/>
    <n v="0"/>
    <x v="4"/>
    <x v="2"/>
    <s v="Ft"/>
    <n v="120"/>
    <n v="162"/>
    <x v="5"/>
    <x v="5"/>
    <n v="29"/>
    <x v="2"/>
    <s v="Dec"/>
    <x v="0"/>
    <x v="2"/>
    <x v="0"/>
  </r>
  <r>
    <d v="2022-12-21T00:00:00"/>
    <x v="5"/>
    <n v="10"/>
    <s v="Direct Sales"/>
    <s v="Online"/>
    <s v="No"/>
    <n v="0"/>
    <x v="5"/>
    <x v="3"/>
    <s v="Kg"/>
    <n v="75"/>
    <n v="85.5"/>
    <x v="6"/>
    <x v="6"/>
    <n v="21"/>
    <x v="3"/>
    <s v="Dec"/>
    <x v="0"/>
    <x v="3"/>
    <x v="0"/>
  </r>
  <r>
    <d v="2022-12-19T00:00:00"/>
    <x v="6"/>
    <n v="7"/>
    <s v="Direct Sales"/>
    <s v="Online"/>
    <s v="No"/>
    <n v="0"/>
    <x v="6"/>
    <x v="2"/>
    <s v="Kg"/>
    <n v="76"/>
    <n v="82.08"/>
    <x v="7"/>
    <x v="7"/>
    <n v="19"/>
    <x v="4"/>
    <s v="Dec"/>
    <x v="0"/>
    <x v="4"/>
    <x v="0"/>
  </r>
  <r>
    <d v="2022-12-19T00:00:00"/>
    <x v="1"/>
    <n v="14"/>
    <s v="Direct Sales"/>
    <s v="Cash"/>
    <s v="No"/>
    <n v="0"/>
    <x v="1"/>
    <x v="1"/>
    <s v="Lt"/>
    <n v="44"/>
    <n v="48.4"/>
    <x v="8"/>
    <x v="8"/>
    <n v="19"/>
    <x v="4"/>
    <s v="Dec"/>
    <x v="0"/>
    <x v="4"/>
    <x v="0"/>
  </r>
  <r>
    <d v="2022-12-19T00:00:00"/>
    <x v="7"/>
    <n v="11"/>
    <s v="Online"/>
    <s v="Online"/>
    <s v="No"/>
    <n v="0"/>
    <x v="7"/>
    <x v="3"/>
    <s v="No."/>
    <n v="6"/>
    <n v="7.8599999999999994"/>
    <x v="9"/>
    <x v="9"/>
    <n v="19"/>
    <x v="4"/>
    <s v="Dec"/>
    <x v="0"/>
    <x v="4"/>
    <x v="0"/>
  </r>
  <r>
    <d v="2022-12-15T00:00:00"/>
    <x v="7"/>
    <n v="13"/>
    <s v="Direct Sales"/>
    <s v="Online"/>
    <s v="No"/>
    <n v="0"/>
    <x v="7"/>
    <x v="3"/>
    <s v="No."/>
    <n v="6"/>
    <n v="7.8599999999999994"/>
    <x v="10"/>
    <x v="10"/>
    <n v="15"/>
    <x v="5"/>
    <s v="Dec"/>
    <x v="0"/>
    <x v="2"/>
    <x v="0"/>
  </r>
  <r>
    <d v="2022-12-14T00:00:00"/>
    <x v="8"/>
    <n v="4"/>
    <s v="Direct Sales"/>
    <s v="Cash"/>
    <s v="No"/>
    <n v="0"/>
    <x v="8"/>
    <x v="3"/>
    <s v="Ft"/>
    <n v="133"/>
    <n v="155.61000000000001"/>
    <x v="7"/>
    <x v="11"/>
    <n v="14"/>
    <x v="6"/>
    <s v="Dec"/>
    <x v="0"/>
    <x v="3"/>
    <x v="0"/>
  </r>
  <r>
    <d v="2022-12-12T00:00:00"/>
    <x v="9"/>
    <n v="9"/>
    <s v="Wholesaler"/>
    <s v="Cash"/>
    <s v="No"/>
    <n v="0"/>
    <x v="9"/>
    <x v="0"/>
    <s v="Ft"/>
    <n v="148"/>
    <n v="201.28"/>
    <x v="11"/>
    <x v="12"/>
    <n v="12"/>
    <x v="7"/>
    <s v="Dec"/>
    <x v="0"/>
    <x v="4"/>
    <x v="0"/>
  </r>
  <r>
    <d v="2022-12-12T00:00:00"/>
    <x v="2"/>
    <n v="10"/>
    <s v="Wholesaler"/>
    <s v="Online"/>
    <s v="No"/>
    <n v="0"/>
    <x v="2"/>
    <x v="2"/>
    <s v="Ft"/>
    <n v="138"/>
    <n v="173.88"/>
    <x v="12"/>
    <x v="13"/>
    <n v="12"/>
    <x v="7"/>
    <s v="Dec"/>
    <x v="0"/>
    <x v="4"/>
    <x v="0"/>
  </r>
  <r>
    <d v="2022-12-11T00:00:00"/>
    <x v="10"/>
    <n v="5"/>
    <s v="Direct Sales"/>
    <s v="Online"/>
    <s v="No"/>
    <n v="0"/>
    <x v="10"/>
    <x v="0"/>
    <s v="Lt"/>
    <n v="48"/>
    <n v="57.120000000000005"/>
    <x v="13"/>
    <x v="14"/>
    <n v="11"/>
    <x v="8"/>
    <s v="Dec"/>
    <x v="0"/>
    <x v="5"/>
    <x v="0"/>
  </r>
  <r>
    <d v="2022-12-11T00:00:00"/>
    <x v="11"/>
    <n v="9"/>
    <s v="Wholesaler"/>
    <s v="Online"/>
    <s v="No"/>
    <n v="0"/>
    <x v="11"/>
    <x v="1"/>
    <s v="Kg"/>
    <n v="112"/>
    <n v="122.08"/>
    <x v="14"/>
    <x v="15"/>
    <n v="11"/>
    <x v="8"/>
    <s v="Dec"/>
    <x v="0"/>
    <x v="5"/>
    <x v="0"/>
  </r>
  <r>
    <d v="2022-12-11T00:00:00"/>
    <x v="12"/>
    <n v="10"/>
    <s v="Online"/>
    <s v="Cash"/>
    <s v="No"/>
    <n v="0"/>
    <x v="12"/>
    <x v="1"/>
    <s v="Kg"/>
    <n v="112"/>
    <n v="146.72"/>
    <x v="15"/>
    <x v="16"/>
    <n v="11"/>
    <x v="8"/>
    <s v="Dec"/>
    <x v="0"/>
    <x v="5"/>
    <x v="0"/>
  </r>
  <r>
    <d v="2022-12-07T00:00:00"/>
    <x v="13"/>
    <n v="12"/>
    <s v="Direct Sales"/>
    <s v="Cash"/>
    <s v="No"/>
    <n v="0"/>
    <x v="13"/>
    <x v="2"/>
    <s v="Kg"/>
    <n v="72"/>
    <n v="79.92"/>
    <x v="16"/>
    <x v="17"/>
    <n v="7"/>
    <x v="9"/>
    <s v="Dec"/>
    <x v="0"/>
    <x v="3"/>
    <x v="0"/>
  </r>
  <r>
    <d v="2022-12-07T00:00:00"/>
    <x v="14"/>
    <n v="13"/>
    <s v="Direct Sales"/>
    <s v="Online"/>
    <s v="No"/>
    <n v="0"/>
    <x v="14"/>
    <x v="1"/>
    <s v="No."/>
    <n v="13"/>
    <n v="16.64"/>
    <x v="17"/>
    <x v="18"/>
    <n v="7"/>
    <x v="9"/>
    <s v="Dec"/>
    <x v="0"/>
    <x v="3"/>
    <x v="0"/>
  </r>
  <r>
    <d v="2022-12-07T00:00:00"/>
    <x v="13"/>
    <n v="5"/>
    <s v="Direct Sales"/>
    <s v="Cash"/>
    <s v="No"/>
    <n v="0"/>
    <x v="13"/>
    <x v="2"/>
    <s v="Kg"/>
    <n v="72"/>
    <n v="79.92"/>
    <x v="18"/>
    <x v="19"/>
    <n v="7"/>
    <x v="9"/>
    <s v="Dec"/>
    <x v="0"/>
    <x v="3"/>
    <x v="0"/>
  </r>
  <r>
    <d v="2022-12-04T00:00:00"/>
    <x v="15"/>
    <n v="10"/>
    <s v="Direct Sales"/>
    <s v="Cash"/>
    <s v="No"/>
    <n v="0"/>
    <x v="15"/>
    <x v="0"/>
    <s v="No."/>
    <n v="18"/>
    <n v="24.66"/>
    <x v="19"/>
    <x v="20"/>
    <n v="4"/>
    <x v="10"/>
    <s v="Dec"/>
    <x v="0"/>
    <x v="5"/>
    <x v="0"/>
  </r>
  <r>
    <d v="2022-12-04T00:00:00"/>
    <x v="6"/>
    <n v="15"/>
    <s v="Direct Sales"/>
    <s v="Cash"/>
    <s v="No"/>
    <n v="0"/>
    <x v="6"/>
    <x v="2"/>
    <s v="Kg"/>
    <n v="76"/>
    <n v="82.08"/>
    <x v="0"/>
    <x v="21"/>
    <n v="4"/>
    <x v="10"/>
    <s v="Dec"/>
    <x v="0"/>
    <x v="5"/>
    <x v="0"/>
  </r>
  <r>
    <d v="2022-12-03T00:00:00"/>
    <x v="16"/>
    <n v="5"/>
    <s v="Wholesaler"/>
    <s v="Cash"/>
    <s v="No"/>
    <n v="0"/>
    <x v="16"/>
    <x v="0"/>
    <s v="No."/>
    <n v="37"/>
    <n v="41.81"/>
    <x v="20"/>
    <x v="22"/>
    <n v="3"/>
    <x v="11"/>
    <s v="Dec"/>
    <x v="0"/>
    <x v="0"/>
    <x v="0"/>
  </r>
  <r>
    <d v="2022-11-30T00:00:00"/>
    <x v="17"/>
    <n v="2"/>
    <s v="Direct Sales"/>
    <s v="Online"/>
    <s v="No"/>
    <n v="0"/>
    <x v="17"/>
    <x v="1"/>
    <s v="No."/>
    <n v="12"/>
    <n v="15.719999999999999"/>
    <x v="21"/>
    <x v="23"/>
    <n v="30"/>
    <x v="12"/>
    <s v="Nov"/>
    <x v="1"/>
    <x v="3"/>
    <x v="0"/>
  </r>
  <r>
    <d v="2022-11-28T00:00:00"/>
    <x v="18"/>
    <n v="8"/>
    <s v="Direct Sales"/>
    <s v="Cash"/>
    <s v="No"/>
    <n v="0"/>
    <x v="18"/>
    <x v="0"/>
    <s v="Kg"/>
    <n v="93"/>
    <n v="104.16"/>
    <x v="22"/>
    <x v="24"/>
    <n v="28"/>
    <x v="13"/>
    <s v="Nov"/>
    <x v="1"/>
    <x v="4"/>
    <x v="0"/>
  </r>
  <r>
    <d v="2022-11-27T00:00:00"/>
    <x v="19"/>
    <n v="15"/>
    <s v="Direct Sales"/>
    <s v="Online"/>
    <s v="No"/>
    <n v="0"/>
    <x v="19"/>
    <x v="0"/>
    <s v="Lt"/>
    <n v="55"/>
    <n v="58.3"/>
    <x v="23"/>
    <x v="25"/>
    <n v="27"/>
    <x v="14"/>
    <s v="Nov"/>
    <x v="1"/>
    <x v="5"/>
    <x v="0"/>
  </r>
  <r>
    <d v="2022-11-26T00:00:00"/>
    <x v="20"/>
    <n v="5"/>
    <s v="Direct Sales"/>
    <s v="Online"/>
    <s v="No"/>
    <n v="0"/>
    <x v="20"/>
    <x v="0"/>
    <s v="Kg"/>
    <n v="89"/>
    <n v="117.48"/>
    <x v="24"/>
    <x v="26"/>
    <n v="26"/>
    <x v="15"/>
    <s v="Nov"/>
    <x v="1"/>
    <x v="0"/>
    <x v="0"/>
  </r>
  <r>
    <d v="2022-11-25T00:00:00"/>
    <x v="21"/>
    <n v="5"/>
    <s v="Direct Sales"/>
    <s v="Cash"/>
    <s v="No"/>
    <n v="0"/>
    <x v="21"/>
    <x v="3"/>
    <s v="Lt"/>
    <n v="44"/>
    <n v="48.84"/>
    <x v="25"/>
    <x v="27"/>
    <n v="25"/>
    <x v="16"/>
    <s v="Nov"/>
    <x v="1"/>
    <x v="1"/>
    <x v="0"/>
  </r>
  <r>
    <d v="2022-11-23T00:00:00"/>
    <x v="22"/>
    <n v="12"/>
    <s v="Online"/>
    <s v="Online"/>
    <s v="No"/>
    <n v="0"/>
    <x v="22"/>
    <x v="0"/>
    <s v="Kg"/>
    <n v="90"/>
    <n v="96.3"/>
    <x v="26"/>
    <x v="28"/>
    <n v="23"/>
    <x v="17"/>
    <s v="Nov"/>
    <x v="1"/>
    <x v="3"/>
    <x v="0"/>
  </r>
  <r>
    <d v="2022-11-21T00:00:00"/>
    <x v="23"/>
    <n v="6"/>
    <s v="Direct Sales"/>
    <s v="Cash"/>
    <s v="No"/>
    <n v="0"/>
    <x v="23"/>
    <x v="4"/>
    <s v="Lt"/>
    <n v="61"/>
    <n v="76.25"/>
    <x v="27"/>
    <x v="29"/>
    <n v="21"/>
    <x v="18"/>
    <s v="Nov"/>
    <x v="1"/>
    <x v="4"/>
    <x v="0"/>
  </r>
  <r>
    <d v="2022-11-18T00:00:00"/>
    <x v="19"/>
    <n v="8"/>
    <s v="Direct Sales"/>
    <s v="Cash"/>
    <s v="No"/>
    <n v="0"/>
    <x v="19"/>
    <x v="0"/>
    <s v="Lt"/>
    <n v="55"/>
    <n v="58.3"/>
    <x v="28"/>
    <x v="30"/>
    <n v="18"/>
    <x v="19"/>
    <s v="Nov"/>
    <x v="1"/>
    <x v="1"/>
    <x v="0"/>
  </r>
  <r>
    <d v="2022-11-16T00:00:00"/>
    <x v="24"/>
    <n v="8"/>
    <s v="Online"/>
    <s v="Online"/>
    <s v="No"/>
    <n v="0"/>
    <x v="24"/>
    <x v="1"/>
    <s v="Ft"/>
    <n v="134"/>
    <n v="156.78"/>
    <x v="29"/>
    <x v="31"/>
    <n v="16"/>
    <x v="20"/>
    <s v="Nov"/>
    <x v="1"/>
    <x v="3"/>
    <x v="0"/>
  </r>
  <r>
    <d v="2022-11-15T00:00:00"/>
    <x v="25"/>
    <n v="14"/>
    <s v="Direct Sales"/>
    <s v="Cash"/>
    <s v="No"/>
    <n v="0"/>
    <x v="25"/>
    <x v="1"/>
    <s v="Kg"/>
    <n v="73"/>
    <n v="94.17"/>
    <x v="30"/>
    <x v="32"/>
    <n v="15"/>
    <x v="21"/>
    <s v="Nov"/>
    <x v="1"/>
    <x v="6"/>
    <x v="0"/>
  </r>
  <r>
    <d v="2022-11-14T00:00:00"/>
    <x v="26"/>
    <n v="1"/>
    <s v="Direct Sales"/>
    <s v="Cash"/>
    <s v="No"/>
    <n v="0"/>
    <x v="26"/>
    <x v="3"/>
    <s v="Kg"/>
    <n v="105"/>
    <n v="142.80000000000001"/>
    <x v="31"/>
    <x v="33"/>
    <n v="14"/>
    <x v="22"/>
    <s v="Nov"/>
    <x v="1"/>
    <x v="4"/>
    <x v="0"/>
  </r>
  <r>
    <d v="2022-11-13T00:00:00"/>
    <x v="10"/>
    <n v="10"/>
    <s v="Wholesaler"/>
    <s v="Cash"/>
    <s v="No"/>
    <n v="0"/>
    <x v="10"/>
    <x v="0"/>
    <s v="Lt"/>
    <n v="48"/>
    <n v="57.120000000000005"/>
    <x v="32"/>
    <x v="34"/>
    <n v="13"/>
    <x v="23"/>
    <s v="Nov"/>
    <x v="1"/>
    <x v="5"/>
    <x v="0"/>
  </r>
  <r>
    <d v="2022-11-10T00:00:00"/>
    <x v="27"/>
    <n v="7"/>
    <s v="Direct Sales"/>
    <s v="Online"/>
    <s v="No"/>
    <n v="0"/>
    <x v="27"/>
    <x v="1"/>
    <s v="No."/>
    <n v="37"/>
    <n v="49.21"/>
    <x v="33"/>
    <x v="35"/>
    <n v="10"/>
    <x v="24"/>
    <s v="Nov"/>
    <x v="1"/>
    <x v="2"/>
    <x v="0"/>
  </r>
  <r>
    <d v="2022-11-09T00:00:00"/>
    <x v="10"/>
    <n v="8"/>
    <s v="Online"/>
    <s v="Cash"/>
    <s v="No"/>
    <n v="0"/>
    <x v="10"/>
    <x v="0"/>
    <s v="Lt"/>
    <n v="48"/>
    <n v="57.120000000000005"/>
    <x v="34"/>
    <x v="36"/>
    <n v="9"/>
    <x v="25"/>
    <s v="Nov"/>
    <x v="1"/>
    <x v="3"/>
    <x v="0"/>
  </r>
  <r>
    <d v="2022-11-08T00:00:00"/>
    <x v="22"/>
    <n v="11"/>
    <s v="Wholesaler"/>
    <s v="Cash"/>
    <s v="No"/>
    <n v="0"/>
    <x v="22"/>
    <x v="0"/>
    <s v="Kg"/>
    <n v="90"/>
    <n v="96.3"/>
    <x v="35"/>
    <x v="37"/>
    <n v="8"/>
    <x v="26"/>
    <s v="Nov"/>
    <x v="1"/>
    <x v="6"/>
    <x v="0"/>
  </r>
  <r>
    <d v="2022-11-08T00:00:00"/>
    <x v="28"/>
    <n v="10"/>
    <s v="Wholesaler"/>
    <s v="Online"/>
    <s v="No"/>
    <n v="0"/>
    <x v="28"/>
    <x v="1"/>
    <s v="Ft"/>
    <n v="150"/>
    <n v="210"/>
    <x v="36"/>
    <x v="38"/>
    <n v="8"/>
    <x v="26"/>
    <s v="Nov"/>
    <x v="1"/>
    <x v="6"/>
    <x v="0"/>
  </r>
  <r>
    <d v="2022-11-07T00:00:00"/>
    <x v="29"/>
    <n v="13"/>
    <s v="Online"/>
    <s v="Cash"/>
    <s v="No"/>
    <n v="0"/>
    <x v="29"/>
    <x v="2"/>
    <s v="Kg"/>
    <n v="90"/>
    <n v="115.2"/>
    <x v="37"/>
    <x v="39"/>
    <n v="7"/>
    <x v="27"/>
    <s v="Nov"/>
    <x v="1"/>
    <x v="4"/>
    <x v="0"/>
  </r>
  <r>
    <d v="2022-11-06T00:00:00"/>
    <x v="30"/>
    <n v="13"/>
    <s v="Direct Sales"/>
    <s v="Cash"/>
    <s v="No"/>
    <n v="0"/>
    <x v="30"/>
    <x v="2"/>
    <s v="Kg"/>
    <n v="67"/>
    <n v="83.08"/>
    <x v="38"/>
    <x v="40"/>
    <n v="6"/>
    <x v="28"/>
    <s v="Nov"/>
    <x v="1"/>
    <x v="5"/>
    <x v="0"/>
  </r>
  <r>
    <d v="2022-11-06T00:00:00"/>
    <x v="17"/>
    <n v="13"/>
    <s v="Online"/>
    <s v="Online"/>
    <s v="No"/>
    <n v="0"/>
    <x v="17"/>
    <x v="1"/>
    <s v="No."/>
    <n v="12"/>
    <n v="15.719999999999999"/>
    <x v="39"/>
    <x v="41"/>
    <n v="6"/>
    <x v="28"/>
    <s v="Nov"/>
    <x v="1"/>
    <x v="5"/>
    <x v="0"/>
  </r>
  <r>
    <d v="2022-11-06T00:00:00"/>
    <x v="4"/>
    <n v="13"/>
    <s v="Direct Sales"/>
    <s v="Cash"/>
    <s v="No"/>
    <n v="0"/>
    <x v="4"/>
    <x v="2"/>
    <s v="Ft"/>
    <n v="120"/>
    <n v="162"/>
    <x v="40"/>
    <x v="42"/>
    <n v="6"/>
    <x v="28"/>
    <s v="Nov"/>
    <x v="1"/>
    <x v="5"/>
    <x v="0"/>
  </r>
  <r>
    <d v="2022-11-05T00:00:00"/>
    <x v="28"/>
    <n v="15"/>
    <s v="Direct Sales"/>
    <s v="Cash"/>
    <s v="No"/>
    <n v="0"/>
    <x v="28"/>
    <x v="1"/>
    <s v="Ft"/>
    <n v="150"/>
    <n v="210"/>
    <x v="41"/>
    <x v="43"/>
    <n v="5"/>
    <x v="29"/>
    <s v="Nov"/>
    <x v="1"/>
    <x v="0"/>
    <x v="0"/>
  </r>
  <r>
    <d v="2022-11-04T00:00:00"/>
    <x v="3"/>
    <n v="10"/>
    <s v="Direct Sales"/>
    <s v="Online"/>
    <s v="No"/>
    <n v="0"/>
    <x v="3"/>
    <x v="3"/>
    <s v="Kg"/>
    <n v="83"/>
    <n v="94.62"/>
    <x v="42"/>
    <x v="44"/>
    <n v="4"/>
    <x v="30"/>
    <s v="Nov"/>
    <x v="1"/>
    <x v="1"/>
    <x v="0"/>
  </r>
  <r>
    <d v="2022-11-03T00:00:00"/>
    <x v="23"/>
    <n v="11"/>
    <s v="Online"/>
    <s v="Online"/>
    <s v="No"/>
    <n v="0"/>
    <x v="23"/>
    <x v="4"/>
    <s v="Lt"/>
    <n v="61"/>
    <n v="76.25"/>
    <x v="43"/>
    <x v="45"/>
    <n v="3"/>
    <x v="31"/>
    <s v="Nov"/>
    <x v="1"/>
    <x v="2"/>
    <x v="0"/>
  </r>
  <r>
    <d v="2022-11-02T00:00:00"/>
    <x v="17"/>
    <n v="15"/>
    <s v="Wholesaler"/>
    <s v="Cash"/>
    <s v="No"/>
    <n v="0"/>
    <x v="17"/>
    <x v="1"/>
    <s v="No."/>
    <n v="12"/>
    <n v="15.719999999999999"/>
    <x v="19"/>
    <x v="46"/>
    <n v="2"/>
    <x v="32"/>
    <s v="Nov"/>
    <x v="1"/>
    <x v="3"/>
    <x v="0"/>
  </r>
  <r>
    <d v="2022-11-02T00:00:00"/>
    <x v="9"/>
    <n v="15"/>
    <s v="Direct Sales"/>
    <s v="Cash"/>
    <s v="No"/>
    <n v="0"/>
    <x v="9"/>
    <x v="0"/>
    <s v="Ft"/>
    <n v="148"/>
    <n v="201.28"/>
    <x v="44"/>
    <x v="47"/>
    <n v="2"/>
    <x v="32"/>
    <s v="Nov"/>
    <x v="1"/>
    <x v="3"/>
    <x v="0"/>
  </r>
  <r>
    <d v="2022-11-02T00:00:00"/>
    <x v="31"/>
    <n v="5"/>
    <s v="Direct Sales"/>
    <s v="Cash"/>
    <s v="No"/>
    <n v="0"/>
    <x v="31"/>
    <x v="0"/>
    <s v="No."/>
    <n v="5"/>
    <n v="6.7"/>
    <x v="45"/>
    <x v="48"/>
    <n v="2"/>
    <x v="32"/>
    <s v="Nov"/>
    <x v="1"/>
    <x v="3"/>
    <x v="0"/>
  </r>
  <r>
    <d v="2022-11-01T00:00:00"/>
    <x v="25"/>
    <n v="15"/>
    <s v="Wholesaler"/>
    <s v="Online"/>
    <s v="No"/>
    <n v="0"/>
    <x v="25"/>
    <x v="1"/>
    <s v="Kg"/>
    <n v="73"/>
    <n v="94.17"/>
    <x v="46"/>
    <x v="49"/>
    <n v="1"/>
    <x v="33"/>
    <s v="Nov"/>
    <x v="1"/>
    <x v="6"/>
    <x v="0"/>
  </r>
  <r>
    <d v="2022-10-31T00:00:00"/>
    <x v="13"/>
    <n v="8"/>
    <s v="Direct Sales"/>
    <s v="Online"/>
    <s v="No"/>
    <n v="0"/>
    <x v="13"/>
    <x v="2"/>
    <s v="Kg"/>
    <n v="72"/>
    <n v="79.92"/>
    <x v="47"/>
    <x v="50"/>
    <n v="31"/>
    <x v="34"/>
    <s v="Oct"/>
    <x v="1"/>
    <x v="4"/>
    <x v="0"/>
  </r>
  <r>
    <d v="2022-10-30T00:00:00"/>
    <x v="4"/>
    <n v="3"/>
    <s v="Direct Sales"/>
    <s v="Cash"/>
    <s v="No"/>
    <n v="0"/>
    <x v="4"/>
    <x v="2"/>
    <s v="Ft"/>
    <n v="120"/>
    <n v="162"/>
    <x v="18"/>
    <x v="51"/>
    <n v="30"/>
    <x v="35"/>
    <s v="Oct"/>
    <x v="1"/>
    <x v="5"/>
    <x v="0"/>
  </r>
  <r>
    <d v="2022-10-23T00:00:00"/>
    <x v="32"/>
    <n v="14"/>
    <s v="Online"/>
    <s v="Cash"/>
    <s v="No"/>
    <n v="0"/>
    <x v="32"/>
    <x v="4"/>
    <s v="Ft"/>
    <n v="144"/>
    <n v="156.96"/>
    <x v="48"/>
    <x v="52"/>
    <n v="23"/>
    <x v="36"/>
    <s v="Oct"/>
    <x v="1"/>
    <x v="5"/>
    <x v="0"/>
  </r>
  <r>
    <d v="2022-10-16T00:00:00"/>
    <x v="22"/>
    <n v="3"/>
    <s v="Online"/>
    <s v="Online"/>
    <s v="No"/>
    <n v="0"/>
    <x v="22"/>
    <x v="0"/>
    <s v="Kg"/>
    <n v="90"/>
    <n v="96.3"/>
    <x v="49"/>
    <x v="53"/>
    <n v="16"/>
    <x v="37"/>
    <s v="Oct"/>
    <x v="1"/>
    <x v="5"/>
    <x v="0"/>
  </r>
  <r>
    <d v="2022-10-15T00:00:00"/>
    <x v="17"/>
    <n v="10"/>
    <s v="Direct Sales"/>
    <s v="Cash"/>
    <s v="No"/>
    <n v="0"/>
    <x v="17"/>
    <x v="1"/>
    <s v="No."/>
    <n v="12"/>
    <n v="15.719999999999999"/>
    <x v="5"/>
    <x v="54"/>
    <n v="15"/>
    <x v="38"/>
    <s v="Oct"/>
    <x v="1"/>
    <x v="0"/>
    <x v="0"/>
  </r>
  <r>
    <d v="2022-10-14T00:00:00"/>
    <x v="6"/>
    <n v="15"/>
    <s v="Wholesaler"/>
    <s v="Online"/>
    <s v="No"/>
    <n v="0"/>
    <x v="6"/>
    <x v="2"/>
    <s v="Kg"/>
    <n v="76"/>
    <n v="82.08"/>
    <x v="0"/>
    <x v="21"/>
    <n v="14"/>
    <x v="39"/>
    <s v="Oct"/>
    <x v="1"/>
    <x v="1"/>
    <x v="0"/>
  </r>
  <r>
    <d v="2022-10-13T00:00:00"/>
    <x v="26"/>
    <n v="15"/>
    <s v="Online"/>
    <s v="Online"/>
    <s v="No"/>
    <n v="0"/>
    <x v="26"/>
    <x v="3"/>
    <s v="Kg"/>
    <n v="105"/>
    <n v="142.80000000000001"/>
    <x v="50"/>
    <x v="55"/>
    <n v="13"/>
    <x v="40"/>
    <s v="Oct"/>
    <x v="1"/>
    <x v="2"/>
    <x v="0"/>
  </r>
  <r>
    <d v="2022-10-11T00:00:00"/>
    <x v="3"/>
    <n v="10"/>
    <s v="Direct Sales"/>
    <s v="Online"/>
    <s v="No"/>
    <n v="0"/>
    <x v="3"/>
    <x v="3"/>
    <s v="Kg"/>
    <n v="83"/>
    <n v="94.62"/>
    <x v="42"/>
    <x v="44"/>
    <n v="11"/>
    <x v="41"/>
    <s v="Oct"/>
    <x v="1"/>
    <x v="6"/>
    <x v="0"/>
  </r>
  <r>
    <d v="2022-10-10T00:00:00"/>
    <x v="28"/>
    <n v="9"/>
    <s v="Direct Sales"/>
    <s v="Online"/>
    <s v="No"/>
    <n v="0"/>
    <x v="28"/>
    <x v="1"/>
    <s v="Ft"/>
    <n v="150"/>
    <n v="210"/>
    <x v="51"/>
    <x v="56"/>
    <n v="10"/>
    <x v="42"/>
    <s v="Oct"/>
    <x v="1"/>
    <x v="4"/>
    <x v="0"/>
  </r>
  <r>
    <d v="2022-10-10T00:00:00"/>
    <x v="6"/>
    <n v="12"/>
    <s v="Online"/>
    <s v="Online"/>
    <s v="No"/>
    <n v="0"/>
    <x v="6"/>
    <x v="2"/>
    <s v="Kg"/>
    <n v="76"/>
    <n v="82.08"/>
    <x v="52"/>
    <x v="57"/>
    <n v="10"/>
    <x v="42"/>
    <s v="Oct"/>
    <x v="1"/>
    <x v="4"/>
    <x v="0"/>
  </r>
  <r>
    <d v="2022-10-09T00:00:00"/>
    <x v="13"/>
    <n v="14"/>
    <s v="Online"/>
    <s v="Online"/>
    <s v="No"/>
    <n v="0"/>
    <x v="13"/>
    <x v="2"/>
    <s v="Kg"/>
    <n v="72"/>
    <n v="79.92"/>
    <x v="14"/>
    <x v="58"/>
    <n v="9"/>
    <x v="43"/>
    <s v="Oct"/>
    <x v="1"/>
    <x v="5"/>
    <x v="0"/>
  </r>
  <r>
    <d v="2022-10-06T00:00:00"/>
    <x v="31"/>
    <n v="1"/>
    <s v="Direct Sales"/>
    <s v="Online"/>
    <s v="No"/>
    <n v="0"/>
    <x v="31"/>
    <x v="0"/>
    <s v="No."/>
    <n v="5"/>
    <n v="6.7"/>
    <x v="53"/>
    <x v="59"/>
    <n v="6"/>
    <x v="44"/>
    <s v="Oct"/>
    <x v="1"/>
    <x v="2"/>
    <x v="0"/>
  </r>
  <r>
    <d v="2022-10-04T00:00:00"/>
    <x v="33"/>
    <n v="15"/>
    <s v="Direct Sales"/>
    <s v="Online"/>
    <s v="No"/>
    <n v="0"/>
    <x v="33"/>
    <x v="3"/>
    <s v="Lt"/>
    <n v="43"/>
    <n v="47.730000000000004"/>
    <x v="54"/>
    <x v="60"/>
    <n v="4"/>
    <x v="45"/>
    <s v="Oct"/>
    <x v="1"/>
    <x v="6"/>
    <x v="0"/>
  </r>
  <r>
    <d v="2022-10-03T00:00:00"/>
    <x v="1"/>
    <n v="5"/>
    <s v="Direct Sales"/>
    <s v="Cash"/>
    <s v="No"/>
    <n v="0"/>
    <x v="1"/>
    <x v="1"/>
    <s v="Lt"/>
    <n v="44"/>
    <n v="48.4"/>
    <x v="25"/>
    <x v="61"/>
    <n v="3"/>
    <x v="46"/>
    <s v="Oct"/>
    <x v="1"/>
    <x v="4"/>
    <x v="0"/>
  </r>
  <r>
    <d v="2022-09-29T00:00:00"/>
    <x v="19"/>
    <n v="13"/>
    <s v="Direct Sales"/>
    <s v="Online"/>
    <s v="No"/>
    <n v="0"/>
    <x v="19"/>
    <x v="0"/>
    <s v="Lt"/>
    <n v="55"/>
    <n v="58.3"/>
    <x v="55"/>
    <x v="62"/>
    <n v="29"/>
    <x v="47"/>
    <s v="Sep"/>
    <x v="1"/>
    <x v="2"/>
    <x v="0"/>
  </r>
  <r>
    <d v="2022-09-27T00:00:00"/>
    <x v="22"/>
    <n v="4"/>
    <s v="Direct Sales"/>
    <s v="Cash"/>
    <s v="No"/>
    <n v="0"/>
    <x v="22"/>
    <x v="0"/>
    <s v="Kg"/>
    <n v="90"/>
    <n v="96.3"/>
    <x v="18"/>
    <x v="63"/>
    <n v="27"/>
    <x v="48"/>
    <s v="Sep"/>
    <x v="1"/>
    <x v="6"/>
    <x v="0"/>
  </r>
  <r>
    <d v="2022-09-27T00:00:00"/>
    <x v="6"/>
    <n v="9"/>
    <s v="Direct Sales"/>
    <s v="Cash"/>
    <s v="No"/>
    <n v="0"/>
    <x v="6"/>
    <x v="2"/>
    <s v="Kg"/>
    <n v="76"/>
    <n v="82.08"/>
    <x v="56"/>
    <x v="64"/>
    <n v="27"/>
    <x v="48"/>
    <s v="Sep"/>
    <x v="1"/>
    <x v="6"/>
    <x v="0"/>
  </r>
  <r>
    <d v="2022-09-27T00:00:00"/>
    <x v="13"/>
    <n v="3"/>
    <s v="Wholesaler"/>
    <s v="Cash"/>
    <s v="No"/>
    <n v="0"/>
    <x v="13"/>
    <x v="2"/>
    <s v="Kg"/>
    <n v="72"/>
    <n v="79.92"/>
    <x v="57"/>
    <x v="65"/>
    <n v="27"/>
    <x v="48"/>
    <s v="Sep"/>
    <x v="1"/>
    <x v="6"/>
    <x v="0"/>
  </r>
  <r>
    <d v="2022-09-24T00:00:00"/>
    <x v="20"/>
    <n v="14"/>
    <s v="Direct Sales"/>
    <s v="Online"/>
    <s v="No"/>
    <n v="0"/>
    <x v="20"/>
    <x v="0"/>
    <s v="Kg"/>
    <n v="89"/>
    <n v="117.48"/>
    <x v="58"/>
    <x v="66"/>
    <n v="24"/>
    <x v="49"/>
    <s v="Sep"/>
    <x v="1"/>
    <x v="0"/>
    <x v="0"/>
  </r>
  <r>
    <d v="2022-09-24T00:00:00"/>
    <x v="20"/>
    <n v="8"/>
    <s v="Direct Sales"/>
    <s v="Cash"/>
    <s v="No"/>
    <n v="0"/>
    <x v="20"/>
    <x v="0"/>
    <s v="Kg"/>
    <n v="89"/>
    <n v="117.48"/>
    <x v="59"/>
    <x v="67"/>
    <n v="24"/>
    <x v="49"/>
    <s v="Sep"/>
    <x v="1"/>
    <x v="0"/>
    <x v="0"/>
  </r>
  <r>
    <d v="2022-09-23T00:00:00"/>
    <x v="25"/>
    <n v="12"/>
    <s v="Direct Sales"/>
    <s v="Online"/>
    <s v="No"/>
    <n v="0"/>
    <x v="25"/>
    <x v="1"/>
    <s v="Kg"/>
    <n v="73"/>
    <n v="94.17"/>
    <x v="60"/>
    <x v="68"/>
    <n v="23"/>
    <x v="50"/>
    <s v="Sep"/>
    <x v="1"/>
    <x v="1"/>
    <x v="0"/>
  </r>
  <r>
    <d v="2022-09-22T00:00:00"/>
    <x v="30"/>
    <n v="12"/>
    <s v="Online"/>
    <s v="Online"/>
    <s v="No"/>
    <n v="0"/>
    <x v="30"/>
    <x v="2"/>
    <s v="Kg"/>
    <n v="67"/>
    <n v="83.08"/>
    <x v="61"/>
    <x v="69"/>
    <n v="22"/>
    <x v="51"/>
    <s v="Sep"/>
    <x v="1"/>
    <x v="2"/>
    <x v="0"/>
  </r>
  <r>
    <d v="2022-09-21T00:00:00"/>
    <x v="27"/>
    <n v="14"/>
    <s v="Online"/>
    <s v="Online"/>
    <s v="No"/>
    <n v="0"/>
    <x v="27"/>
    <x v="1"/>
    <s v="No."/>
    <n v="37"/>
    <n v="49.21"/>
    <x v="62"/>
    <x v="70"/>
    <n v="21"/>
    <x v="52"/>
    <s v="Sep"/>
    <x v="1"/>
    <x v="3"/>
    <x v="0"/>
  </r>
  <r>
    <d v="2022-09-21T00:00:00"/>
    <x v="15"/>
    <n v="5"/>
    <s v="Direct Sales"/>
    <s v="Cash"/>
    <s v="No"/>
    <n v="0"/>
    <x v="15"/>
    <x v="0"/>
    <s v="No."/>
    <n v="18"/>
    <n v="24.66"/>
    <x v="63"/>
    <x v="71"/>
    <n v="21"/>
    <x v="52"/>
    <s v="Sep"/>
    <x v="1"/>
    <x v="3"/>
    <x v="0"/>
  </r>
  <r>
    <d v="2022-09-20T00:00:00"/>
    <x v="0"/>
    <n v="6"/>
    <s v="Direct Sales"/>
    <s v="Online"/>
    <s v="No"/>
    <n v="0"/>
    <x v="0"/>
    <x v="0"/>
    <s v="Kg"/>
    <n v="95"/>
    <n v="119.7"/>
    <x v="64"/>
    <x v="72"/>
    <n v="20"/>
    <x v="53"/>
    <s v="Sep"/>
    <x v="1"/>
    <x v="6"/>
    <x v="0"/>
  </r>
  <r>
    <d v="2022-09-20T00:00:00"/>
    <x v="34"/>
    <n v="10"/>
    <s v="Direct Sales"/>
    <s v="Online"/>
    <s v="No"/>
    <n v="0"/>
    <x v="34"/>
    <x v="3"/>
    <s v="Kg"/>
    <n v="98"/>
    <n v="103.88"/>
    <x v="65"/>
    <x v="73"/>
    <n v="20"/>
    <x v="53"/>
    <s v="Sep"/>
    <x v="1"/>
    <x v="6"/>
    <x v="0"/>
  </r>
  <r>
    <d v="2022-09-19T00:00:00"/>
    <x v="0"/>
    <n v="8"/>
    <s v="Wholesaler"/>
    <s v="Cash"/>
    <s v="No"/>
    <n v="0"/>
    <x v="0"/>
    <x v="0"/>
    <s v="Kg"/>
    <n v="95"/>
    <n v="119.7"/>
    <x v="66"/>
    <x v="74"/>
    <n v="19"/>
    <x v="54"/>
    <s v="Sep"/>
    <x v="1"/>
    <x v="4"/>
    <x v="0"/>
  </r>
  <r>
    <d v="2022-09-18T00:00:00"/>
    <x v="15"/>
    <n v="14"/>
    <s v="Online"/>
    <s v="Cash"/>
    <s v="No"/>
    <n v="0"/>
    <x v="15"/>
    <x v="0"/>
    <s v="No."/>
    <n v="18"/>
    <n v="24.66"/>
    <x v="67"/>
    <x v="75"/>
    <n v="18"/>
    <x v="55"/>
    <s v="Sep"/>
    <x v="1"/>
    <x v="5"/>
    <x v="0"/>
  </r>
  <r>
    <d v="2022-09-15T00:00:00"/>
    <x v="35"/>
    <n v="15"/>
    <s v="Online"/>
    <s v="Online"/>
    <s v="No"/>
    <n v="0"/>
    <x v="35"/>
    <x v="2"/>
    <s v="Kg"/>
    <n v="67"/>
    <n v="85.76"/>
    <x v="68"/>
    <x v="76"/>
    <n v="15"/>
    <x v="56"/>
    <s v="Sep"/>
    <x v="1"/>
    <x v="2"/>
    <x v="0"/>
  </r>
  <r>
    <d v="2022-09-14T00:00:00"/>
    <x v="36"/>
    <n v="3"/>
    <s v="Direct Sales"/>
    <s v="Cash"/>
    <s v="No"/>
    <n v="0"/>
    <x v="36"/>
    <x v="0"/>
    <s v="Lt"/>
    <n v="47"/>
    <n v="53.11"/>
    <x v="69"/>
    <x v="77"/>
    <n v="14"/>
    <x v="57"/>
    <s v="Sep"/>
    <x v="1"/>
    <x v="3"/>
    <x v="0"/>
  </r>
  <r>
    <d v="2022-09-10T00:00:00"/>
    <x v="31"/>
    <n v="15"/>
    <s v="Online"/>
    <s v="Cash"/>
    <s v="No"/>
    <n v="0"/>
    <x v="31"/>
    <x v="0"/>
    <s v="No."/>
    <n v="5"/>
    <n v="6.7"/>
    <x v="70"/>
    <x v="78"/>
    <n v="10"/>
    <x v="58"/>
    <s v="Sep"/>
    <x v="1"/>
    <x v="0"/>
    <x v="0"/>
  </r>
  <r>
    <d v="2022-09-10T00:00:00"/>
    <x v="13"/>
    <n v="4"/>
    <s v="Direct Sales"/>
    <s v="Cash"/>
    <s v="No"/>
    <n v="0"/>
    <x v="13"/>
    <x v="2"/>
    <s v="Kg"/>
    <n v="72"/>
    <n v="79.92"/>
    <x v="71"/>
    <x v="79"/>
    <n v="10"/>
    <x v="58"/>
    <s v="Sep"/>
    <x v="1"/>
    <x v="0"/>
    <x v="0"/>
  </r>
  <r>
    <d v="2022-09-09T00:00:00"/>
    <x v="2"/>
    <n v="9"/>
    <s v="Direct Sales"/>
    <s v="Online"/>
    <s v="No"/>
    <n v="0"/>
    <x v="2"/>
    <x v="2"/>
    <s v="Ft"/>
    <n v="138"/>
    <n v="173.88"/>
    <x v="72"/>
    <x v="80"/>
    <n v="9"/>
    <x v="59"/>
    <s v="Sep"/>
    <x v="1"/>
    <x v="1"/>
    <x v="0"/>
  </r>
  <r>
    <d v="2022-09-09T00:00:00"/>
    <x v="37"/>
    <n v="3"/>
    <s v="Direct Sales"/>
    <s v="Online"/>
    <s v="No"/>
    <n v="0"/>
    <x v="37"/>
    <x v="3"/>
    <s v="Kg"/>
    <n v="71"/>
    <n v="80.94"/>
    <x v="73"/>
    <x v="81"/>
    <n v="9"/>
    <x v="59"/>
    <s v="Sep"/>
    <x v="1"/>
    <x v="1"/>
    <x v="0"/>
  </r>
  <r>
    <d v="2022-09-06T00:00:00"/>
    <x v="8"/>
    <n v="12"/>
    <s v="Wholesaler"/>
    <s v="Online"/>
    <s v="No"/>
    <n v="0"/>
    <x v="8"/>
    <x v="3"/>
    <s v="Ft"/>
    <n v="133"/>
    <n v="155.61000000000001"/>
    <x v="74"/>
    <x v="82"/>
    <n v="6"/>
    <x v="60"/>
    <s v="Sep"/>
    <x v="1"/>
    <x v="6"/>
    <x v="0"/>
  </r>
  <r>
    <d v="2022-09-04T00:00:00"/>
    <x v="26"/>
    <n v="1"/>
    <s v="Direct Sales"/>
    <s v="Cash"/>
    <s v="No"/>
    <n v="0"/>
    <x v="26"/>
    <x v="3"/>
    <s v="Kg"/>
    <n v="105"/>
    <n v="142.80000000000001"/>
    <x v="31"/>
    <x v="33"/>
    <n v="4"/>
    <x v="61"/>
    <s v="Sep"/>
    <x v="1"/>
    <x v="5"/>
    <x v="0"/>
  </r>
  <r>
    <d v="2022-08-31T00:00:00"/>
    <x v="17"/>
    <n v="13"/>
    <s v="Direct Sales"/>
    <s v="Cash"/>
    <s v="No"/>
    <n v="0"/>
    <x v="17"/>
    <x v="1"/>
    <s v="No."/>
    <n v="12"/>
    <n v="15.719999999999999"/>
    <x v="39"/>
    <x v="41"/>
    <n v="31"/>
    <x v="62"/>
    <s v="Aug"/>
    <x v="2"/>
    <x v="3"/>
    <x v="0"/>
  </r>
  <r>
    <d v="2022-08-30T00:00:00"/>
    <x v="5"/>
    <n v="6"/>
    <s v="Online"/>
    <s v="Cash"/>
    <s v="No"/>
    <n v="0"/>
    <x v="5"/>
    <x v="3"/>
    <s v="Kg"/>
    <n v="75"/>
    <n v="85.5"/>
    <x v="75"/>
    <x v="83"/>
    <n v="30"/>
    <x v="63"/>
    <s v="Aug"/>
    <x v="2"/>
    <x v="6"/>
    <x v="0"/>
  </r>
  <r>
    <d v="2022-08-30T00:00:00"/>
    <x v="30"/>
    <n v="6"/>
    <s v="Direct Sales"/>
    <s v="Cash"/>
    <s v="No"/>
    <n v="0"/>
    <x v="30"/>
    <x v="2"/>
    <s v="Kg"/>
    <n v="67"/>
    <n v="83.08"/>
    <x v="76"/>
    <x v="84"/>
    <n v="30"/>
    <x v="63"/>
    <s v="Aug"/>
    <x v="2"/>
    <x v="6"/>
    <x v="0"/>
  </r>
  <r>
    <d v="2022-08-30T00:00:00"/>
    <x v="38"/>
    <n v="5"/>
    <s v="Direct Sales"/>
    <s v="Cash"/>
    <s v="No"/>
    <n v="0"/>
    <x v="38"/>
    <x v="4"/>
    <s v="No."/>
    <n v="7"/>
    <n v="8.33"/>
    <x v="77"/>
    <x v="85"/>
    <n v="30"/>
    <x v="63"/>
    <s v="Aug"/>
    <x v="2"/>
    <x v="6"/>
    <x v="0"/>
  </r>
  <r>
    <d v="2022-08-28T00:00:00"/>
    <x v="8"/>
    <n v="9"/>
    <s v="Online"/>
    <s v="Online"/>
    <s v="No"/>
    <n v="0"/>
    <x v="8"/>
    <x v="3"/>
    <s v="Ft"/>
    <n v="133"/>
    <n v="155.61000000000001"/>
    <x v="78"/>
    <x v="86"/>
    <n v="28"/>
    <x v="64"/>
    <s v="Aug"/>
    <x v="2"/>
    <x v="5"/>
    <x v="0"/>
  </r>
  <r>
    <d v="2022-08-28T00:00:00"/>
    <x v="39"/>
    <n v="5"/>
    <s v="Direct Sales"/>
    <s v="Online"/>
    <s v="No"/>
    <n v="0"/>
    <x v="39"/>
    <x v="2"/>
    <s v="No."/>
    <n v="37"/>
    <n v="42.55"/>
    <x v="20"/>
    <x v="87"/>
    <n v="28"/>
    <x v="64"/>
    <s v="Aug"/>
    <x v="2"/>
    <x v="5"/>
    <x v="0"/>
  </r>
  <r>
    <d v="2022-08-27T00:00:00"/>
    <x v="39"/>
    <n v="15"/>
    <s v="Wholesaler"/>
    <s v="Online"/>
    <s v="No"/>
    <n v="0"/>
    <x v="39"/>
    <x v="2"/>
    <s v="No."/>
    <n v="37"/>
    <n v="42.55"/>
    <x v="79"/>
    <x v="88"/>
    <n v="27"/>
    <x v="65"/>
    <s v="Aug"/>
    <x v="2"/>
    <x v="0"/>
    <x v="0"/>
  </r>
  <r>
    <d v="2022-08-26T00:00:00"/>
    <x v="28"/>
    <n v="13"/>
    <s v="Wholesaler"/>
    <s v="Cash"/>
    <s v="No"/>
    <n v="0"/>
    <x v="28"/>
    <x v="1"/>
    <s v="Ft"/>
    <n v="150"/>
    <n v="210"/>
    <x v="80"/>
    <x v="89"/>
    <n v="26"/>
    <x v="66"/>
    <s v="Aug"/>
    <x v="2"/>
    <x v="1"/>
    <x v="0"/>
  </r>
  <r>
    <d v="2022-08-26T00:00:00"/>
    <x v="35"/>
    <n v="8"/>
    <s v="Online"/>
    <s v="Online"/>
    <s v="No"/>
    <n v="0"/>
    <x v="35"/>
    <x v="2"/>
    <s v="Kg"/>
    <n v="67"/>
    <n v="85.76"/>
    <x v="81"/>
    <x v="90"/>
    <n v="26"/>
    <x v="66"/>
    <s v="Aug"/>
    <x v="2"/>
    <x v="1"/>
    <x v="0"/>
  </r>
  <r>
    <d v="2022-08-24T00:00:00"/>
    <x v="8"/>
    <n v="5"/>
    <s v="Direct Sales"/>
    <s v="Cash"/>
    <s v="No"/>
    <n v="0"/>
    <x v="8"/>
    <x v="3"/>
    <s v="Ft"/>
    <n v="133"/>
    <n v="155.61000000000001"/>
    <x v="82"/>
    <x v="91"/>
    <n v="24"/>
    <x v="67"/>
    <s v="Aug"/>
    <x v="2"/>
    <x v="3"/>
    <x v="0"/>
  </r>
  <r>
    <d v="2022-08-23T00:00:00"/>
    <x v="6"/>
    <n v="11"/>
    <s v="Online"/>
    <s v="Online"/>
    <s v="No"/>
    <n v="0"/>
    <x v="6"/>
    <x v="2"/>
    <s v="Kg"/>
    <n v="76"/>
    <n v="82.08"/>
    <x v="83"/>
    <x v="92"/>
    <n v="23"/>
    <x v="68"/>
    <s v="Aug"/>
    <x v="2"/>
    <x v="6"/>
    <x v="0"/>
  </r>
  <r>
    <d v="2022-08-23T00:00:00"/>
    <x v="36"/>
    <n v="14"/>
    <s v="Direct Sales"/>
    <s v="Cash"/>
    <s v="No"/>
    <n v="0"/>
    <x v="36"/>
    <x v="0"/>
    <s v="Lt"/>
    <n v="47"/>
    <n v="53.11"/>
    <x v="84"/>
    <x v="93"/>
    <n v="23"/>
    <x v="68"/>
    <s v="Aug"/>
    <x v="2"/>
    <x v="6"/>
    <x v="0"/>
  </r>
  <r>
    <d v="2022-08-21T00:00:00"/>
    <x v="14"/>
    <n v="4"/>
    <s v="Direct Sales"/>
    <s v="Online"/>
    <s v="No"/>
    <n v="0"/>
    <x v="14"/>
    <x v="1"/>
    <s v="No."/>
    <n v="13"/>
    <n v="16.64"/>
    <x v="85"/>
    <x v="94"/>
    <n v="21"/>
    <x v="69"/>
    <s v="Aug"/>
    <x v="2"/>
    <x v="5"/>
    <x v="0"/>
  </r>
  <r>
    <d v="2022-08-20T00:00:00"/>
    <x v="40"/>
    <n v="13"/>
    <s v="Direct Sales"/>
    <s v="Online"/>
    <s v="No"/>
    <n v="0"/>
    <x v="40"/>
    <x v="4"/>
    <s v="Ft"/>
    <n v="141"/>
    <n v="149.46"/>
    <x v="86"/>
    <x v="95"/>
    <n v="20"/>
    <x v="70"/>
    <s v="Aug"/>
    <x v="2"/>
    <x v="0"/>
    <x v="0"/>
  </r>
  <r>
    <d v="2022-08-20T00:00:00"/>
    <x v="0"/>
    <n v="14"/>
    <s v="Direct Sales"/>
    <s v="Online"/>
    <s v="No"/>
    <n v="0"/>
    <x v="0"/>
    <x v="0"/>
    <s v="Kg"/>
    <n v="95"/>
    <n v="119.7"/>
    <x v="87"/>
    <x v="96"/>
    <n v="20"/>
    <x v="70"/>
    <s v="Aug"/>
    <x v="2"/>
    <x v="0"/>
    <x v="0"/>
  </r>
  <r>
    <d v="2022-08-19T00:00:00"/>
    <x v="33"/>
    <n v="3"/>
    <s v="Online"/>
    <s v="Online"/>
    <s v="No"/>
    <n v="0"/>
    <x v="33"/>
    <x v="3"/>
    <s v="Lt"/>
    <n v="43"/>
    <n v="47.730000000000004"/>
    <x v="88"/>
    <x v="97"/>
    <n v="19"/>
    <x v="71"/>
    <s v="Aug"/>
    <x v="2"/>
    <x v="1"/>
    <x v="0"/>
  </r>
  <r>
    <d v="2022-08-18T00:00:00"/>
    <x v="36"/>
    <n v="8"/>
    <s v="Online"/>
    <s v="Online"/>
    <s v="No"/>
    <n v="0"/>
    <x v="36"/>
    <x v="0"/>
    <s v="Lt"/>
    <n v="47"/>
    <n v="53.11"/>
    <x v="89"/>
    <x v="98"/>
    <n v="18"/>
    <x v="72"/>
    <s v="Aug"/>
    <x v="2"/>
    <x v="2"/>
    <x v="0"/>
  </r>
  <r>
    <d v="2022-08-18T00:00:00"/>
    <x v="41"/>
    <n v="2"/>
    <s v="Online"/>
    <s v="Cash"/>
    <s v="No"/>
    <n v="0"/>
    <x v="41"/>
    <x v="1"/>
    <s v="Ft"/>
    <n v="148"/>
    <n v="164.28"/>
    <x v="90"/>
    <x v="99"/>
    <n v="18"/>
    <x v="72"/>
    <s v="Aug"/>
    <x v="2"/>
    <x v="2"/>
    <x v="0"/>
  </r>
  <r>
    <d v="2022-08-15T00:00:00"/>
    <x v="1"/>
    <n v="10"/>
    <s v="Wholesaler"/>
    <s v="Cash"/>
    <s v="No"/>
    <n v="0"/>
    <x v="1"/>
    <x v="1"/>
    <s v="Lt"/>
    <n v="44"/>
    <n v="48.4"/>
    <x v="28"/>
    <x v="100"/>
    <n v="15"/>
    <x v="73"/>
    <s v="Aug"/>
    <x v="2"/>
    <x v="4"/>
    <x v="0"/>
  </r>
  <r>
    <d v="2022-08-15T00:00:00"/>
    <x v="17"/>
    <n v="7"/>
    <s v="Direct Sales"/>
    <s v="Online"/>
    <s v="No"/>
    <n v="0"/>
    <x v="17"/>
    <x v="1"/>
    <s v="No."/>
    <n v="12"/>
    <n v="15.719999999999999"/>
    <x v="91"/>
    <x v="101"/>
    <n v="15"/>
    <x v="73"/>
    <s v="Aug"/>
    <x v="2"/>
    <x v="4"/>
    <x v="0"/>
  </r>
  <r>
    <d v="2022-08-14T00:00:00"/>
    <x v="9"/>
    <n v="14"/>
    <s v="Direct Sales"/>
    <s v="Cash"/>
    <s v="No"/>
    <n v="0"/>
    <x v="9"/>
    <x v="0"/>
    <s v="Ft"/>
    <n v="148"/>
    <n v="201.28"/>
    <x v="92"/>
    <x v="102"/>
    <n v="14"/>
    <x v="74"/>
    <s v="Aug"/>
    <x v="2"/>
    <x v="5"/>
    <x v="0"/>
  </r>
  <r>
    <d v="2022-08-08T00:00:00"/>
    <x v="14"/>
    <n v="2"/>
    <s v="Direct Sales"/>
    <s v="Online"/>
    <s v="No"/>
    <n v="0"/>
    <x v="14"/>
    <x v="1"/>
    <s v="No."/>
    <n v="13"/>
    <n v="16.64"/>
    <x v="93"/>
    <x v="103"/>
    <n v="8"/>
    <x v="75"/>
    <s v="Aug"/>
    <x v="2"/>
    <x v="4"/>
    <x v="0"/>
  </r>
  <r>
    <d v="2022-08-08T00:00:00"/>
    <x v="20"/>
    <n v="12"/>
    <s v="Direct Sales"/>
    <s v="Cash"/>
    <s v="No"/>
    <n v="0"/>
    <x v="20"/>
    <x v="0"/>
    <s v="Kg"/>
    <n v="89"/>
    <n v="117.48"/>
    <x v="94"/>
    <x v="104"/>
    <n v="8"/>
    <x v="75"/>
    <s v="Aug"/>
    <x v="2"/>
    <x v="4"/>
    <x v="0"/>
  </r>
  <r>
    <d v="2022-08-08T00:00:00"/>
    <x v="42"/>
    <n v="11"/>
    <s v="Direct Sales"/>
    <s v="Cash"/>
    <s v="No"/>
    <n v="0"/>
    <x v="42"/>
    <x v="4"/>
    <s v="Ft"/>
    <n v="126"/>
    <n v="162.54"/>
    <x v="95"/>
    <x v="105"/>
    <n v="8"/>
    <x v="75"/>
    <s v="Aug"/>
    <x v="2"/>
    <x v="4"/>
    <x v="0"/>
  </r>
  <r>
    <d v="2022-08-06T00:00:00"/>
    <x v="14"/>
    <n v="9"/>
    <s v="Online"/>
    <s v="Online"/>
    <s v="No"/>
    <n v="0"/>
    <x v="14"/>
    <x v="1"/>
    <s v="No."/>
    <n v="13"/>
    <n v="16.64"/>
    <x v="96"/>
    <x v="106"/>
    <n v="6"/>
    <x v="76"/>
    <s v="Aug"/>
    <x v="2"/>
    <x v="0"/>
    <x v="0"/>
  </r>
  <r>
    <d v="2022-08-03T00:00:00"/>
    <x v="25"/>
    <n v="5"/>
    <s v="Direct Sales"/>
    <s v="Cash"/>
    <s v="No"/>
    <n v="0"/>
    <x v="25"/>
    <x v="1"/>
    <s v="Kg"/>
    <n v="73"/>
    <n v="94.17"/>
    <x v="97"/>
    <x v="107"/>
    <n v="3"/>
    <x v="77"/>
    <s v="Aug"/>
    <x v="2"/>
    <x v="3"/>
    <x v="0"/>
  </r>
  <r>
    <d v="2022-07-26T00:00:00"/>
    <x v="37"/>
    <n v="10"/>
    <s v="Online"/>
    <s v="Online"/>
    <s v="No"/>
    <n v="0"/>
    <x v="37"/>
    <x v="3"/>
    <s v="Kg"/>
    <n v="71"/>
    <n v="80.94"/>
    <x v="98"/>
    <x v="108"/>
    <n v="26"/>
    <x v="78"/>
    <s v="Jul"/>
    <x v="2"/>
    <x v="6"/>
    <x v="0"/>
  </r>
  <r>
    <d v="2022-07-26T00:00:00"/>
    <x v="15"/>
    <n v="1"/>
    <s v="Online"/>
    <s v="Cash"/>
    <s v="No"/>
    <n v="0"/>
    <x v="15"/>
    <x v="0"/>
    <s v="No."/>
    <n v="18"/>
    <n v="24.66"/>
    <x v="99"/>
    <x v="109"/>
    <n v="26"/>
    <x v="78"/>
    <s v="Jul"/>
    <x v="2"/>
    <x v="6"/>
    <x v="0"/>
  </r>
  <r>
    <d v="2022-07-25T00:00:00"/>
    <x v="6"/>
    <n v="2"/>
    <s v="Direct Sales"/>
    <s v="Cash"/>
    <s v="No"/>
    <n v="0"/>
    <x v="6"/>
    <x v="2"/>
    <s v="Kg"/>
    <n v="76"/>
    <n v="82.08"/>
    <x v="100"/>
    <x v="110"/>
    <n v="25"/>
    <x v="79"/>
    <s v="Jul"/>
    <x v="2"/>
    <x v="4"/>
    <x v="0"/>
  </r>
  <r>
    <d v="2022-07-25T00:00:00"/>
    <x v="24"/>
    <n v="12"/>
    <s v="Direct Sales"/>
    <s v="Cash"/>
    <s v="No"/>
    <n v="0"/>
    <x v="24"/>
    <x v="1"/>
    <s v="Ft"/>
    <n v="134"/>
    <n v="156.78"/>
    <x v="101"/>
    <x v="111"/>
    <n v="25"/>
    <x v="79"/>
    <s v="Jul"/>
    <x v="2"/>
    <x v="4"/>
    <x v="0"/>
  </r>
  <r>
    <d v="2022-07-25T00:00:00"/>
    <x v="37"/>
    <n v="13"/>
    <s v="Online"/>
    <s v="Cash"/>
    <s v="No"/>
    <n v="0"/>
    <x v="37"/>
    <x v="3"/>
    <s v="Kg"/>
    <n v="71"/>
    <n v="80.94"/>
    <x v="102"/>
    <x v="112"/>
    <n v="25"/>
    <x v="79"/>
    <s v="Jul"/>
    <x v="2"/>
    <x v="4"/>
    <x v="0"/>
  </r>
  <r>
    <d v="2022-07-24T00:00:00"/>
    <x v="5"/>
    <n v="14"/>
    <s v="Direct Sales"/>
    <s v="Cash"/>
    <s v="No"/>
    <n v="0"/>
    <x v="5"/>
    <x v="3"/>
    <s v="Kg"/>
    <n v="75"/>
    <n v="85.5"/>
    <x v="103"/>
    <x v="113"/>
    <n v="24"/>
    <x v="80"/>
    <s v="Jul"/>
    <x v="2"/>
    <x v="5"/>
    <x v="0"/>
  </r>
  <r>
    <d v="2022-07-24T00:00:00"/>
    <x v="10"/>
    <n v="1"/>
    <s v="Online"/>
    <s v="Online"/>
    <s v="No"/>
    <n v="0"/>
    <x v="10"/>
    <x v="0"/>
    <s v="Lt"/>
    <n v="48"/>
    <n v="57.120000000000005"/>
    <x v="104"/>
    <x v="114"/>
    <n v="24"/>
    <x v="80"/>
    <s v="Jul"/>
    <x v="2"/>
    <x v="5"/>
    <x v="0"/>
  </r>
  <r>
    <d v="2022-07-23T00:00:00"/>
    <x v="27"/>
    <n v="2"/>
    <s v="Online"/>
    <s v="Online"/>
    <s v="No"/>
    <n v="0"/>
    <x v="27"/>
    <x v="1"/>
    <s v="No."/>
    <n v="37"/>
    <n v="49.21"/>
    <x v="105"/>
    <x v="115"/>
    <n v="23"/>
    <x v="81"/>
    <s v="Jul"/>
    <x v="2"/>
    <x v="0"/>
    <x v="0"/>
  </r>
  <r>
    <d v="2022-07-22T00:00:00"/>
    <x v="19"/>
    <n v="6"/>
    <s v="Direct Sales"/>
    <s v="Cash"/>
    <s v="No"/>
    <n v="0"/>
    <x v="19"/>
    <x v="0"/>
    <s v="Lt"/>
    <n v="55"/>
    <n v="58.3"/>
    <x v="106"/>
    <x v="116"/>
    <n v="22"/>
    <x v="82"/>
    <s v="Jul"/>
    <x v="2"/>
    <x v="1"/>
    <x v="0"/>
  </r>
  <r>
    <d v="2022-07-20T00:00:00"/>
    <x v="4"/>
    <n v="8"/>
    <s v="Wholesaler"/>
    <s v="Online"/>
    <s v="No"/>
    <n v="0"/>
    <x v="4"/>
    <x v="2"/>
    <s v="Ft"/>
    <n v="120"/>
    <n v="162"/>
    <x v="107"/>
    <x v="117"/>
    <n v="20"/>
    <x v="83"/>
    <s v="Jul"/>
    <x v="2"/>
    <x v="3"/>
    <x v="0"/>
  </r>
  <r>
    <d v="2022-07-18T00:00:00"/>
    <x v="41"/>
    <n v="12"/>
    <s v="Direct Sales"/>
    <s v="Online"/>
    <s v="No"/>
    <n v="0"/>
    <x v="41"/>
    <x v="1"/>
    <s v="Ft"/>
    <n v="148"/>
    <n v="164.28"/>
    <x v="108"/>
    <x v="118"/>
    <n v="18"/>
    <x v="84"/>
    <s v="Jul"/>
    <x v="2"/>
    <x v="4"/>
    <x v="0"/>
  </r>
  <r>
    <d v="2022-07-17T00:00:00"/>
    <x v="2"/>
    <n v="8"/>
    <s v="Online"/>
    <s v="Cash"/>
    <s v="No"/>
    <n v="0"/>
    <x v="2"/>
    <x v="2"/>
    <s v="Ft"/>
    <n v="138"/>
    <n v="173.88"/>
    <x v="109"/>
    <x v="119"/>
    <n v="17"/>
    <x v="85"/>
    <s v="Jul"/>
    <x v="2"/>
    <x v="5"/>
    <x v="0"/>
  </r>
  <r>
    <d v="2022-07-15T00:00:00"/>
    <x v="21"/>
    <n v="2"/>
    <s v="Online"/>
    <s v="Online"/>
    <s v="No"/>
    <n v="0"/>
    <x v="21"/>
    <x v="3"/>
    <s v="Lt"/>
    <n v="44"/>
    <n v="48.84"/>
    <x v="110"/>
    <x v="120"/>
    <n v="15"/>
    <x v="86"/>
    <s v="Jul"/>
    <x v="2"/>
    <x v="1"/>
    <x v="0"/>
  </r>
  <r>
    <d v="2022-07-14T00:00:00"/>
    <x v="0"/>
    <n v="9"/>
    <s v="Direct Sales"/>
    <s v="Online"/>
    <s v="No"/>
    <n v="0"/>
    <x v="0"/>
    <x v="0"/>
    <s v="Kg"/>
    <n v="95"/>
    <n v="119.7"/>
    <x v="111"/>
    <x v="121"/>
    <n v="14"/>
    <x v="87"/>
    <s v="Jul"/>
    <x v="2"/>
    <x v="2"/>
    <x v="0"/>
  </r>
  <r>
    <d v="2022-07-13T00:00:00"/>
    <x v="38"/>
    <n v="7"/>
    <s v="Direct Sales"/>
    <s v="Online"/>
    <s v="No"/>
    <n v="0"/>
    <x v="38"/>
    <x v="4"/>
    <s v="No."/>
    <n v="7"/>
    <n v="8.33"/>
    <x v="112"/>
    <x v="122"/>
    <n v="13"/>
    <x v="88"/>
    <s v="Jul"/>
    <x v="2"/>
    <x v="3"/>
    <x v="0"/>
  </r>
  <r>
    <d v="2022-07-12T00:00:00"/>
    <x v="16"/>
    <n v="12"/>
    <s v="Direct Sales"/>
    <s v="Cash"/>
    <s v="No"/>
    <n v="0"/>
    <x v="16"/>
    <x v="0"/>
    <s v="No."/>
    <n v="37"/>
    <n v="41.81"/>
    <x v="113"/>
    <x v="123"/>
    <n v="12"/>
    <x v="89"/>
    <s v="Jul"/>
    <x v="2"/>
    <x v="6"/>
    <x v="0"/>
  </r>
  <r>
    <d v="2022-07-10T00:00:00"/>
    <x v="20"/>
    <n v="12"/>
    <s v="Online"/>
    <s v="Cash"/>
    <s v="No"/>
    <n v="0"/>
    <x v="20"/>
    <x v="0"/>
    <s v="Kg"/>
    <n v="89"/>
    <n v="117.48"/>
    <x v="94"/>
    <x v="104"/>
    <n v="10"/>
    <x v="90"/>
    <s v="Jul"/>
    <x v="2"/>
    <x v="5"/>
    <x v="0"/>
  </r>
  <r>
    <d v="2022-07-08T00:00:00"/>
    <x v="27"/>
    <n v="2"/>
    <s v="Direct Sales"/>
    <s v="Online"/>
    <s v="No"/>
    <n v="0"/>
    <x v="27"/>
    <x v="1"/>
    <s v="No."/>
    <n v="37"/>
    <n v="49.21"/>
    <x v="105"/>
    <x v="115"/>
    <n v="8"/>
    <x v="91"/>
    <s v="Jul"/>
    <x v="2"/>
    <x v="1"/>
    <x v="0"/>
  </r>
  <r>
    <d v="2022-07-06T00:00:00"/>
    <x v="2"/>
    <n v="2"/>
    <s v="Direct Sales"/>
    <s v="Cash"/>
    <s v="No"/>
    <n v="0"/>
    <x v="2"/>
    <x v="2"/>
    <s v="Ft"/>
    <n v="138"/>
    <n v="173.88"/>
    <x v="114"/>
    <x v="124"/>
    <n v="6"/>
    <x v="92"/>
    <s v="Jul"/>
    <x v="2"/>
    <x v="3"/>
    <x v="0"/>
  </r>
  <r>
    <d v="2022-07-05T00:00:00"/>
    <x v="38"/>
    <n v="7"/>
    <s v="Online"/>
    <s v="Cash"/>
    <s v="No"/>
    <n v="0"/>
    <x v="38"/>
    <x v="4"/>
    <s v="No."/>
    <n v="7"/>
    <n v="8.33"/>
    <x v="112"/>
    <x v="122"/>
    <n v="5"/>
    <x v="93"/>
    <s v="Jul"/>
    <x v="2"/>
    <x v="6"/>
    <x v="0"/>
  </r>
  <r>
    <d v="2022-07-05T00:00:00"/>
    <x v="17"/>
    <n v="8"/>
    <s v="Direct Sales"/>
    <s v="Online"/>
    <s v="No"/>
    <n v="0"/>
    <x v="17"/>
    <x v="1"/>
    <s v="No."/>
    <n v="12"/>
    <n v="15.719999999999999"/>
    <x v="115"/>
    <x v="125"/>
    <n v="5"/>
    <x v="93"/>
    <s v="Jul"/>
    <x v="2"/>
    <x v="6"/>
    <x v="0"/>
  </r>
  <r>
    <d v="2022-07-04T00:00:00"/>
    <x v="33"/>
    <n v="7"/>
    <s v="Direct Sales"/>
    <s v="Online"/>
    <s v="No"/>
    <n v="0"/>
    <x v="33"/>
    <x v="3"/>
    <s v="Lt"/>
    <n v="43"/>
    <n v="47.730000000000004"/>
    <x v="116"/>
    <x v="126"/>
    <n v="4"/>
    <x v="94"/>
    <s v="Jul"/>
    <x v="2"/>
    <x v="4"/>
    <x v="0"/>
  </r>
  <r>
    <d v="2022-07-03T00:00:00"/>
    <x v="0"/>
    <n v="15"/>
    <s v="Direct Sales"/>
    <s v="Cash"/>
    <s v="No"/>
    <n v="0"/>
    <x v="0"/>
    <x v="0"/>
    <s v="Kg"/>
    <n v="95"/>
    <n v="119.7"/>
    <x v="117"/>
    <x v="127"/>
    <n v="3"/>
    <x v="95"/>
    <s v="Jul"/>
    <x v="2"/>
    <x v="5"/>
    <x v="0"/>
  </r>
  <r>
    <d v="2022-06-26T00:00:00"/>
    <x v="19"/>
    <n v="4"/>
    <s v="Direct Sales"/>
    <s v="Cash"/>
    <s v="No"/>
    <n v="0"/>
    <x v="19"/>
    <x v="0"/>
    <s v="Lt"/>
    <n v="55"/>
    <n v="58.3"/>
    <x v="25"/>
    <x v="128"/>
    <n v="26"/>
    <x v="96"/>
    <s v="Jun"/>
    <x v="2"/>
    <x v="5"/>
    <x v="0"/>
  </r>
  <r>
    <d v="2022-06-26T00:00:00"/>
    <x v="30"/>
    <n v="12"/>
    <s v="Direct Sales"/>
    <s v="Online"/>
    <s v="No"/>
    <n v="0"/>
    <x v="30"/>
    <x v="2"/>
    <s v="Kg"/>
    <n v="67"/>
    <n v="83.08"/>
    <x v="61"/>
    <x v="69"/>
    <n v="26"/>
    <x v="96"/>
    <s v="Jun"/>
    <x v="2"/>
    <x v="5"/>
    <x v="0"/>
  </r>
  <r>
    <d v="2022-06-25T00:00:00"/>
    <x v="25"/>
    <n v="7"/>
    <s v="Online"/>
    <s v="Online"/>
    <s v="No"/>
    <n v="0"/>
    <x v="25"/>
    <x v="1"/>
    <s v="Kg"/>
    <n v="73"/>
    <n v="94.17"/>
    <x v="118"/>
    <x v="129"/>
    <n v="25"/>
    <x v="97"/>
    <s v="Jun"/>
    <x v="2"/>
    <x v="0"/>
    <x v="0"/>
  </r>
  <r>
    <d v="2022-06-24T00:00:00"/>
    <x v="27"/>
    <n v="7"/>
    <s v="Direct Sales"/>
    <s v="Cash"/>
    <s v="No"/>
    <n v="0"/>
    <x v="27"/>
    <x v="1"/>
    <s v="No."/>
    <n v="37"/>
    <n v="49.21"/>
    <x v="33"/>
    <x v="35"/>
    <n v="24"/>
    <x v="98"/>
    <s v="Jun"/>
    <x v="2"/>
    <x v="1"/>
    <x v="0"/>
  </r>
  <r>
    <d v="2022-06-23T00:00:00"/>
    <x v="21"/>
    <n v="8"/>
    <s v="Direct Sales"/>
    <s v="Online"/>
    <s v="No"/>
    <n v="0"/>
    <x v="21"/>
    <x v="3"/>
    <s v="Lt"/>
    <n v="44"/>
    <n v="48.84"/>
    <x v="119"/>
    <x v="130"/>
    <n v="23"/>
    <x v="99"/>
    <s v="Jun"/>
    <x v="2"/>
    <x v="2"/>
    <x v="0"/>
  </r>
  <r>
    <d v="2022-06-22T00:00:00"/>
    <x v="29"/>
    <n v="10"/>
    <s v="Online"/>
    <s v="Cash"/>
    <s v="No"/>
    <n v="0"/>
    <x v="29"/>
    <x v="2"/>
    <s v="Kg"/>
    <n v="90"/>
    <n v="115.2"/>
    <x v="120"/>
    <x v="131"/>
    <n v="22"/>
    <x v="100"/>
    <s v="Jun"/>
    <x v="2"/>
    <x v="3"/>
    <x v="0"/>
  </r>
  <r>
    <d v="2022-06-22T00:00:00"/>
    <x v="34"/>
    <n v="4"/>
    <s v="Direct Sales"/>
    <s v="Cash"/>
    <s v="No"/>
    <n v="0"/>
    <x v="34"/>
    <x v="3"/>
    <s v="Kg"/>
    <n v="98"/>
    <n v="103.88"/>
    <x v="121"/>
    <x v="132"/>
    <n v="22"/>
    <x v="100"/>
    <s v="Jun"/>
    <x v="2"/>
    <x v="3"/>
    <x v="0"/>
  </r>
  <r>
    <d v="2022-06-21T00:00:00"/>
    <x v="24"/>
    <n v="14"/>
    <s v="Direct Sales"/>
    <s v="Cash"/>
    <s v="No"/>
    <n v="0"/>
    <x v="24"/>
    <x v="1"/>
    <s v="Ft"/>
    <n v="134"/>
    <n v="156.78"/>
    <x v="122"/>
    <x v="133"/>
    <n v="21"/>
    <x v="101"/>
    <s v="Jun"/>
    <x v="2"/>
    <x v="6"/>
    <x v="0"/>
  </r>
  <r>
    <d v="2022-06-19T00:00:00"/>
    <x v="26"/>
    <n v="8"/>
    <s v="Direct Sales"/>
    <s v="Cash"/>
    <s v="No"/>
    <n v="0"/>
    <x v="26"/>
    <x v="3"/>
    <s v="Kg"/>
    <n v="105"/>
    <n v="142.80000000000001"/>
    <x v="123"/>
    <x v="134"/>
    <n v="19"/>
    <x v="102"/>
    <s v="Jun"/>
    <x v="2"/>
    <x v="5"/>
    <x v="0"/>
  </r>
  <r>
    <d v="2022-06-16T00:00:00"/>
    <x v="36"/>
    <n v="15"/>
    <s v="Online"/>
    <s v="Cash"/>
    <s v="No"/>
    <n v="0"/>
    <x v="36"/>
    <x v="0"/>
    <s v="Lt"/>
    <n v="47"/>
    <n v="53.11"/>
    <x v="124"/>
    <x v="135"/>
    <n v="16"/>
    <x v="103"/>
    <s v="Jun"/>
    <x v="2"/>
    <x v="2"/>
    <x v="0"/>
  </r>
  <r>
    <d v="2022-06-15T00:00:00"/>
    <x v="4"/>
    <n v="15"/>
    <s v="Wholesaler"/>
    <s v="Online"/>
    <s v="No"/>
    <n v="0"/>
    <x v="4"/>
    <x v="2"/>
    <s v="Ft"/>
    <n v="120"/>
    <n v="162"/>
    <x v="125"/>
    <x v="136"/>
    <n v="15"/>
    <x v="104"/>
    <s v="Jun"/>
    <x v="2"/>
    <x v="3"/>
    <x v="0"/>
  </r>
  <r>
    <d v="2022-06-13T00:00:00"/>
    <x v="15"/>
    <n v="6"/>
    <s v="Direct Sales"/>
    <s v="Cash"/>
    <s v="No"/>
    <n v="0"/>
    <x v="15"/>
    <x v="0"/>
    <s v="No."/>
    <n v="18"/>
    <n v="24.66"/>
    <x v="126"/>
    <x v="137"/>
    <n v="13"/>
    <x v="105"/>
    <s v="Jun"/>
    <x v="2"/>
    <x v="4"/>
    <x v="0"/>
  </r>
  <r>
    <d v="2022-06-11T00:00:00"/>
    <x v="39"/>
    <n v="13"/>
    <s v="Online"/>
    <s v="Cash"/>
    <s v="No"/>
    <n v="0"/>
    <x v="39"/>
    <x v="2"/>
    <s v="No."/>
    <n v="37"/>
    <n v="42.55"/>
    <x v="127"/>
    <x v="138"/>
    <n v="11"/>
    <x v="106"/>
    <s v="Jun"/>
    <x v="2"/>
    <x v="0"/>
    <x v="0"/>
  </r>
  <r>
    <d v="2022-06-11T00:00:00"/>
    <x v="42"/>
    <n v="6"/>
    <s v="Direct Sales"/>
    <s v="Online"/>
    <s v="No"/>
    <n v="0"/>
    <x v="42"/>
    <x v="4"/>
    <s v="Ft"/>
    <n v="126"/>
    <n v="162.54"/>
    <x v="128"/>
    <x v="139"/>
    <n v="11"/>
    <x v="106"/>
    <s v="Jun"/>
    <x v="2"/>
    <x v="0"/>
    <x v="0"/>
  </r>
  <r>
    <d v="2022-06-10T00:00:00"/>
    <x v="16"/>
    <n v="8"/>
    <s v="Wholesaler"/>
    <s v="Online"/>
    <s v="No"/>
    <n v="0"/>
    <x v="16"/>
    <x v="0"/>
    <s v="No."/>
    <n v="37"/>
    <n v="41.81"/>
    <x v="90"/>
    <x v="140"/>
    <n v="10"/>
    <x v="107"/>
    <s v="Jun"/>
    <x v="2"/>
    <x v="1"/>
    <x v="0"/>
  </r>
  <r>
    <d v="2022-06-03T00:00:00"/>
    <x v="3"/>
    <n v="14"/>
    <s v="Online"/>
    <s v="Online"/>
    <s v="No"/>
    <n v="0"/>
    <x v="3"/>
    <x v="3"/>
    <s v="Kg"/>
    <n v="83"/>
    <n v="94.62"/>
    <x v="129"/>
    <x v="141"/>
    <n v="3"/>
    <x v="108"/>
    <s v="Jun"/>
    <x v="2"/>
    <x v="1"/>
    <x v="0"/>
  </r>
  <r>
    <d v="2022-05-30T00:00:00"/>
    <x v="6"/>
    <n v="9"/>
    <s v="Direct Sales"/>
    <s v="Online"/>
    <s v="No"/>
    <n v="0"/>
    <x v="6"/>
    <x v="2"/>
    <s v="Kg"/>
    <n v="76"/>
    <n v="82.08"/>
    <x v="56"/>
    <x v="64"/>
    <n v="30"/>
    <x v="109"/>
    <s v="May"/>
    <x v="3"/>
    <x v="4"/>
    <x v="0"/>
  </r>
  <r>
    <d v="2022-05-30T00:00:00"/>
    <x v="8"/>
    <n v="4"/>
    <s v="Wholesaler"/>
    <s v="Cash"/>
    <s v="No"/>
    <n v="0"/>
    <x v="8"/>
    <x v="3"/>
    <s v="Ft"/>
    <n v="133"/>
    <n v="155.61000000000001"/>
    <x v="7"/>
    <x v="11"/>
    <n v="30"/>
    <x v="109"/>
    <s v="May"/>
    <x v="3"/>
    <x v="4"/>
    <x v="0"/>
  </r>
  <r>
    <d v="2022-05-30T00:00:00"/>
    <x v="0"/>
    <n v="3"/>
    <s v="Online"/>
    <s v="Cash"/>
    <s v="No"/>
    <n v="0"/>
    <x v="0"/>
    <x v="0"/>
    <s v="Kg"/>
    <n v="95"/>
    <n v="119.7"/>
    <x v="130"/>
    <x v="142"/>
    <n v="30"/>
    <x v="109"/>
    <s v="May"/>
    <x v="3"/>
    <x v="4"/>
    <x v="0"/>
  </r>
  <r>
    <d v="2022-05-28T00:00:00"/>
    <x v="2"/>
    <n v="10"/>
    <s v="Wholesaler"/>
    <s v="Cash"/>
    <s v="No"/>
    <n v="0"/>
    <x v="2"/>
    <x v="2"/>
    <s v="Ft"/>
    <n v="138"/>
    <n v="173.88"/>
    <x v="12"/>
    <x v="13"/>
    <n v="28"/>
    <x v="110"/>
    <s v="May"/>
    <x v="3"/>
    <x v="0"/>
    <x v="0"/>
  </r>
  <r>
    <d v="2022-05-28T00:00:00"/>
    <x v="3"/>
    <n v="5"/>
    <s v="Wholesaler"/>
    <s v="Online"/>
    <s v="No"/>
    <n v="0"/>
    <x v="3"/>
    <x v="3"/>
    <s v="Kg"/>
    <n v="83"/>
    <n v="94.62"/>
    <x v="131"/>
    <x v="143"/>
    <n v="28"/>
    <x v="110"/>
    <s v="May"/>
    <x v="3"/>
    <x v="0"/>
    <x v="0"/>
  </r>
  <r>
    <d v="2022-05-28T00:00:00"/>
    <x v="41"/>
    <n v="9"/>
    <s v="Online"/>
    <s v="Cash"/>
    <s v="No"/>
    <n v="0"/>
    <x v="41"/>
    <x v="1"/>
    <s v="Ft"/>
    <n v="148"/>
    <n v="164.28"/>
    <x v="11"/>
    <x v="144"/>
    <n v="28"/>
    <x v="110"/>
    <s v="May"/>
    <x v="3"/>
    <x v="0"/>
    <x v="0"/>
  </r>
  <r>
    <d v="2022-05-28T00:00:00"/>
    <x v="21"/>
    <n v="12"/>
    <s v="Online"/>
    <s v="Online"/>
    <s v="No"/>
    <n v="0"/>
    <x v="21"/>
    <x v="3"/>
    <s v="Lt"/>
    <n v="44"/>
    <n v="48.84"/>
    <x v="132"/>
    <x v="145"/>
    <n v="28"/>
    <x v="110"/>
    <s v="May"/>
    <x v="3"/>
    <x v="0"/>
    <x v="0"/>
  </r>
  <r>
    <d v="2022-05-28T00:00:00"/>
    <x v="23"/>
    <n v="14"/>
    <s v="Direct Sales"/>
    <s v="Cash"/>
    <s v="No"/>
    <n v="0"/>
    <x v="23"/>
    <x v="4"/>
    <s v="Lt"/>
    <n v="61"/>
    <n v="76.25"/>
    <x v="133"/>
    <x v="146"/>
    <n v="28"/>
    <x v="110"/>
    <s v="May"/>
    <x v="3"/>
    <x v="0"/>
    <x v="0"/>
  </r>
  <r>
    <d v="2022-05-26T00:00:00"/>
    <x v="16"/>
    <n v="2"/>
    <s v="Direct Sales"/>
    <s v="Online"/>
    <s v="No"/>
    <n v="0"/>
    <x v="16"/>
    <x v="0"/>
    <s v="No."/>
    <n v="37"/>
    <n v="41.81"/>
    <x v="105"/>
    <x v="147"/>
    <n v="26"/>
    <x v="111"/>
    <s v="May"/>
    <x v="3"/>
    <x v="2"/>
    <x v="0"/>
  </r>
  <r>
    <d v="2022-05-26T00:00:00"/>
    <x v="10"/>
    <n v="2"/>
    <s v="Online"/>
    <s v="Online"/>
    <s v="No"/>
    <n v="0"/>
    <x v="10"/>
    <x v="0"/>
    <s v="Lt"/>
    <n v="48"/>
    <n v="57.120000000000005"/>
    <x v="115"/>
    <x v="148"/>
    <n v="26"/>
    <x v="111"/>
    <s v="May"/>
    <x v="3"/>
    <x v="2"/>
    <x v="0"/>
  </r>
  <r>
    <d v="2022-05-25T00:00:00"/>
    <x v="26"/>
    <n v="7"/>
    <s v="Online"/>
    <s v="Online"/>
    <s v="No"/>
    <n v="0"/>
    <x v="26"/>
    <x v="3"/>
    <s v="Kg"/>
    <n v="105"/>
    <n v="142.80000000000001"/>
    <x v="134"/>
    <x v="149"/>
    <n v="25"/>
    <x v="112"/>
    <s v="May"/>
    <x v="3"/>
    <x v="3"/>
    <x v="0"/>
  </r>
  <r>
    <d v="2022-05-22T00:00:00"/>
    <x v="17"/>
    <n v="12"/>
    <s v="Direct Sales"/>
    <s v="Online"/>
    <s v="No"/>
    <n v="0"/>
    <x v="17"/>
    <x v="1"/>
    <s v="No."/>
    <n v="12"/>
    <n v="15.719999999999999"/>
    <x v="135"/>
    <x v="150"/>
    <n v="22"/>
    <x v="113"/>
    <s v="May"/>
    <x v="3"/>
    <x v="5"/>
    <x v="0"/>
  </r>
  <r>
    <d v="2022-05-20T00:00:00"/>
    <x v="6"/>
    <n v="15"/>
    <s v="Online"/>
    <s v="Cash"/>
    <s v="No"/>
    <n v="0"/>
    <x v="6"/>
    <x v="2"/>
    <s v="Kg"/>
    <n v="76"/>
    <n v="82.08"/>
    <x v="0"/>
    <x v="21"/>
    <n v="20"/>
    <x v="114"/>
    <s v="May"/>
    <x v="3"/>
    <x v="1"/>
    <x v="0"/>
  </r>
  <r>
    <d v="2022-05-18T00:00:00"/>
    <x v="10"/>
    <n v="4"/>
    <s v="Wholesaler"/>
    <s v="Online"/>
    <s v="No"/>
    <n v="0"/>
    <x v="10"/>
    <x v="0"/>
    <s v="Lt"/>
    <n v="48"/>
    <n v="57.120000000000005"/>
    <x v="136"/>
    <x v="151"/>
    <n v="18"/>
    <x v="115"/>
    <s v="May"/>
    <x v="3"/>
    <x v="3"/>
    <x v="0"/>
  </r>
  <r>
    <d v="2022-05-18T00:00:00"/>
    <x v="13"/>
    <n v="8"/>
    <s v="Wholesaler"/>
    <s v="Online"/>
    <s v="No"/>
    <n v="0"/>
    <x v="13"/>
    <x v="2"/>
    <s v="Kg"/>
    <n v="72"/>
    <n v="79.92"/>
    <x v="47"/>
    <x v="50"/>
    <n v="18"/>
    <x v="115"/>
    <s v="May"/>
    <x v="3"/>
    <x v="3"/>
    <x v="0"/>
  </r>
  <r>
    <d v="2022-05-17T00:00:00"/>
    <x v="10"/>
    <n v="8"/>
    <s v="Direct Sales"/>
    <s v="Cash"/>
    <s v="No"/>
    <n v="0"/>
    <x v="10"/>
    <x v="0"/>
    <s v="Lt"/>
    <n v="48"/>
    <n v="57.120000000000005"/>
    <x v="34"/>
    <x v="36"/>
    <n v="17"/>
    <x v="116"/>
    <s v="May"/>
    <x v="3"/>
    <x v="6"/>
    <x v="0"/>
  </r>
  <r>
    <d v="2022-05-16T00:00:00"/>
    <x v="41"/>
    <n v="13"/>
    <s v="Direct Sales"/>
    <s v="Cash"/>
    <s v="No"/>
    <n v="0"/>
    <x v="41"/>
    <x v="1"/>
    <s v="Ft"/>
    <n v="148"/>
    <n v="164.28"/>
    <x v="137"/>
    <x v="152"/>
    <n v="16"/>
    <x v="117"/>
    <s v="May"/>
    <x v="3"/>
    <x v="4"/>
    <x v="0"/>
  </r>
  <r>
    <d v="2022-05-16T00:00:00"/>
    <x v="18"/>
    <n v="13"/>
    <s v="Online"/>
    <s v="Online"/>
    <s v="No"/>
    <n v="0"/>
    <x v="18"/>
    <x v="0"/>
    <s v="Kg"/>
    <n v="93"/>
    <n v="104.16"/>
    <x v="138"/>
    <x v="153"/>
    <n v="16"/>
    <x v="117"/>
    <s v="May"/>
    <x v="3"/>
    <x v="4"/>
    <x v="0"/>
  </r>
  <r>
    <d v="2022-05-15T00:00:00"/>
    <x v="23"/>
    <n v="5"/>
    <s v="Online"/>
    <s v="Online"/>
    <s v="No"/>
    <n v="0"/>
    <x v="23"/>
    <x v="4"/>
    <s v="Lt"/>
    <n v="61"/>
    <n v="76.25"/>
    <x v="139"/>
    <x v="154"/>
    <n v="15"/>
    <x v="118"/>
    <s v="May"/>
    <x v="3"/>
    <x v="5"/>
    <x v="0"/>
  </r>
  <r>
    <d v="2022-05-14T00:00:00"/>
    <x v="3"/>
    <n v="14"/>
    <s v="Direct Sales"/>
    <s v="Cash"/>
    <s v="No"/>
    <n v="0"/>
    <x v="3"/>
    <x v="3"/>
    <s v="Kg"/>
    <n v="83"/>
    <n v="94.62"/>
    <x v="129"/>
    <x v="141"/>
    <n v="14"/>
    <x v="119"/>
    <s v="May"/>
    <x v="3"/>
    <x v="0"/>
    <x v="0"/>
  </r>
  <r>
    <d v="2022-05-13T00:00:00"/>
    <x v="25"/>
    <n v="5"/>
    <s v="Direct Sales"/>
    <s v="Online"/>
    <s v="No"/>
    <n v="0"/>
    <x v="25"/>
    <x v="1"/>
    <s v="Kg"/>
    <n v="73"/>
    <n v="94.17"/>
    <x v="97"/>
    <x v="107"/>
    <n v="13"/>
    <x v="120"/>
    <s v="May"/>
    <x v="3"/>
    <x v="1"/>
    <x v="0"/>
  </r>
  <r>
    <d v="2022-05-12T00:00:00"/>
    <x v="1"/>
    <n v="7"/>
    <s v="Online"/>
    <s v="Cash"/>
    <s v="No"/>
    <n v="0"/>
    <x v="1"/>
    <x v="1"/>
    <s v="Lt"/>
    <n v="44"/>
    <n v="48.4"/>
    <x v="140"/>
    <x v="155"/>
    <n v="12"/>
    <x v="121"/>
    <s v="May"/>
    <x v="3"/>
    <x v="2"/>
    <x v="0"/>
  </r>
  <r>
    <d v="2022-05-10T00:00:00"/>
    <x v="7"/>
    <n v="6"/>
    <s v="Direct Sales"/>
    <s v="Online"/>
    <s v="No"/>
    <n v="0"/>
    <x v="7"/>
    <x v="3"/>
    <s v="No."/>
    <n v="6"/>
    <n v="7.8599999999999994"/>
    <x v="141"/>
    <x v="156"/>
    <n v="10"/>
    <x v="122"/>
    <s v="May"/>
    <x v="3"/>
    <x v="6"/>
    <x v="0"/>
  </r>
  <r>
    <d v="2022-05-09T00:00:00"/>
    <x v="24"/>
    <n v="12"/>
    <s v="Wholesaler"/>
    <s v="Cash"/>
    <s v="No"/>
    <n v="0"/>
    <x v="24"/>
    <x v="1"/>
    <s v="Ft"/>
    <n v="134"/>
    <n v="156.78"/>
    <x v="101"/>
    <x v="111"/>
    <n v="9"/>
    <x v="123"/>
    <s v="May"/>
    <x v="3"/>
    <x v="4"/>
    <x v="0"/>
  </r>
  <r>
    <d v="2022-05-08T00:00:00"/>
    <x v="43"/>
    <n v="7"/>
    <s v="Online"/>
    <s v="Online"/>
    <s v="No"/>
    <n v="0"/>
    <x v="43"/>
    <x v="4"/>
    <s v="Ft"/>
    <n v="121"/>
    <n v="141.57"/>
    <x v="142"/>
    <x v="157"/>
    <n v="8"/>
    <x v="124"/>
    <s v="May"/>
    <x v="3"/>
    <x v="5"/>
    <x v="0"/>
  </r>
  <r>
    <d v="2022-05-07T00:00:00"/>
    <x v="17"/>
    <n v="4"/>
    <s v="Online"/>
    <s v="Cash"/>
    <s v="No"/>
    <n v="0"/>
    <x v="17"/>
    <x v="1"/>
    <s v="No."/>
    <n v="12"/>
    <n v="15.719999999999999"/>
    <x v="104"/>
    <x v="158"/>
    <n v="7"/>
    <x v="125"/>
    <s v="May"/>
    <x v="3"/>
    <x v="0"/>
    <x v="0"/>
  </r>
  <r>
    <d v="2022-05-07T00:00:00"/>
    <x v="10"/>
    <n v="1"/>
    <s v="Online"/>
    <s v="Online"/>
    <s v="No"/>
    <n v="0"/>
    <x v="10"/>
    <x v="0"/>
    <s v="Lt"/>
    <n v="48"/>
    <n v="57.120000000000005"/>
    <x v="104"/>
    <x v="114"/>
    <n v="7"/>
    <x v="125"/>
    <s v="May"/>
    <x v="3"/>
    <x v="0"/>
    <x v="0"/>
  </r>
  <r>
    <d v="2022-05-06T00:00:00"/>
    <x v="19"/>
    <n v="7"/>
    <s v="Direct Sales"/>
    <s v="Online"/>
    <s v="No"/>
    <n v="0"/>
    <x v="19"/>
    <x v="0"/>
    <s v="Lt"/>
    <n v="55"/>
    <n v="58.3"/>
    <x v="143"/>
    <x v="159"/>
    <n v="6"/>
    <x v="126"/>
    <s v="May"/>
    <x v="3"/>
    <x v="1"/>
    <x v="0"/>
  </r>
  <r>
    <d v="2022-05-04T00:00:00"/>
    <x v="23"/>
    <n v="10"/>
    <s v="Direct Sales"/>
    <s v="Online"/>
    <s v="No"/>
    <n v="0"/>
    <x v="23"/>
    <x v="4"/>
    <s v="Lt"/>
    <n v="61"/>
    <n v="76.25"/>
    <x v="144"/>
    <x v="160"/>
    <n v="4"/>
    <x v="127"/>
    <s v="May"/>
    <x v="3"/>
    <x v="3"/>
    <x v="0"/>
  </r>
  <r>
    <d v="2022-05-02T00:00:00"/>
    <x v="11"/>
    <n v="4"/>
    <s v="Online"/>
    <s v="Cash"/>
    <s v="No"/>
    <n v="0"/>
    <x v="11"/>
    <x v="1"/>
    <s v="Kg"/>
    <n v="112"/>
    <n v="122.08"/>
    <x v="145"/>
    <x v="161"/>
    <n v="2"/>
    <x v="128"/>
    <s v="May"/>
    <x v="3"/>
    <x v="4"/>
    <x v="0"/>
  </r>
  <r>
    <d v="2022-05-01T00:00:00"/>
    <x v="19"/>
    <n v="9"/>
    <s v="Wholesaler"/>
    <s v="Online"/>
    <s v="No"/>
    <n v="0"/>
    <x v="19"/>
    <x v="0"/>
    <s v="Lt"/>
    <n v="55"/>
    <n v="58.3"/>
    <x v="146"/>
    <x v="162"/>
    <n v="1"/>
    <x v="129"/>
    <s v="May"/>
    <x v="3"/>
    <x v="5"/>
    <x v="0"/>
  </r>
  <r>
    <d v="2022-05-01T00:00:00"/>
    <x v="0"/>
    <n v="6"/>
    <s v="Online"/>
    <s v="Online"/>
    <s v="No"/>
    <n v="0"/>
    <x v="0"/>
    <x v="0"/>
    <s v="Kg"/>
    <n v="95"/>
    <n v="119.7"/>
    <x v="64"/>
    <x v="72"/>
    <n v="1"/>
    <x v="129"/>
    <s v="May"/>
    <x v="3"/>
    <x v="5"/>
    <x v="0"/>
  </r>
  <r>
    <d v="2022-04-30T00:00:00"/>
    <x v="14"/>
    <n v="13"/>
    <s v="Online"/>
    <s v="Online"/>
    <s v="No"/>
    <n v="0"/>
    <x v="14"/>
    <x v="1"/>
    <s v="No."/>
    <n v="13"/>
    <n v="16.64"/>
    <x v="17"/>
    <x v="18"/>
    <n v="30"/>
    <x v="130"/>
    <s v="Apr"/>
    <x v="3"/>
    <x v="0"/>
    <x v="0"/>
  </r>
  <r>
    <d v="2022-04-30T00:00:00"/>
    <x v="10"/>
    <n v="8"/>
    <s v="Direct Sales"/>
    <s v="Online"/>
    <s v="No"/>
    <n v="0"/>
    <x v="10"/>
    <x v="0"/>
    <s v="Lt"/>
    <n v="48"/>
    <n v="57.120000000000005"/>
    <x v="34"/>
    <x v="36"/>
    <n v="30"/>
    <x v="130"/>
    <s v="Apr"/>
    <x v="3"/>
    <x v="0"/>
    <x v="0"/>
  </r>
  <r>
    <d v="2022-04-28T00:00:00"/>
    <x v="12"/>
    <n v="14"/>
    <s v="Direct Sales"/>
    <s v="Cash"/>
    <s v="No"/>
    <n v="0"/>
    <x v="12"/>
    <x v="1"/>
    <s v="Kg"/>
    <n v="112"/>
    <n v="146.72"/>
    <x v="147"/>
    <x v="163"/>
    <n v="28"/>
    <x v="131"/>
    <s v="Apr"/>
    <x v="3"/>
    <x v="2"/>
    <x v="0"/>
  </r>
  <r>
    <d v="2022-04-26T00:00:00"/>
    <x v="10"/>
    <n v="2"/>
    <s v="Direct Sales"/>
    <s v="Cash"/>
    <s v="No"/>
    <n v="0"/>
    <x v="10"/>
    <x v="0"/>
    <s v="Lt"/>
    <n v="48"/>
    <n v="57.120000000000005"/>
    <x v="115"/>
    <x v="148"/>
    <n v="26"/>
    <x v="132"/>
    <s v="Apr"/>
    <x v="3"/>
    <x v="6"/>
    <x v="0"/>
  </r>
  <r>
    <d v="2022-04-25T00:00:00"/>
    <x v="21"/>
    <n v="9"/>
    <s v="Direct Sales"/>
    <s v="Cash"/>
    <s v="No"/>
    <n v="0"/>
    <x v="21"/>
    <x v="3"/>
    <s v="Lt"/>
    <n v="44"/>
    <n v="48.84"/>
    <x v="148"/>
    <x v="164"/>
    <n v="25"/>
    <x v="133"/>
    <s v="Apr"/>
    <x v="3"/>
    <x v="4"/>
    <x v="0"/>
  </r>
  <r>
    <d v="2022-04-25T00:00:00"/>
    <x v="37"/>
    <n v="8"/>
    <s v="Online"/>
    <s v="Online"/>
    <s v="No"/>
    <n v="0"/>
    <x v="37"/>
    <x v="3"/>
    <s v="Kg"/>
    <n v="71"/>
    <n v="80.94"/>
    <x v="149"/>
    <x v="165"/>
    <n v="25"/>
    <x v="133"/>
    <s v="Apr"/>
    <x v="3"/>
    <x v="4"/>
    <x v="0"/>
  </r>
  <r>
    <d v="2022-04-24T00:00:00"/>
    <x v="19"/>
    <n v="4"/>
    <s v="Direct Sales"/>
    <s v="Online"/>
    <s v="No"/>
    <n v="0"/>
    <x v="19"/>
    <x v="0"/>
    <s v="Lt"/>
    <n v="55"/>
    <n v="58.3"/>
    <x v="25"/>
    <x v="128"/>
    <n v="24"/>
    <x v="134"/>
    <s v="Apr"/>
    <x v="3"/>
    <x v="5"/>
    <x v="0"/>
  </r>
  <r>
    <d v="2022-04-23T00:00:00"/>
    <x v="6"/>
    <n v="15"/>
    <s v="Online"/>
    <s v="Online"/>
    <s v="No"/>
    <n v="0"/>
    <x v="6"/>
    <x v="2"/>
    <s v="Kg"/>
    <n v="76"/>
    <n v="82.08"/>
    <x v="0"/>
    <x v="21"/>
    <n v="23"/>
    <x v="135"/>
    <s v="Apr"/>
    <x v="3"/>
    <x v="0"/>
    <x v="0"/>
  </r>
  <r>
    <d v="2022-04-21T00:00:00"/>
    <x v="9"/>
    <n v="2"/>
    <s v="Direct Sales"/>
    <s v="Cash"/>
    <s v="No"/>
    <n v="0"/>
    <x v="9"/>
    <x v="0"/>
    <s v="Ft"/>
    <n v="148"/>
    <n v="201.28"/>
    <x v="90"/>
    <x v="166"/>
    <n v="21"/>
    <x v="136"/>
    <s v="Apr"/>
    <x v="3"/>
    <x v="2"/>
    <x v="0"/>
  </r>
  <r>
    <d v="2022-04-21T00:00:00"/>
    <x v="15"/>
    <n v="14"/>
    <s v="Online"/>
    <s v="Online"/>
    <s v="No"/>
    <n v="0"/>
    <x v="15"/>
    <x v="0"/>
    <s v="No."/>
    <n v="18"/>
    <n v="24.66"/>
    <x v="67"/>
    <x v="75"/>
    <n v="21"/>
    <x v="136"/>
    <s v="Apr"/>
    <x v="3"/>
    <x v="2"/>
    <x v="0"/>
  </r>
  <r>
    <d v="2022-04-20T00:00:00"/>
    <x v="27"/>
    <n v="2"/>
    <s v="Wholesaler"/>
    <s v="Online"/>
    <s v="No"/>
    <n v="0"/>
    <x v="27"/>
    <x v="1"/>
    <s v="No."/>
    <n v="37"/>
    <n v="49.21"/>
    <x v="105"/>
    <x v="115"/>
    <n v="20"/>
    <x v="137"/>
    <s v="Apr"/>
    <x v="3"/>
    <x v="3"/>
    <x v="0"/>
  </r>
  <r>
    <d v="2022-04-20T00:00:00"/>
    <x v="25"/>
    <n v="4"/>
    <s v="Direct Sales"/>
    <s v="Online"/>
    <s v="No"/>
    <n v="0"/>
    <x v="25"/>
    <x v="1"/>
    <s v="Kg"/>
    <n v="73"/>
    <n v="94.17"/>
    <x v="150"/>
    <x v="167"/>
    <n v="20"/>
    <x v="137"/>
    <s v="Apr"/>
    <x v="3"/>
    <x v="3"/>
    <x v="0"/>
  </r>
  <r>
    <d v="2022-04-18T00:00:00"/>
    <x v="2"/>
    <n v="9"/>
    <s v="Direct Sales"/>
    <s v="Cash"/>
    <s v="No"/>
    <n v="0"/>
    <x v="2"/>
    <x v="2"/>
    <s v="Ft"/>
    <n v="138"/>
    <n v="173.88"/>
    <x v="72"/>
    <x v="80"/>
    <n v="18"/>
    <x v="138"/>
    <s v="Apr"/>
    <x v="3"/>
    <x v="4"/>
    <x v="0"/>
  </r>
  <r>
    <d v="2022-04-13T00:00:00"/>
    <x v="14"/>
    <n v="14"/>
    <s v="Wholesaler"/>
    <s v="Online"/>
    <s v="No"/>
    <n v="0"/>
    <x v="14"/>
    <x v="1"/>
    <s v="No."/>
    <n v="13"/>
    <n v="16.64"/>
    <x v="151"/>
    <x v="168"/>
    <n v="13"/>
    <x v="139"/>
    <s v="Apr"/>
    <x v="3"/>
    <x v="3"/>
    <x v="0"/>
  </r>
  <r>
    <d v="2022-04-09T00:00:00"/>
    <x v="39"/>
    <n v="12"/>
    <s v="Wholesaler"/>
    <s v="Cash"/>
    <s v="No"/>
    <n v="0"/>
    <x v="39"/>
    <x v="2"/>
    <s v="No."/>
    <n v="37"/>
    <n v="42.55"/>
    <x v="113"/>
    <x v="169"/>
    <n v="9"/>
    <x v="140"/>
    <s v="Apr"/>
    <x v="3"/>
    <x v="0"/>
    <x v="0"/>
  </r>
  <r>
    <d v="2022-04-09T00:00:00"/>
    <x v="26"/>
    <n v="9"/>
    <s v="Online"/>
    <s v="Online"/>
    <s v="No"/>
    <n v="0"/>
    <x v="26"/>
    <x v="3"/>
    <s v="Kg"/>
    <n v="105"/>
    <n v="142.80000000000001"/>
    <x v="152"/>
    <x v="170"/>
    <n v="9"/>
    <x v="140"/>
    <s v="Apr"/>
    <x v="3"/>
    <x v="0"/>
    <x v="0"/>
  </r>
  <r>
    <d v="2022-04-07T00:00:00"/>
    <x v="15"/>
    <n v="7"/>
    <s v="Direct Sales"/>
    <s v="Online"/>
    <s v="No"/>
    <n v="0"/>
    <x v="15"/>
    <x v="0"/>
    <s v="No."/>
    <n v="18"/>
    <n v="24.66"/>
    <x v="153"/>
    <x v="171"/>
    <n v="7"/>
    <x v="141"/>
    <s v="Apr"/>
    <x v="3"/>
    <x v="2"/>
    <x v="0"/>
  </r>
  <r>
    <d v="2022-04-06T00:00:00"/>
    <x v="29"/>
    <n v="2"/>
    <s v="Wholesaler"/>
    <s v="Cash"/>
    <s v="No"/>
    <n v="0"/>
    <x v="29"/>
    <x v="2"/>
    <s v="Kg"/>
    <n v="90"/>
    <n v="115.2"/>
    <x v="19"/>
    <x v="172"/>
    <n v="6"/>
    <x v="142"/>
    <s v="Apr"/>
    <x v="3"/>
    <x v="3"/>
    <x v="0"/>
  </r>
  <r>
    <d v="2022-04-02T00:00:00"/>
    <x v="26"/>
    <n v="3"/>
    <s v="Direct Sales"/>
    <s v="Cash"/>
    <s v="No"/>
    <n v="0"/>
    <x v="26"/>
    <x v="3"/>
    <s v="Kg"/>
    <n v="105"/>
    <n v="142.80000000000001"/>
    <x v="154"/>
    <x v="173"/>
    <n v="2"/>
    <x v="143"/>
    <s v="Apr"/>
    <x v="3"/>
    <x v="0"/>
    <x v="0"/>
  </r>
  <r>
    <d v="2022-04-01T00:00:00"/>
    <x v="26"/>
    <n v="2"/>
    <s v="Online"/>
    <s v="Cash"/>
    <s v="No"/>
    <n v="0"/>
    <x v="26"/>
    <x v="3"/>
    <s v="Kg"/>
    <n v="105"/>
    <n v="142.80000000000001"/>
    <x v="155"/>
    <x v="14"/>
    <n v="1"/>
    <x v="144"/>
    <s v="Apr"/>
    <x v="3"/>
    <x v="1"/>
    <x v="0"/>
  </r>
  <r>
    <d v="2022-03-30T00:00:00"/>
    <x v="34"/>
    <n v="13"/>
    <s v="Online"/>
    <s v="Cash"/>
    <s v="No"/>
    <n v="0"/>
    <x v="34"/>
    <x v="3"/>
    <s v="Kg"/>
    <n v="98"/>
    <n v="103.88"/>
    <x v="156"/>
    <x v="174"/>
    <n v="30"/>
    <x v="145"/>
    <s v="Mar"/>
    <x v="3"/>
    <x v="3"/>
    <x v="0"/>
  </r>
  <r>
    <d v="2022-03-29T00:00:00"/>
    <x v="20"/>
    <n v="12"/>
    <s v="Online"/>
    <s v="Online"/>
    <s v="No"/>
    <n v="0"/>
    <x v="20"/>
    <x v="0"/>
    <s v="Kg"/>
    <n v="89"/>
    <n v="117.48"/>
    <x v="94"/>
    <x v="104"/>
    <n v="29"/>
    <x v="146"/>
    <s v="Mar"/>
    <x v="3"/>
    <x v="6"/>
    <x v="0"/>
  </r>
  <r>
    <d v="2022-03-25T00:00:00"/>
    <x v="34"/>
    <n v="2"/>
    <s v="Wholesaler"/>
    <s v="Online"/>
    <s v="No"/>
    <n v="0"/>
    <x v="34"/>
    <x v="3"/>
    <s v="Kg"/>
    <n v="98"/>
    <n v="103.88"/>
    <x v="157"/>
    <x v="175"/>
    <n v="25"/>
    <x v="147"/>
    <s v="Mar"/>
    <x v="3"/>
    <x v="1"/>
    <x v="0"/>
  </r>
  <r>
    <d v="2022-03-25T00:00:00"/>
    <x v="9"/>
    <n v="11"/>
    <s v="Direct Sales"/>
    <s v="Online"/>
    <s v="No"/>
    <n v="0"/>
    <x v="9"/>
    <x v="0"/>
    <s v="Ft"/>
    <n v="148"/>
    <n v="201.28"/>
    <x v="158"/>
    <x v="176"/>
    <n v="25"/>
    <x v="147"/>
    <s v="Mar"/>
    <x v="3"/>
    <x v="1"/>
    <x v="0"/>
  </r>
  <r>
    <d v="2022-03-23T00:00:00"/>
    <x v="20"/>
    <n v="9"/>
    <s v="Direct Sales"/>
    <s v="Cash"/>
    <s v="No"/>
    <n v="0"/>
    <x v="20"/>
    <x v="0"/>
    <s v="Kg"/>
    <n v="89"/>
    <n v="117.48"/>
    <x v="159"/>
    <x v="177"/>
    <n v="23"/>
    <x v="148"/>
    <s v="Mar"/>
    <x v="3"/>
    <x v="3"/>
    <x v="0"/>
  </r>
  <r>
    <d v="2022-03-19T00:00:00"/>
    <x v="2"/>
    <n v="6"/>
    <s v="Wholesaler"/>
    <s v="Cash"/>
    <s v="No"/>
    <n v="0"/>
    <x v="2"/>
    <x v="2"/>
    <s v="Ft"/>
    <n v="138"/>
    <n v="173.88"/>
    <x v="160"/>
    <x v="178"/>
    <n v="19"/>
    <x v="149"/>
    <s v="Mar"/>
    <x v="3"/>
    <x v="0"/>
    <x v="0"/>
  </r>
  <r>
    <d v="2022-03-18T00:00:00"/>
    <x v="28"/>
    <n v="2"/>
    <s v="Online"/>
    <s v="Cash"/>
    <s v="No"/>
    <n v="0"/>
    <x v="28"/>
    <x v="1"/>
    <s v="Ft"/>
    <n v="150"/>
    <n v="210"/>
    <x v="161"/>
    <x v="179"/>
    <n v="18"/>
    <x v="150"/>
    <s v="Mar"/>
    <x v="3"/>
    <x v="1"/>
    <x v="0"/>
  </r>
  <r>
    <d v="2022-03-18T00:00:00"/>
    <x v="10"/>
    <n v="10"/>
    <s v="Direct Sales"/>
    <s v="Cash"/>
    <s v="No"/>
    <n v="0"/>
    <x v="10"/>
    <x v="0"/>
    <s v="Lt"/>
    <n v="48"/>
    <n v="57.120000000000005"/>
    <x v="32"/>
    <x v="34"/>
    <n v="18"/>
    <x v="150"/>
    <s v="Mar"/>
    <x v="3"/>
    <x v="1"/>
    <x v="0"/>
  </r>
  <r>
    <d v="2022-03-14T00:00:00"/>
    <x v="14"/>
    <n v="2"/>
    <s v="Direct Sales"/>
    <s v="Cash"/>
    <s v="No"/>
    <n v="0"/>
    <x v="14"/>
    <x v="1"/>
    <s v="No."/>
    <n v="13"/>
    <n v="16.64"/>
    <x v="93"/>
    <x v="103"/>
    <n v="14"/>
    <x v="151"/>
    <s v="Mar"/>
    <x v="3"/>
    <x v="4"/>
    <x v="0"/>
  </r>
  <r>
    <d v="2022-03-14T00:00:00"/>
    <x v="15"/>
    <n v="13"/>
    <s v="Direct Sales"/>
    <s v="Online"/>
    <s v="No"/>
    <n v="0"/>
    <x v="15"/>
    <x v="0"/>
    <s v="No."/>
    <n v="18"/>
    <n v="24.66"/>
    <x v="162"/>
    <x v="180"/>
    <n v="14"/>
    <x v="151"/>
    <s v="Mar"/>
    <x v="3"/>
    <x v="4"/>
    <x v="0"/>
  </r>
  <r>
    <d v="2022-03-10T00:00:00"/>
    <x v="0"/>
    <n v="12"/>
    <s v="Wholesaler"/>
    <s v="Online"/>
    <s v="No"/>
    <n v="0"/>
    <x v="0"/>
    <x v="0"/>
    <s v="Kg"/>
    <n v="95"/>
    <n v="119.7"/>
    <x v="0"/>
    <x v="0"/>
    <n v="10"/>
    <x v="152"/>
    <s v="Mar"/>
    <x v="3"/>
    <x v="2"/>
    <x v="0"/>
  </r>
  <r>
    <d v="2022-03-09T00:00:00"/>
    <x v="9"/>
    <n v="3"/>
    <s v="Direct Sales"/>
    <s v="Online"/>
    <s v="No"/>
    <n v="0"/>
    <x v="9"/>
    <x v="0"/>
    <s v="Ft"/>
    <n v="148"/>
    <n v="201.28"/>
    <x v="113"/>
    <x v="181"/>
    <n v="9"/>
    <x v="153"/>
    <s v="Mar"/>
    <x v="3"/>
    <x v="3"/>
    <x v="0"/>
  </r>
  <r>
    <d v="2022-03-09T00:00:00"/>
    <x v="21"/>
    <n v="11"/>
    <s v="Online"/>
    <s v="Cash"/>
    <s v="No"/>
    <n v="0"/>
    <x v="21"/>
    <x v="3"/>
    <s v="Lt"/>
    <n v="44"/>
    <n v="48.84"/>
    <x v="163"/>
    <x v="182"/>
    <n v="9"/>
    <x v="153"/>
    <s v="Mar"/>
    <x v="3"/>
    <x v="3"/>
    <x v="0"/>
  </r>
  <r>
    <d v="2022-03-08T00:00:00"/>
    <x v="6"/>
    <n v="6"/>
    <s v="Direct Sales"/>
    <s v="Online"/>
    <s v="No"/>
    <n v="0"/>
    <x v="6"/>
    <x v="2"/>
    <s v="Kg"/>
    <n v="76"/>
    <n v="82.08"/>
    <x v="164"/>
    <x v="183"/>
    <n v="8"/>
    <x v="154"/>
    <s v="Mar"/>
    <x v="3"/>
    <x v="6"/>
    <x v="0"/>
  </r>
  <r>
    <d v="2022-03-07T00:00:00"/>
    <x v="37"/>
    <n v="1"/>
    <s v="Direct Sales"/>
    <s v="Cash"/>
    <s v="No"/>
    <n v="0"/>
    <x v="37"/>
    <x v="3"/>
    <s v="Kg"/>
    <n v="71"/>
    <n v="80.94"/>
    <x v="165"/>
    <x v="184"/>
    <n v="7"/>
    <x v="155"/>
    <s v="Mar"/>
    <x v="3"/>
    <x v="4"/>
    <x v="0"/>
  </r>
  <r>
    <d v="2022-03-06T00:00:00"/>
    <x v="21"/>
    <n v="2"/>
    <s v="Direct Sales"/>
    <s v="Cash"/>
    <s v="No"/>
    <n v="0"/>
    <x v="21"/>
    <x v="3"/>
    <s v="Lt"/>
    <n v="44"/>
    <n v="48.84"/>
    <x v="110"/>
    <x v="120"/>
    <n v="6"/>
    <x v="156"/>
    <s v="Mar"/>
    <x v="3"/>
    <x v="5"/>
    <x v="0"/>
  </r>
  <r>
    <d v="2022-03-04T00:00:00"/>
    <x v="15"/>
    <n v="13"/>
    <s v="Wholesaler"/>
    <s v="Online"/>
    <s v="No"/>
    <n v="0"/>
    <x v="15"/>
    <x v="0"/>
    <s v="No."/>
    <n v="18"/>
    <n v="24.66"/>
    <x v="162"/>
    <x v="180"/>
    <n v="4"/>
    <x v="157"/>
    <s v="Mar"/>
    <x v="3"/>
    <x v="1"/>
    <x v="0"/>
  </r>
  <r>
    <d v="2022-02-28T00:00:00"/>
    <x v="35"/>
    <n v="15"/>
    <s v="Direct Sales"/>
    <s v="Cash"/>
    <s v="No"/>
    <n v="0"/>
    <x v="35"/>
    <x v="2"/>
    <s v="Kg"/>
    <n v="67"/>
    <n v="85.76"/>
    <x v="68"/>
    <x v="76"/>
    <n v="28"/>
    <x v="158"/>
    <s v="Feb"/>
    <x v="0"/>
    <x v="4"/>
    <x v="0"/>
  </r>
  <r>
    <d v="2022-02-27T00:00:00"/>
    <x v="25"/>
    <n v="7"/>
    <s v="Direct Sales"/>
    <s v="Cash"/>
    <s v="No"/>
    <n v="0"/>
    <x v="25"/>
    <x v="1"/>
    <s v="Kg"/>
    <n v="73"/>
    <n v="94.17"/>
    <x v="118"/>
    <x v="129"/>
    <n v="27"/>
    <x v="159"/>
    <s v="Feb"/>
    <x v="0"/>
    <x v="5"/>
    <x v="0"/>
  </r>
  <r>
    <d v="2022-02-27T00:00:00"/>
    <x v="8"/>
    <n v="15"/>
    <s v="Direct Sales"/>
    <s v="Online"/>
    <s v="No"/>
    <n v="0"/>
    <x v="8"/>
    <x v="3"/>
    <s v="Ft"/>
    <n v="133"/>
    <n v="155.61000000000001"/>
    <x v="166"/>
    <x v="185"/>
    <n v="27"/>
    <x v="159"/>
    <s v="Feb"/>
    <x v="0"/>
    <x v="5"/>
    <x v="0"/>
  </r>
  <r>
    <d v="2022-02-23T00:00:00"/>
    <x v="11"/>
    <n v="6"/>
    <s v="Online"/>
    <s v="Online"/>
    <s v="No"/>
    <n v="0"/>
    <x v="11"/>
    <x v="1"/>
    <s v="Kg"/>
    <n v="112"/>
    <n v="122.08"/>
    <x v="167"/>
    <x v="186"/>
    <n v="23"/>
    <x v="160"/>
    <s v="Feb"/>
    <x v="0"/>
    <x v="3"/>
    <x v="0"/>
  </r>
  <r>
    <d v="2022-02-23T00:00:00"/>
    <x v="14"/>
    <n v="15"/>
    <s v="Online"/>
    <s v="Cash"/>
    <s v="No"/>
    <n v="0"/>
    <x v="14"/>
    <x v="1"/>
    <s v="No."/>
    <n v="13"/>
    <n v="16.64"/>
    <x v="168"/>
    <x v="187"/>
    <n v="23"/>
    <x v="160"/>
    <s v="Feb"/>
    <x v="0"/>
    <x v="3"/>
    <x v="0"/>
  </r>
  <r>
    <d v="2022-02-23T00:00:00"/>
    <x v="22"/>
    <n v="8"/>
    <s v="Direct Sales"/>
    <s v="Online"/>
    <s v="No"/>
    <n v="0"/>
    <x v="22"/>
    <x v="0"/>
    <s v="Kg"/>
    <n v="90"/>
    <n v="96.3"/>
    <x v="169"/>
    <x v="188"/>
    <n v="23"/>
    <x v="160"/>
    <s v="Feb"/>
    <x v="0"/>
    <x v="3"/>
    <x v="0"/>
  </r>
  <r>
    <d v="2022-02-20T00:00:00"/>
    <x v="25"/>
    <n v="6"/>
    <s v="Direct Sales"/>
    <s v="Cash"/>
    <s v="No"/>
    <n v="0"/>
    <x v="25"/>
    <x v="1"/>
    <s v="Kg"/>
    <n v="73"/>
    <n v="94.17"/>
    <x v="170"/>
    <x v="189"/>
    <n v="20"/>
    <x v="161"/>
    <s v="Feb"/>
    <x v="0"/>
    <x v="5"/>
    <x v="0"/>
  </r>
  <r>
    <d v="2022-02-19T00:00:00"/>
    <x v="26"/>
    <n v="13"/>
    <s v="Online"/>
    <s v="Cash"/>
    <s v="No"/>
    <n v="0"/>
    <x v="26"/>
    <x v="3"/>
    <s v="Kg"/>
    <n v="105"/>
    <n v="142.80000000000001"/>
    <x v="171"/>
    <x v="190"/>
    <n v="19"/>
    <x v="162"/>
    <s v="Feb"/>
    <x v="0"/>
    <x v="0"/>
    <x v="0"/>
  </r>
  <r>
    <d v="2022-02-16T00:00:00"/>
    <x v="20"/>
    <n v="1"/>
    <s v="Online"/>
    <s v="Cash"/>
    <s v="No"/>
    <n v="0"/>
    <x v="20"/>
    <x v="0"/>
    <s v="Kg"/>
    <n v="89"/>
    <n v="117.48"/>
    <x v="172"/>
    <x v="191"/>
    <n v="16"/>
    <x v="163"/>
    <s v="Feb"/>
    <x v="0"/>
    <x v="3"/>
    <x v="0"/>
  </r>
  <r>
    <d v="2022-02-14T00:00:00"/>
    <x v="15"/>
    <n v="8"/>
    <s v="Online"/>
    <s v="Cash"/>
    <s v="No"/>
    <n v="0"/>
    <x v="15"/>
    <x v="0"/>
    <s v="No."/>
    <n v="18"/>
    <n v="24.66"/>
    <x v="135"/>
    <x v="192"/>
    <n v="14"/>
    <x v="164"/>
    <s v="Feb"/>
    <x v="0"/>
    <x v="4"/>
    <x v="0"/>
  </r>
  <r>
    <d v="2022-02-14T00:00:00"/>
    <x v="16"/>
    <n v="3"/>
    <s v="Direct Sales"/>
    <s v="Cash"/>
    <s v="No"/>
    <n v="0"/>
    <x v="16"/>
    <x v="0"/>
    <s v="No."/>
    <n v="37"/>
    <n v="41.81"/>
    <x v="173"/>
    <x v="193"/>
    <n v="14"/>
    <x v="164"/>
    <s v="Feb"/>
    <x v="0"/>
    <x v="4"/>
    <x v="0"/>
  </r>
  <r>
    <d v="2022-02-12T00:00:00"/>
    <x v="41"/>
    <n v="13"/>
    <s v="Direct Sales"/>
    <s v="Cash"/>
    <s v="No"/>
    <n v="0"/>
    <x v="41"/>
    <x v="1"/>
    <s v="Ft"/>
    <n v="148"/>
    <n v="164.28"/>
    <x v="137"/>
    <x v="152"/>
    <n v="12"/>
    <x v="165"/>
    <s v="Feb"/>
    <x v="0"/>
    <x v="0"/>
    <x v="0"/>
  </r>
  <r>
    <d v="2022-02-09T00:00:00"/>
    <x v="20"/>
    <n v="14"/>
    <s v="Online"/>
    <s v="Online"/>
    <s v="No"/>
    <n v="0"/>
    <x v="20"/>
    <x v="0"/>
    <s v="Kg"/>
    <n v="89"/>
    <n v="117.48"/>
    <x v="58"/>
    <x v="66"/>
    <n v="9"/>
    <x v="166"/>
    <s v="Feb"/>
    <x v="0"/>
    <x v="3"/>
    <x v="0"/>
  </r>
  <r>
    <d v="2022-02-08T00:00:00"/>
    <x v="8"/>
    <n v="11"/>
    <s v="Online"/>
    <s v="Cash"/>
    <s v="No"/>
    <n v="0"/>
    <x v="8"/>
    <x v="3"/>
    <s v="Ft"/>
    <n v="133"/>
    <n v="155.61000000000001"/>
    <x v="174"/>
    <x v="194"/>
    <n v="8"/>
    <x v="167"/>
    <s v="Feb"/>
    <x v="0"/>
    <x v="6"/>
    <x v="0"/>
  </r>
  <r>
    <d v="2022-02-08T00:00:00"/>
    <x v="21"/>
    <n v="3"/>
    <s v="Online"/>
    <s v="Cash"/>
    <s v="No"/>
    <n v="0"/>
    <x v="21"/>
    <x v="3"/>
    <s v="Lt"/>
    <n v="44"/>
    <n v="48.84"/>
    <x v="2"/>
    <x v="195"/>
    <n v="8"/>
    <x v="167"/>
    <s v="Feb"/>
    <x v="0"/>
    <x v="6"/>
    <x v="0"/>
  </r>
  <r>
    <d v="2022-02-06T00:00:00"/>
    <x v="26"/>
    <n v="6"/>
    <s v="Direct Sales"/>
    <s v="Cash"/>
    <s v="No"/>
    <n v="0"/>
    <x v="26"/>
    <x v="3"/>
    <s v="Kg"/>
    <n v="105"/>
    <n v="142.80000000000001"/>
    <x v="175"/>
    <x v="196"/>
    <n v="6"/>
    <x v="168"/>
    <s v="Feb"/>
    <x v="0"/>
    <x v="5"/>
    <x v="0"/>
  </r>
  <r>
    <d v="2022-02-05T00:00:00"/>
    <x v="27"/>
    <n v="6"/>
    <s v="Direct Sales"/>
    <s v="Cash"/>
    <s v="No"/>
    <n v="0"/>
    <x v="27"/>
    <x v="1"/>
    <s v="No."/>
    <n v="37"/>
    <n v="49.21"/>
    <x v="176"/>
    <x v="197"/>
    <n v="5"/>
    <x v="169"/>
    <s v="Feb"/>
    <x v="0"/>
    <x v="0"/>
    <x v="0"/>
  </r>
  <r>
    <d v="2022-02-03T00:00:00"/>
    <x v="12"/>
    <n v="8"/>
    <s v="Direct Sales"/>
    <s v="Online"/>
    <s v="No"/>
    <n v="0"/>
    <x v="12"/>
    <x v="1"/>
    <s v="Kg"/>
    <n v="112"/>
    <n v="146.72"/>
    <x v="177"/>
    <x v="198"/>
    <n v="3"/>
    <x v="170"/>
    <s v="Feb"/>
    <x v="0"/>
    <x v="2"/>
    <x v="0"/>
  </r>
  <r>
    <d v="2022-02-01T00:00:00"/>
    <x v="8"/>
    <n v="9"/>
    <s v="Direct Sales"/>
    <s v="Cash"/>
    <s v="No"/>
    <n v="0"/>
    <x v="8"/>
    <x v="3"/>
    <s v="Ft"/>
    <n v="133"/>
    <n v="155.61000000000001"/>
    <x v="78"/>
    <x v="86"/>
    <n v="1"/>
    <x v="171"/>
    <s v="Feb"/>
    <x v="0"/>
    <x v="6"/>
    <x v="0"/>
  </r>
  <r>
    <d v="2022-01-31T00:00:00"/>
    <x v="40"/>
    <n v="6"/>
    <s v="Online"/>
    <s v="Cash"/>
    <s v="No"/>
    <n v="0"/>
    <x v="40"/>
    <x v="4"/>
    <s v="Ft"/>
    <n v="141"/>
    <n v="149.46"/>
    <x v="178"/>
    <x v="199"/>
    <n v="31"/>
    <x v="172"/>
    <s v="Jan"/>
    <x v="0"/>
    <x v="4"/>
    <x v="0"/>
  </r>
  <r>
    <d v="2022-01-31T00:00:00"/>
    <x v="2"/>
    <n v="9"/>
    <s v="Direct Sales"/>
    <s v="Cash"/>
    <s v="No"/>
    <n v="0"/>
    <x v="2"/>
    <x v="2"/>
    <s v="Ft"/>
    <n v="138"/>
    <n v="173.88"/>
    <x v="72"/>
    <x v="80"/>
    <n v="31"/>
    <x v="172"/>
    <s v="Jan"/>
    <x v="0"/>
    <x v="4"/>
    <x v="0"/>
  </r>
  <r>
    <d v="2022-01-28T00:00:00"/>
    <x v="14"/>
    <n v="11"/>
    <s v="Direct Sales"/>
    <s v="Online"/>
    <s v="No"/>
    <n v="0"/>
    <x v="14"/>
    <x v="1"/>
    <s v="No."/>
    <n v="13"/>
    <n v="16.64"/>
    <x v="179"/>
    <x v="200"/>
    <n v="28"/>
    <x v="173"/>
    <s v="Jan"/>
    <x v="0"/>
    <x v="1"/>
    <x v="0"/>
  </r>
  <r>
    <d v="2022-01-25T00:00:00"/>
    <x v="24"/>
    <n v="14"/>
    <s v="Direct Sales"/>
    <s v="Cash"/>
    <s v="No"/>
    <n v="0"/>
    <x v="24"/>
    <x v="1"/>
    <s v="Ft"/>
    <n v="134"/>
    <n v="156.78"/>
    <x v="122"/>
    <x v="133"/>
    <n v="25"/>
    <x v="174"/>
    <s v="Jan"/>
    <x v="0"/>
    <x v="6"/>
    <x v="0"/>
  </r>
  <r>
    <d v="2022-01-24T00:00:00"/>
    <x v="9"/>
    <n v="15"/>
    <s v="Online"/>
    <s v="Online"/>
    <s v="No"/>
    <n v="0"/>
    <x v="9"/>
    <x v="0"/>
    <s v="Ft"/>
    <n v="148"/>
    <n v="201.28"/>
    <x v="44"/>
    <x v="47"/>
    <n v="24"/>
    <x v="175"/>
    <s v="Jan"/>
    <x v="0"/>
    <x v="4"/>
    <x v="0"/>
  </r>
  <r>
    <d v="2022-01-23T00:00:00"/>
    <x v="26"/>
    <n v="5"/>
    <s v="Wholesaler"/>
    <s v="Cash"/>
    <s v="No"/>
    <n v="0"/>
    <x v="26"/>
    <x v="3"/>
    <s v="Kg"/>
    <n v="105"/>
    <n v="142.80000000000001"/>
    <x v="180"/>
    <x v="201"/>
    <n v="23"/>
    <x v="176"/>
    <s v="Jan"/>
    <x v="0"/>
    <x v="5"/>
    <x v="0"/>
  </r>
  <r>
    <d v="2022-01-23T00:00:00"/>
    <x v="4"/>
    <n v="8"/>
    <s v="Direct Sales"/>
    <s v="Online"/>
    <s v="No"/>
    <n v="0"/>
    <x v="4"/>
    <x v="2"/>
    <s v="Ft"/>
    <n v="120"/>
    <n v="162"/>
    <x v="107"/>
    <x v="117"/>
    <n v="23"/>
    <x v="176"/>
    <s v="Jan"/>
    <x v="0"/>
    <x v="5"/>
    <x v="0"/>
  </r>
  <r>
    <d v="2022-01-22T00:00:00"/>
    <x v="34"/>
    <n v="6"/>
    <s v="Online"/>
    <s v="Cash"/>
    <s v="No"/>
    <n v="0"/>
    <x v="34"/>
    <x v="3"/>
    <s v="Kg"/>
    <n v="98"/>
    <n v="103.88"/>
    <x v="181"/>
    <x v="202"/>
    <n v="22"/>
    <x v="177"/>
    <s v="Jan"/>
    <x v="0"/>
    <x v="0"/>
    <x v="0"/>
  </r>
  <r>
    <d v="2022-01-20T00:00:00"/>
    <x v="42"/>
    <n v="2"/>
    <s v="Direct Sales"/>
    <s v="Cash"/>
    <s v="No"/>
    <n v="0"/>
    <x v="42"/>
    <x v="4"/>
    <s v="Ft"/>
    <n v="126"/>
    <n v="162.54"/>
    <x v="67"/>
    <x v="203"/>
    <n v="20"/>
    <x v="178"/>
    <s v="Jan"/>
    <x v="0"/>
    <x v="2"/>
    <x v="0"/>
  </r>
  <r>
    <d v="2022-01-20T00:00:00"/>
    <x v="12"/>
    <n v="7"/>
    <s v="Online"/>
    <s v="Online"/>
    <s v="No"/>
    <n v="0"/>
    <x v="12"/>
    <x v="1"/>
    <s v="Kg"/>
    <n v="112"/>
    <n v="146.72"/>
    <x v="182"/>
    <x v="204"/>
    <n v="20"/>
    <x v="178"/>
    <s v="Jan"/>
    <x v="0"/>
    <x v="2"/>
    <x v="0"/>
  </r>
  <r>
    <d v="2022-01-18T00:00:00"/>
    <x v="3"/>
    <n v="9"/>
    <s v="Wholesaler"/>
    <s v="Cash"/>
    <s v="No"/>
    <n v="0"/>
    <x v="3"/>
    <x v="3"/>
    <s v="Kg"/>
    <n v="83"/>
    <n v="94.62"/>
    <x v="183"/>
    <x v="205"/>
    <n v="18"/>
    <x v="179"/>
    <s v="Jan"/>
    <x v="0"/>
    <x v="6"/>
    <x v="0"/>
  </r>
  <r>
    <d v="2022-01-17T00:00:00"/>
    <x v="29"/>
    <n v="4"/>
    <s v="Online"/>
    <s v="Online"/>
    <s v="No"/>
    <n v="0"/>
    <x v="29"/>
    <x v="2"/>
    <s v="Kg"/>
    <n v="90"/>
    <n v="115.2"/>
    <x v="18"/>
    <x v="206"/>
    <n v="17"/>
    <x v="180"/>
    <s v="Jan"/>
    <x v="0"/>
    <x v="4"/>
    <x v="0"/>
  </r>
  <r>
    <d v="2022-01-16T00:00:00"/>
    <x v="12"/>
    <n v="11"/>
    <s v="Online"/>
    <s v="Cash"/>
    <s v="No"/>
    <n v="0"/>
    <x v="12"/>
    <x v="1"/>
    <s v="Kg"/>
    <n v="112"/>
    <n v="146.72"/>
    <x v="184"/>
    <x v="207"/>
    <n v="16"/>
    <x v="181"/>
    <s v="Jan"/>
    <x v="0"/>
    <x v="5"/>
    <x v="0"/>
  </r>
  <r>
    <d v="2022-01-15T00:00:00"/>
    <x v="43"/>
    <n v="10"/>
    <s v="Direct Sales"/>
    <s v="Cash"/>
    <s v="No"/>
    <n v="0"/>
    <x v="43"/>
    <x v="4"/>
    <s v="Ft"/>
    <n v="121"/>
    <n v="141.57"/>
    <x v="185"/>
    <x v="208"/>
    <n v="15"/>
    <x v="182"/>
    <s v="Jan"/>
    <x v="0"/>
    <x v="0"/>
    <x v="0"/>
  </r>
  <r>
    <d v="2022-01-14T00:00:00"/>
    <x v="1"/>
    <n v="14"/>
    <s v="Direct Sales"/>
    <s v="Online"/>
    <s v="No"/>
    <n v="0"/>
    <x v="1"/>
    <x v="1"/>
    <s v="Lt"/>
    <n v="44"/>
    <n v="48.4"/>
    <x v="8"/>
    <x v="8"/>
    <n v="14"/>
    <x v="183"/>
    <s v="Jan"/>
    <x v="0"/>
    <x v="1"/>
    <x v="0"/>
  </r>
  <r>
    <d v="2022-01-13T00:00:00"/>
    <x v="28"/>
    <n v="6"/>
    <s v="Online"/>
    <s v="Online"/>
    <s v="No"/>
    <n v="0"/>
    <x v="28"/>
    <x v="1"/>
    <s v="Ft"/>
    <n v="150"/>
    <n v="210"/>
    <x v="120"/>
    <x v="209"/>
    <n v="13"/>
    <x v="184"/>
    <s v="Jan"/>
    <x v="0"/>
    <x v="2"/>
    <x v="0"/>
  </r>
  <r>
    <d v="2022-01-11T00:00:00"/>
    <x v="20"/>
    <n v="2"/>
    <s v="Direct Sales"/>
    <s v="Online"/>
    <s v="No"/>
    <n v="0"/>
    <x v="20"/>
    <x v="0"/>
    <s v="Kg"/>
    <n v="89"/>
    <n v="117.48"/>
    <x v="186"/>
    <x v="210"/>
    <n v="11"/>
    <x v="185"/>
    <s v="Jan"/>
    <x v="0"/>
    <x v="6"/>
    <x v="0"/>
  </r>
  <r>
    <d v="2022-01-10T00:00:00"/>
    <x v="19"/>
    <n v="14"/>
    <s v="Online"/>
    <s v="Online"/>
    <s v="No"/>
    <n v="0"/>
    <x v="19"/>
    <x v="0"/>
    <s v="Lt"/>
    <n v="55"/>
    <n v="58.3"/>
    <x v="187"/>
    <x v="211"/>
    <n v="10"/>
    <x v="186"/>
    <s v="Jan"/>
    <x v="0"/>
    <x v="4"/>
    <x v="0"/>
  </r>
  <r>
    <d v="2022-01-09T00:00:00"/>
    <x v="20"/>
    <n v="12"/>
    <s v="Direct Sales"/>
    <s v="Online"/>
    <s v="No"/>
    <n v="0"/>
    <x v="20"/>
    <x v="0"/>
    <s v="Kg"/>
    <n v="89"/>
    <n v="117.48"/>
    <x v="94"/>
    <x v="104"/>
    <n v="9"/>
    <x v="187"/>
    <s v="Jan"/>
    <x v="0"/>
    <x v="5"/>
    <x v="0"/>
  </r>
  <r>
    <d v="2022-01-04T00:00:00"/>
    <x v="25"/>
    <n v="8"/>
    <s v="Direct Sales"/>
    <s v="Online"/>
    <s v="No"/>
    <n v="0"/>
    <x v="25"/>
    <x v="1"/>
    <s v="Kg"/>
    <n v="73"/>
    <n v="94.17"/>
    <x v="188"/>
    <x v="212"/>
    <n v="4"/>
    <x v="188"/>
    <s v="Jan"/>
    <x v="0"/>
    <x v="6"/>
    <x v="0"/>
  </r>
  <r>
    <d v="2022-01-04T00:00:00"/>
    <x v="36"/>
    <n v="1"/>
    <s v="Online"/>
    <s v="Online"/>
    <s v="No"/>
    <n v="0"/>
    <x v="36"/>
    <x v="0"/>
    <s v="Lt"/>
    <n v="47"/>
    <n v="53.11"/>
    <x v="189"/>
    <x v="213"/>
    <n v="4"/>
    <x v="188"/>
    <s v="Jan"/>
    <x v="0"/>
    <x v="6"/>
    <x v="0"/>
  </r>
  <r>
    <d v="2022-01-03T00:00:00"/>
    <x v="30"/>
    <n v="9"/>
    <s v="Direct Sales"/>
    <s v="Cash"/>
    <s v="No"/>
    <n v="0"/>
    <x v="30"/>
    <x v="2"/>
    <s v="Kg"/>
    <n v="67"/>
    <n v="83.08"/>
    <x v="190"/>
    <x v="214"/>
    <n v="3"/>
    <x v="189"/>
    <s v="Jan"/>
    <x v="0"/>
    <x v="4"/>
    <x v="0"/>
  </r>
  <r>
    <d v="2022-01-02T00:00:00"/>
    <x v="41"/>
    <n v="7"/>
    <s v="Direct Sales"/>
    <s v="Cash"/>
    <s v="No"/>
    <n v="0"/>
    <x v="41"/>
    <x v="1"/>
    <s v="Ft"/>
    <n v="148"/>
    <n v="164.28"/>
    <x v="191"/>
    <x v="215"/>
    <n v="2"/>
    <x v="190"/>
    <s v="Jan"/>
    <x v="0"/>
    <x v="5"/>
    <x v="0"/>
  </r>
  <r>
    <d v="2022-01-02T00:00:00"/>
    <x v="17"/>
    <n v="2"/>
    <s v="Online"/>
    <s v="Cash"/>
    <s v="No"/>
    <n v="0"/>
    <x v="17"/>
    <x v="1"/>
    <s v="No."/>
    <n v="12"/>
    <n v="15.719999999999999"/>
    <x v="21"/>
    <x v="23"/>
    <n v="2"/>
    <x v="190"/>
    <s v="Jan"/>
    <x v="0"/>
    <x v="5"/>
    <x v="0"/>
  </r>
  <r>
    <d v="2022-01-02T00:00:00"/>
    <x v="0"/>
    <n v="1"/>
    <s v="Direct Sales"/>
    <s v="Cash"/>
    <s v="No"/>
    <n v="0"/>
    <x v="0"/>
    <x v="0"/>
    <s v="Kg"/>
    <n v="95"/>
    <n v="119.7"/>
    <x v="192"/>
    <x v="216"/>
    <n v="2"/>
    <x v="190"/>
    <s v="Jan"/>
    <x v="0"/>
    <x v="5"/>
    <x v="0"/>
  </r>
  <r>
    <d v="2022-01-01T00:00:00"/>
    <x v="43"/>
    <n v="1"/>
    <s v="Wholesaler"/>
    <s v="Cash"/>
    <s v="No"/>
    <n v="0"/>
    <x v="43"/>
    <x v="4"/>
    <s v="Ft"/>
    <n v="121"/>
    <n v="141.57"/>
    <x v="193"/>
    <x v="217"/>
    <n v="1"/>
    <x v="191"/>
    <s v="Jan"/>
    <x v="0"/>
    <x v="0"/>
    <x v="0"/>
  </r>
  <r>
    <d v="2021-12-30T00:00:00"/>
    <x v="41"/>
    <n v="13"/>
    <s v="Online"/>
    <s v="Online"/>
    <s v="No"/>
    <n v="0"/>
    <x v="41"/>
    <x v="1"/>
    <s v="Ft"/>
    <n v="148"/>
    <n v="164.28"/>
    <x v="137"/>
    <x v="152"/>
    <n v="30"/>
    <x v="192"/>
    <s v="Dec"/>
    <x v="0"/>
    <x v="2"/>
    <x v="1"/>
  </r>
  <r>
    <d v="2021-12-28T00:00:00"/>
    <x v="36"/>
    <n v="6"/>
    <s v="Direct Sales"/>
    <s v="Cash"/>
    <s v="No"/>
    <n v="0"/>
    <x v="36"/>
    <x v="0"/>
    <s v="Lt"/>
    <n v="47"/>
    <n v="53.11"/>
    <x v="194"/>
    <x v="218"/>
    <n v="28"/>
    <x v="193"/>
    <s v="Dec"/>
    <x v="0"/>
    <x v="6"/>
    <x v="1"/>
  </r>
  <r>
    <d v="2021-12-27T00:00:00"/>
    <x v="36"/>
    <n v="14"/>
    <s v="Direct Sales"/>
    <s v="Cash"/>
    <s v="No"/>
    <n v="0"/>
    <x v="36"/>
    <x v="0"/>
    <s v="Lt"/>
    <n v="47"/>
    <n v="53.11"/>
    <x v="84"/>
    <x v="93"/>
    <n v="27"/>
    <x v="194"/>
    <s v="Dec"/>
    <x v="0"/>
    <x v="4"/>
    <x v="1"/>
  </r>
  <r>
    <d v="2021-12-26T00:00:00"/>
    <x v="2"/>
    <n v="14"/>
    <s v="Online"/>
    <s v="Cash"/>
    <s v="No"/>
    <n v="0"/>
    <x v="2"/>
    <x v="2"/>
    <s v="Ft"/>
    <n v="138"/>
    <n v="173.88"/>
    <x v="3"/>
    <x v="3"/>
    <n v="26"/>
    <x v="195"/>
    <s v="Dec"/>
    <x v="0"/>
    <x v="5"/>
    <x v="1"/>
  </r>
  <r>
    <d v="2021-12-24T00:00:00"/>
    <x v="4"/>
    <n v="8"/>
    <s v="Wholesaler"/>
    <s v="Cash"/>
    <s v="No"/>
    <n v="0"/>
    <x v="4"/>
    <x v="2"/>
    <s v="Ft"/>
    <n v="120"/>
    <n v="162"/>
    <x v="107"/>
    <x v="117"/>
    <n v="24"/>
    <x v="196"/>
    <s v="Dec"/>
    <x v="0"/>
    <x v="1"/>
    <x v="1"/>
  </r>
  <r>
    <d v="2021-12-24T00:00:00"/>
    <x v="22"/>
    <n v="8"/>
    <s v="Wholesaler"/>
    <s v="Online"/>
    <s v="No"/>
    <n v="0"/>
    <x v="22"/>
    <x v="0"/>
    <s v="Kg"/>
    <n v="90"/>
    <n v="96.3"/>
    <x v="169"/>
    <x v="188"/>
    <n v="24"/>
    <x v="196"/>
    <s v="Dec"/>
    <x v="0"/>
    <x v="1"/>
    <x v="1"/>
  </r>
  <r>
    <d v="2021-12-21T00:00:00"/>
    <x v="15"/>
    <n v="10"/>
    <s v="Online"/>
    <s v="Cash"/>
    <s v="No"/>
    <n v="0"/>
    <x v="15"/>
    <x v="0"/>
    <s v="No."/>
    <n v="18"/>
    <n v="24.66"/>
    <x v="19"/>
    <x v="20"/>
    <n v="21"/>
    <x v="197"/>
    <s v="Dec"/>
    <x v="0"/>
    <x v="6"/>
    <x v="1"/>
  </r>
  <r>
    <d v="2021-12-20T00:00:00"/>
    <x v="25"/>
    <n v="14"/>
    <s v="Direct Sales"/>
    <s v="Online"/>
    <s v="No"/>
    <n v="0"/>
    <x v="25"/>
    <x v="1"/>
    <s v="Kg"/>
    <n v="73"/>
    <n v="94.17"/>
    <x v="30"/>
    <x v="32"/>
    <n v="20"/>
    <x v="198"/>
    <s v="Dec"/>
    <x v="0"/>
    <x v="4"/>
    <x v="1"/>
  </r>
  <r>
    <d v="2021-12-19T00:00:00"/>
    <x v="40"/>
    <n v="12"/>
    <s v="Direct Sales"/>
    <s v="Online"/>
    <s v="No"/>
    <n v="0"/>
    <x v="40"/>
    <x v="4"/>
    <s v="Ft"/>
    <n v="141"/>
    <n v="149.46"/>
    <x v="195"/>
    <x v="219"/>
    <n v="19"/>
    <x v="199"/>
    <s v="Dec"/>
    <x v="0"/>
    <x v="5"/>
    <x v="1"/>
  </r>
  <r>
    <d v="2021-12-19T00:00:00"/>
    <x v="36"/>
    <n v="3"/>
    <s v="Wholesaler"/>
    <s v="Online"/>
    <s v="No"/>
    <n v="0"/>
    <x v="36"/>
    <x v="0"/>
    <s v="Lt"/>
    <n v="47"/>
    <n v="53.11"/>
    <x v="69"/>
    <x v="77"/>
    <n v="19"/>
    <x v="199"/>
    <s v="Dec"/>
    <x v="0"/>
    <x v="5"/>
    <x v="1"/>
  </r>
  <r>
    <d v="2021-12-19T00:00:00"/>
    <x v="1"/>
    <n v="10"/>
    <s v="Online"/>
    <s v="Online"/>
    <s v="No"/>
    <n v="0"/>
    <x v="1"/>
    <x v="1"/>
    <s v="Lt"/>
    <n v="44"/>
    <n v="48.4"/>
    <x v="28"/>
    <x v="100"/>
    <n v="19"/>
    <x v="199"/>
    <s v="Dec"/>
    <x v="0"/>
    <x v="5"/>
    <x v="1"/>
  </r>
  <r>
    <d v="2021-12-18T00:00:00"/>
    <x v="37"/>
    <n v="2"/>
    <s v="Direct Sales"/>
    <s v="Cash"/>
    <s v="No"/>
    <n v="0"/>
    <x v="37"/>
    <x v="3"/>
    <s v="Kg"/>
    <n v="71"/>
    <n v="80.94"/>
    <x v="196"/>
    <x v="220"/>
    <n v="18"/>
    <x v="200"/>
    <s v="Dec"/>
    <x v="0"/>
    <x v="0"/>
    <x v="1"/>
  </r>
  <r>
    <d v="2021-12-18T00:00:00"/>
    <x v="43"/>
    <n v="8"/>
    <s v="Online"/>
    <s v="Cash"/>
    <s v="No"/>
    <n v="0"/>
    <x v="43"/>
    <x v="4"/>
    <s v="Ft"/>
    <n v="121"/>
    <n v="141.57"/>
    <x v="197"/>
    <x v="221"/>
    <n v="18"/>
    <x v="200"/>
    <s v="Dec"/>
    <x v="0"/>
    <x v="0"/>
    <x v="1"/>
  </r>
  <r>
    <d v="2021-12-14T00:00:00"/>
    <x v="4"/>
    <n v="4"/>
    <s v="Direct Sales"/>
    <s v="Online"/>
    <s v="No"/>
    <n v="0"/>
    <x v="4"/>
    <x v="2"/>
    <s v="Ft"/>
    <n v="120"/>
    <n v="162"/>
    <x v="32"/>
    <x v="222"/>
    <n v="14"/>
    <x v="201"/>
    <s v="Dec"/>
    <x v="0"/>
    <x v="6"/>
    <x v="1"/>
  </r>
  <r>
    <d v="2021-12-08T00:00:00"/>
    <x v="6"/>
    <n v="14"/>
    <s v="Direct Sales"/>
    <s v="Online"/>
    <s v="No"/>
    <n v="0"/>
    <x v="6"/>
    <x v="2"/>
    <s v="Kg"/>
    <n v="76"/>
    <n v="82.08"/>
    <x v="198"/>
    <x v="223"/>
    <n v="8"/>
    <x v="202"/>
    <s v="Dec"/>
    <x v="0"/>
    <x v="3"/>
    <x v="1"/>
  </r>
  <r>
    <d v="2021-12-07T00:00:00"/>
    <x v="11"/>
    <n v="8"/>
    <s v="Direct Sales"/>
    <s v="Online"/>
    <s v="No"/>
    <n v="0"/>
    <x v="11"/>
    <x v="1"/>
    <s v="Kg"/>
    <n v="112"/>
    <n v="122.08"/>
    <x v="177"/>
    <x v="224"/>
    <n v="7"/>
    <x v="203"/>
    <s v="Dec"/>
    <x v="0"/>
    <x v="6"/>
    <x v="1"/>
  </r>
  <r>
    <d v="2021-12-05T00:00:00"/>
    <x v="21"/>
    <n v="15"/>
    <s v="Direct Sales"/>
    <s v="Cash"/>
    <s v="No"/>
    <n v="0"/>
    <x v="21"/>
    <x v="3"/>
    <s v="Lt"/>
    <n v="44"/>
    <n v="48.84"/>
    <x v="199"/>
    <x v="225"/>
    <n v="5"/>
    <x v="204"/>
    <s v="Dec"/>
    <x v="0"/>
    <x v="5"/>
    <x v="1"/>
  </r>
  <r>
    <d v="2021-12-05T00:00:00"/>
    <x v="41"/>
    <n v="1"/>
    <s v="Direct Sales"/>
    <s v="Online"/>
    <s v="No"/>
    <n v="0"/>
    <x v="41"/>
    <x v="1"/>
    <s v="Ft"/>
    <n v="148"/>
    <n v="164.28"/>
    <x v="200"/>
    <x v="226"/>
    <n v="5"/>
    <x v="204"/>
    <s v="Dec"/>
    <x v="0"/>
    <x v="5"/>
    <x v="1"/>
  </r>
  <r>
    <d v="2021-12-03T00:00:00"/>
    <x v="19"/>
    <n v="2"/>
    <s v="Online"/>
    <s v="Cash"/>
    <s v="No"/>
    <n v="0"/>
    <x v="19"/>
    <x v="0"/>
    <s v="Lt"/>
    <n v="55"/>
    <n v="58.3"/>
    <x v="201"/>
    <x v="227"/>
    <n v="3"/>
    <x v="205"/>
    <s v="Dec"/>
    <x v="0"/>
    <x v="1"/>
    <x v="1"/>
  </r>
  <r>
    <d v="2021-12-03T00:00:00"/>
    <x v="28"/>
    <n v="8"/>
    <s v="Online"/>
    <s v="Online"/>
    <s v="No"/>
    <n v="0"/>
    <x v="28"/>
    <x v="1"/>
    <s v="Ft"/>
    <n v="150"/>
    <n v="210"/>
    <x v="202"/>
    <x v="228"/>
    <n v="3"/>
    <x v="205"/>
    <s v="Dec"/>
    <x v="0"/>
    <x v="1"/>
    <x v="1"/>
  </r>
  <r>
    <d v="2021-12-02T00:00:00"/>
    <x v="14"/>
    <n v="10"/>
    <s v="Direct Sales"/>
    <s v="Cash"/>
    <s v="No"/>
    <n v="0"/>
    <x v="14"/>
    <x v="1"/>
    <s v="No."/>
    <n v="13"/>
    <n v="16.64"/>
    <x v="203"/>
    <x v="229"/>
    <n v="2"/>
    <x v="206"/>
    <s v="Dec"/>
    <x v="0"/>
    <x v="2"/>
    <x v="1"/>
  </r>
  <r>
    <d v="2021-11-30T00:00:00"/>
    <x v="39"/>
    <n v="15"/>
    <s v="Direct Sales"/>
    <s v="Online"/>
    <s v="No"/>
    <n v="0"/>
    <x v="39"/>
    <x v="2"/>
    <s v="No."/>
    <n v="37"/>
    <n v="42.55"/>
    <x v="79"/>
    <x v="88"/>
    <n v="30"/>
    <x v="207"/>
    <s v="Nov"/>
    <x v="1"/>
    <x v="6"/>
    <x v="1"/>
  </r>
  <r>
    <d v="2021-11-28T00:00:00"/>
    <x v="29"/>
    <n v="2"/>
    <s v="Direct Sales"/>
    <s v="Cash"/>
    <s v="No"/>
    <n v="0"/>
    <x v="29"/>
    <x v="2"/>
    <s v="Kg"/>
    <n v="90"/>
    <n v="115.2"/>
    <x v="19"/>
    <x v="172"/>
    <n v="28"/>
    <x v="208"/>
    <s v="Nov"/>
    <x v="1"/>
    <x v="5"/>
    <x v="1"/>
  </r>
  <r>
    <d v="2021-11-27T00:00:00"/>
    <x v="25"/>
    <n v="8"/>
    <s v="Online"/>
    <s v="Online"/>
    <s v="No"/>
    <n v="0"/>
    <x v="25"/>
    <x v="1"/>
    <s v="Kg"/>
    <n v="73"/>
    <n v="94.17"/>
    <x v="188"/>
    <x v="212"/>
    <n v="27"/>
    <x v="209"/>
    <s v="Nov"/>
    <x v="1"/>
    <x v="0"/>
    <x v="1"/>
  </r>
  <r>
    <d v="2021-11-21T00:00:00"/>
    <x v="12"/>
    <n v="1"/>
    <s v="Wholesaler"/>
    <s v="Online"/>
    <s v="No"/>
    <n v="0"/>
    <x v="12"/>
    <x v="1"/>
    <s v="Kg"/>
    <n v="112"/>
    <n v="146.72"/>
    <x v="204"/>
    <x v="230"/>
    <n v="21"/>
    <x v="210"/>
    <s v="Nov"/>
    <x v="1"/>
    <x v="5"/>
    <x v="1"/>
  </r>
  <r>
    <d v="2021-11-21T00:00:00"/>
    <x v="5"/>
    <n v="1"/>
    <s v="Online"/>
    <s v="Cash"/>
    <s v="No"/>
    <n v="0"/>
    <x v="5"/>
    <x v="3"/>
    <s v="Kg"/>
    <n v="75"/>
    <n v="85.5"/>
    <x v="70"/>
    <x v="231"/>
    <n v="21"/>
    <x v="210"/>
    <s v="Nov"/>
    <x v="1"/>
    <x v="5"/>
    <x v="1"/>
  </r>
  <r>
    <d v="2021-11-20T00:00:00"/>
    <x v="19"/>
    <n v="14"/>
    <s v="Online"/>
    <s v="Online"/>
    <s v="No"/>
    <n v="0"/>
    <x v="19"/>
    <x v="0"/>
    <s v="Lt"/>
    <n v="55"/>
    <n v="58.3"/>
    <x v="187"/>
    <x v="211"/>
    <n v="20"/>
    <x v="211"/>
    <s v="Nov"/>
    <x v="1"/>
    <x v="0"/>
    <x v="1"/>
  </r>
  <r>
    <d v="2021-11-20T00:00:00"/>
    <x v="3"/>
    <n v="11"/>
    <s v="Online"/>
    <s v="Cash"/>
    <s v="No"/>
    <n v="0"/>
    <x v="3"/>
    <x v="3"/>
    <s v="Kg"/>
    <n v="83"/>
    <n v="94.62"/>
    <x v="205"/>
    <x v="232"/>
    <n v="20"/>
    <x v="211"/>
    <s v="Nov"/>
    <x v="1"/>
    <x v="0"/>
    <x v="1"/>
  </r>
  <r>
    <d v="2021-11-12T00:00:00"/>
    <x v="41"/>
    <n v="3"/>
    <s v="Online"/>
    <s v="Cash"/>
    <s v="No"/>
    <n v="0"/>
    <x v="41"/>
    <x v="1"/>
    <s v="Ft"/>
    <n v="148"/>
    <n v="164.28"/>
    <x v="113"/>
    <x v="233"/>
    <n v="12"/>
    <x v="212"/>
    <s v="Nov"/>
    <x v="1"/>
    <x v="1"/>
    <x v="1"/>
  </r>
  <r>
    <d v="2021-11-11T00:00:00"/>
    <x v="29"/>
    <n v="12"/>
    <s v="Wholesaler"/>
    <s v="Online"/>
    <s v="No"/>
    <n v="0"/>
    <x v="29"/>
    <x v="2"/>
    <s v="Kg"/>
    <n v="90"/>
    <n v="115.2"/>
    <x v="26"/>
    <x v="234"/>
    <n v="11"/>
    <x v="213"/>
    <s v="Nov"/>
    <x v="1"/>
    <x v="2"/>
    <x v="1"/>
  </r>
  <r>
    <d v="2021-11-10T00:00:00"/>
    <x v="4"/>
    <n v="6"/>
    <s v="Online"/>
    <s v="Cash"/>
    <s v="No"/>
    <n v="0"/>
    <x v="4"/>
    <x v="2"/>
    <s v="Ft"/>
    <n v="120"/>
    <n v="162"/>
    <x v="169"/>
    <x v="235"/>
    <n v="10"/>
    <x v="214"/>
    <s v="Nov"/>
    <x v="1"/>
    <x v="3"/>
    <x v="1"/>
  </r>
  <r>
    <d v="2021-11-08T00:00:00"/>
    <x v="33"/>
    <n v="15"/>
    <s v="Direct Sales"/>
    <s v="Online"/>
    <s v="No"/>
    <n v="0"/>
    <x v="33"/>
    <x v="3"/>
    <s v="Lt"/>
    <n v="43"/>
    <n v="47.730000000000004"/>
    <x v="54"/>
    <x v="60"/>
    <n v="8"/>
    <x v="215"/>
    <s v="Nov"/>
    <x v="1"/>
    <x v="4"/>
    <x v="1"/>
  </r>
  <r>
    <d v="2021-11-06T00:00:00"/>
    <x v="22"/>
    <n v="10"/>
    <s v="Direct Sales"/>
    <s v="Online"/>
    <s v="No"/>
    <n v="0"/>
    <x v="22"/>
    <x v="0"/>
    <s v="Kg"/>
    <n v="90"/>
    <n v="96.3"/>
    <x v="120"/>
    <x v="236"/>
    <n v="6"/>
    <x v="216"/>
    <s v="Nov"/>
    <x v="1"/>
    <x v="0"/>
    <x v="1"/>
  </r>
  <r>
    <d v="2021-11-03T00:00:00"/>
    <x v="11"/>
    <n v="12"/>
    <s v="Direct Sales"/>
    <s v="Cash"/>
    <s v="No"/>
    <n v="0"/>
    <x v="11"/>
    <x v="1"/>
    <s v="Kg"/>
    <n v="112"/>
    <n v="122.08"/>
    <x v="206"/>
    <x v="237"/>
    <n v="3"/>
    <x v="217"/>
    <s v="Nov"/>
    <x v="1"/>
    <x v="3"/>
    <x v="1"/>
  </r>
  <r>
    <d v="2021-10-31T00:00:00"/>
    <x v="42"/>
    <n v="6"/>
    <s v="Online"/>
    <s v="Cash"/>
    <s v="No"/>
    <n v="0"/>
    <x v="42"/>
    <x v="4"/>
    <s v="Ft"/>
    <n v="126"/>
    <n v="162.54"/>
    <x v="128"/>
    <x v="139"/>
    <n v="31"/>
    <x v="218"/>
    <s v="Oct"/>
    <x v="1"/>
    <x v="5"/>
    <x v="1"/>
  </r>
  <r>
    <d v="2021-10-29T00:00:00"/>
    <x v="13"/>
    <n v="14"/>
    <s v="Online"/>
    <s v="Online"/>
    <s v="No"/>
    <n v="0"/>
    <x v="13"/>
    <x v="2"/>
    <s v="Kg"/>
    <n v="72"/>
    <n v="79.92"/>
    <x v="14"/>
    <x v="58"/>
    <n v="29"/>
    <x v="219"/>
    <s v="Oct"/>
    <x v="1"/>
    <x v="1"/>
    <x v="1"/>
  </r>
  <r>
    <d v="2021-10-28T00:00:00"/>
    <x v="3"/>
    <n v="1"/>
    <s v="Direct Sales"/>
    <s v="Cash"/>
    <s v="No"/>
    <n v="0"/>
    <x v="3"/>
    <x v="3"/>
    <s v="Kg"/>
    <n v="83"/>
    <n v="94.62"/>
    <x v="207"/>
    <x v="238"/>
    <n v="28"/>
    <x v="220"/>
    <s v="Oct"/>
    <x v="1"/>
    <x v="2"/>
    <x v="1"/>
  </r>
  <r>
    <d v="2021-10-26T00:00:00"/>
    <x v="21"/>
    <n v="6"/>
    <s v="Wholesaler"/>
    <s v="Cash"/>
    <s v="No"/>
    <n v="0"/>
    <x v="21"/>
    <x v="3"/>
    <s v="Lt"/>
    <n v="44"/>
    <n v="48.84"/>
    <x v="1"/>
    <x v="239"/>
    <n v="26"/>
    <x v="221"/>
    <s v="Oct"/>
    <x v="1"/>
    <x v="6"/>
    <x v="1"/>
  </r>
  <r>
    <d v="2021-10-25T00:00:00"/>
    <x v="6"/>
    <n v="9"/>
    <s v="Online"/>
    <s v="Cash"/>
    <s v="No"/>
    <n v="0"/>
    <x v="6"/>
    <x v="2"/>
    <s v="Kg"/>
    <n v="76"/>
    <n v="82.08"/>
    <x v="56"/>
    <x v="64"/>
    <n v="25"/>
    <x v="222"/>
    <s v="Oct"/>
    <x v="1"/>
    <x v="4"/>
    <x v="1"/>
  </r>
  <r>
    <d v="2021-10-24T00:00:00"/>
    <x v="1"/>
    <n v="3"/>
    <s v="Wholesaler"/>
    <s v="Cash"/>
    <s v="No"/>
    <n v="0"/>
    <x v="1"/>
    <x v="1"/>
    <s v="Lt"/>
    <n v="44"/>
    <n v="48.4"/>
    <x v="2"/>
    <x v="2"/>
    <n v="24"/>
    <x v="223"/>
    <s v="Oct"/>
    <x v="1"/>
    <x v="5"/>
    <x v="1"/>
  </r>
  <r>
    <d v="2021-10-22T00:00:00"/>
    <x v="1"/>
    <n v="7"/>
    <s v="Direct Sales"/>
    <s v="Cash"/>
    <s v="No"/>
    <n v="0"/>
    <x v="1"/>
    <x v="1"/>
    <s v="Lt"/>
    <n v="44"/>
    <n v="48.4"/>
    <x v="140"/>
    <x v="155"/>
    <n v="22"/>
    <x v="224"/>
    <s v="Oct"/>
    <x v="1"/>
    <x v="1"/>
    <x v="1"/>
  </r>
  <r>
    <d v="2021-10-22T00:00:00"/>
    <x v="32"/>
    <n v="13"/>
    <s v="Online"/>
    <s v="Cash"/>
    <s v="No"/>
    <n v="0"/>
    <x v="32"/>
    <x v="4"/>
    <s v="Ft"/>
    <n v="144"/>
    <n v="156.96"/>
    <x v="208"/>
    <x v="240"/>
    <n v="22"/>
    <x v="224"/>
    <s v="Oct"/>
    <x v="1"/>
    <x v="1"/>
    <x v="1"/>
  </r>
  <r>
    <d v="2021-10-22T00:00:00"/>
    <x v="7"/>
    <n v="1"/>
    <s v="Direct Sales"/>
    <s v="Cash"/>
    <s v="No"/>
    <n v="0"/>
    <x v="7"/>
    <x v="3"/>
    <s v="No."/>
    <n v="6"/>
    <n v="7.8599999999999994"/>
    <x v="209"/>
    <x v="241"/>
    <n v="22"/>
    <x v="224"/>
    <s v="Oct"/>
    <x v="1"/>
    <x v="1"/>
    <x v="1"/>
  </r>
  <r>
    <d v="2021-10-18T00:00:00"/>
    <x v="38"/>
    <n v="6"/>
    <s v="Online"/>
    <s v="Cash"/>
    <s v="No"/>
    <n v="0"/>
    <x v="38"/>
    <x v="4"/>
    <s v="No."/>
    <n v="7"/>
    <n v="8.33"/>
    <x v="210"/>
    <x v="242"/>
    <n v="18"/>
    <x v="225"/>
    <s v="Oct"/>
    <x v="1"/>
    <x v="4"/>
    <x v="1"/>
  </r>
  <r>
    <d v="2021-10-18T00:00:00"/>
    <x v="42"/>
    <n v="13"/>
    <s v="Online"/>
    <s v="Cash"/>
    <s v="No"/>
    <n v="0"/>
    <x v="42"/>
    <x v="4"/>
    <s v="Ft"/>
    <n v="126"/>
    <n v="162.54"/>
    <x v="211"/>
    <x v="243"/>
    <n v="18"/>
    <x v="225"/>
    <s v="Oct"/>
    <x v="1"/>
    <x v="4"/>
    <x v="1"/>
  </r>
  <r>
    <d v="2021-10-17T00:00:00"/>
    <x v="34"/>
    <n v="13"/>
    <s v="Direct Sales"/>
    <s v="Online"/>
    <s v="No"/>
    <n v="0"/>
    <x v="34"/>
    <x v="3"/>
    <s v="Kg"/>
    <n v="98"/>
    <n v="103.88"/>
    <x v="156"/>
    <x v="174"/>
    <n v="17"/>
    <x v="226"/>
    <s v="Oct"/>
    <x v="1"/>
    <x v="5"/>
    <x v="1"/>
  </r>
  <r>
    <d v="2021-10-12T00:00:00"/>
    <x v="10"/>
    <n v="8"/>
    <s v="Online"/>
    <s v="Online"/>
    <s v="No"/>
    <n v="0"/>
    <x v="10"/>
    <x v="0"/>
    <s v="Lt"/>
    <n v="48"/>
    <n v="57.120000000000005"/>
    <x v="34"/>
    <x v="36"/>
    <n v="12"/>
    <x v="227"/>
    <s v="Oct"/>
    <x v="1"/>
    <x v="6"/>
    <x v="1"/>
  </r>
  <r>
    <d v="2021-10-11T00:00:00"/>
    <x v="1"/>
    <n v="15"/>
    <s v="Direct Sales"/>
    <s v="Cash"/>
    <s v="No"/>
    <n v="0"/>
    <x v="1"/>
    <x v="1"/>
    <s v="Lt"/>
    <n v="44"/>
    <n v="48.4"/>
    <x v="199"/>
    <x v="244"/>
    <n v="11"/>
    <x v="228"/>
    <s v="Oct"/>
    <x v="1"/>
    <x v="4"/>
    <x v="1"/>
  </r>
  <r>
    <d v="2021-10-10T00:00:00"/>
    <x v="31"/>
    <n v="14"/>
    <s v="Direct Sales"/>
    <s v="Cash"/>
    <s v="No"/>
    <n v="0"/>
    <x v="31"/>
    <x v="0"/>
    <s v="No."/>
    <n v="5"/>
    <n v="6.7"/>
    <x v="212"/>
    <x v="245"/>
    <n v="10"/>
    <x v="229"/>
    <s v="Oct"/>
    <x v="1"/>
    <x v="5"/>
    <x v="1"/>
  </r>
  <r>
    <d v="2021-10-09T00:00:00"/>
    <x v="13"/>
    <n v="5"/>
    <s v="Direct Sales"/>
    <s v="Cash"/>
    <s v="No"/>
    <n v="0"/>
    <x v="13"/>
    <x v="2"/>
    <s v="Kg"/>
    <n v="72"/>
    <n v="79.92"/>
    <x v="18"/>
    <x v="19"/>
    <n v="9"/>
    <x v="230"/>
    <s v="Oct"/>
    <x v="1"/>
    <x v="0"/>
    <x v="1"/>
  </r>
  <r>
    <d v="2021-10-09T00:00:00"/>
    <x v="20"/>
    <n v="11"/>
    <s v="Online"/>
    <s v="Cash"/>
    <s v="No"/>
    <n v="0"/>
    <x v="20"/>
    <x v="0"/>
    <s v="Kg"/>
    <n v="89"/>
    <n v="117.48"/>
    <x v="213"/>
    <x v="246"/>
    <n v="9"/>
    <x v="230"/>
    <s v="Oct"/>
    <x v="1"/>
    <x v="0"/>
    <x v="1"/>
  </r>
  <r>
    <d v="2021-10-07T00:00:00"/>
    <x v="15"/>
    <n v="6"/>
    <s v="Direct Sales"/>
    <s v="Cash"/>
    <s v="No"/>
    <n v="0"/>
    <x v="15"/>
    <x v="0"/>
    <s v="No."/>
    <n v="18"/>
    <n v="24.66"/>
    <x v="126"/>
    <x v="137"/>
    <n v="7"/>
    <x v="231"/>
    <s v="Oct"/>
    <x v="1"/>
    <x v="2"/>
    <x v="1"/>
  </r>
  <r>
    <d v="2021-10-06T00:00:00"/>
    <x v="31"/>
    <n v="1"/>
    <s v="Direct Sales"/>
    <s v="Online"/>
    <s v="No"/>
    <n v="0"/>
    <x v="31"/>
    <x v="0"/>
    <s v="No."/>
    <n v="5"/>
    <n v="6.7"/>
    <x v="53"/>
    <x v="59"/>
    <n v="6"/>
    <x v="232"/>
    <s v="Oct"/>
    <x v="1"/>
    <x v="3"/>
    <x v="1"/>
  </r>
  <r>
    <d v="2021-10-06T00:00:00"/>
    <x v="22"/>
    <n v="12"/>
    <s v="Online"/>
    <s v="Online"/>
    <s v="No"/>
    <n v="0"/>
    <x v="22"/>
    <x v="0"/>
    <s v="Kg"/>
    <n v="90"/>
    <n v="96.3"/>
    <x v="26"/>
    <x v="28"/>
    <n v="6"/>
    <x v="232"/>
    <s v="Oct"/>
    <x v="1"/>
    <x v="3"/>
    <x v="1"/>
  </r>
  <r>
    <d v="2021-10-03T00:00:00"/>
    <x v="28"/>
    <n v="9"/>
    <s v="Direct Sales"/>
    <s v="Online"/>
    <s v="No"/>
    <n v="0"/>
    <x v="28"/>
    <x v="1"/>
    <s v="Ft"/>
    <n v="150"/>
    <n v="210"/>
    <x v="51"/>
    <x v="56"/>
    <n v="3"/>
    <x v="233"/>
    <s v="Oct"/>
    <x v="1"/>
    <x v="5"/>
    <x v="1"/>
  </r>
  <r>
    <d v="2021-10-02T00:00:00"/>
    <x v="12"/>
    <n v="15"/>
    <s v="Direct Sales"/>
    <s v="Online"/>
    <s v="No"/>
    <n v="0"/>
    <x v="12"/>
    <x v="1"/>
    <s v="Kg"/>
    <n v="112"/>
    <n v="146.72"/>
    <x v="214"/>
    <x v="247"/>
    <n v="2"/>
    <x v="234"/>
    <s v="Oct"/>
    <x v="1"/>
    <x v="0"/>
    <x v="1"/>
  </r>
  <r>
    <d v="2021-10-01T00:00:00"/>
    <x v="9"/>
    <n v="14"/>
    <s v="Online"/>
    <s v="Cash"/>
    <s v="No"/>
    <n v="0"/>
    <x v="9"/>
    <x v="0"/>
    <s v="Ft"/>
    <n v="148"/>
    <n v="201.28"/>
    <x v="92"/>
    <x v="102"/>
    <n v="1"/>
    <x v="235"/>
    <s v="Oct"/>
    <x v="1"/>
    <x v="1"/>
    <x v="1"/>
  </r>
  <r>
    <d v="2021-09-30T00:00:00"/>
    <x v="12"/>
    <n v="9"/>
    <s v="Online"/>
    <s v="Online"/>
    <s v="No"/>
    <n v="0"/>
    <x v="12"/>
    <x v="1"/>
    <s v="Kg"/>
    <n v="112"/>
    <n v="146.72"/>
    <x v="14"/>
    <x v="248"/>
    <n v="30"/>
    <x v="236"/>
    <s v="Sep"/>
    <x v="1"/>
    <x v="2"/>
    <x v="1"/>
  </r>
  <r>
    <d v="2021-09-30T00:00:00"/>
    <x v="5"/>
    <n v="5"/>
    <s v="Online"/>
    <s v="Online"/>
    <s v="No"/>
    <n v="0"/>
    <x v="5"/>
    <x v="3"/>
    <s v="Kg"/>
    <n v="75"/>
    <n v="85.5"/>
    <x v="215"/>
    <x v="249"/>
    <n v="30"/>
    <x v="236"/>
    <s v="Sep"/>
    <x v="1"/>
    <x v="2"/>
    <x v="1"/>
  </r>
  <r>
    <d v="2021-09-27T00:00:00"/>
    <x v="19"/>
    <n v="1"/>
    <s v="Direct Sales"/>
    <s v="Cash"/>
    <s v="No"/>
    <n v="0"/>
    <x v="19"/>
    <x v="0"/>
    <s v="Lt"/>
    <n v="55"/>
    <n v="58.3"/>
    <x v="216"/>
    <x v="250"/>
    <n v="27"/>
    <x v="237"/>
    <s v="Sep"/>
    <x v="1"/>
    <x v="4"/>
    <x v="1"/>
  </r>
  <r>
    <d v="2021-09-23T00:00:00"/>
    <x v="27"/>
    <n v="12"/>
    <s v="Direct Sales"/>
    <s v="Cash"/>
    <s v="No"/>
    <n v="0"/>
    <x v="27"/>
    <x v="1"/>
    <s v="No."/>
    <n v="37"/>
    <n v="49.21"/>
    <x v="113"/>
    <x v="251"/>
    <n v="23"/>
    <x v="238"/>
    <s v="Sep"/>
    <x v="1"/>
    <x v="2"/>
    <x v="1"/>
  </r>
  <r>
    <d v="2021-09-23T00:00:00"/>
    <x v="42"/>
    <n v="7"/>
    <s v="Online"/>
    <s v="Online"/>
    <s v="No"/>
    <n v="0"/>
    <x v="42"/>
    <x v="4"/>
    <s v="Ft"/>
    <n v="126"/>
    <n v="162.54"/>
    <x v="217"/>
    <x v="252"/>
    <n v="23"/>
    <x v="238"/>
    <s v="Sep"/>
    <x v="1"/>
    <x v="2"/>
    <x v="1"/>
  </r>
  <r>
    <d v="2021-09-22T00:00:00"/>
    <x v="29"/>
    <n v="2"/>
    <s v="Online"/>
    <s v="Cash"/>
    <s v="No"/>
    <n v="0"/>
    <x v="29"/>
    <x v="2"/>
    <s v="Kg"/>
    <n v="90"/>
    <n v="115.2"/>
    <x v="19"/>
    <x v="172"/>
    <n v="22"/>
    <x v="239"/>
    <s v="Sep"/>
    <x v="1"/>
    <x v="3"/>
    <x v="1"/>
  </r>
  <r>
    <d v="2021-09-22T00:00:00"/>
    <x v="26"/>
    <n v="4"/>
    <s v="Direct Sales"/>
    <s v="Cash"/>
    <s v="No"/>
    <n v="0"/>
    <x v="26"/>
    <x v="3"/>
    <s v="Kg"/>
    <n v="105"/>
    <n v="142.80000000000001"/>
    <x v="218"/>
    <x v="34"/>
    <n v="22"/>
    <x v="239"/>
    <s v="Sep"/>
    <x v="1"/>
    <x v="3"/>
    <x v="1"/>
  </r>
  <r>
    <d v="2021-09-21T00:00:00"/>
    <x v="23"/>
    <n v="7"/>
    <s v="Wholesaler"/>
    <s v="Cash"/>
    <s v="No"/>
    <n v="0"/>
    <x v="23"/>
    <x v="4"/>
    <s v="Lt"/>
    <n v="61"/>
    <n v="76.25"/>
    <x v="219"/>
    <x v="253"/>
    <n v="21"/>
    <x v="240"/>
    <s v="Sep"/>
    <x v="1"/>
    <x v="6"/>
    <x v="1"/>
  </r>
  <r>
    <d v="2021-09-15T00:00:00"/>
    <x v="4"/>
    <n v="6"/>
    <s v="Direct Sales"/>
    <s v="Online"/>
    <s v="No"/>
    <n v="0"/>
    <x v="4"/>
    <x v="2"/>
    <s v="Ft"/>
    <n v="120"/>
    <n v="162"/>
    <x v="169"/>
    <x v="235"/>
    <n v="15"/>
    <x v="241"/>
    <s v="Sep"/>
    <x v="1"/>
    <x v="3"/>
    <x v="1"/>
  </r>
  <r>
    <d v="2021-09-15T00:00:00"/>
    <x v="4"/>
    <n v="14"/>
    <s v="Direct Sales"/>
    <s v="Online"/>
    <s v="No"/>
    <n v="0"/>
    <x v="4"/>
    <x v="2"/>
    <s v="Ft"/>
    <n v="120"/>
    <n v="162"/>
    <x v="214"/>
    <x v="254"/>
    <n v="15"/>
    <x v="241"/>
    <s v="Sep"/>
    <x v="1"/>
    <x v="3"/>
    <x v="1"/>
  </r>
  <r>
    <d v="2021-09-13T00:00:00"/>
    <x v="2"/>
    <n v="7"/>
    <s v="Direct Sales"/>
    <s v="Cash"/>
    <s v="No"/>
    <n v="0"/>
    <x v="2"/>
    <x v="2"/>
    <s v="Ft"/>
    <n v="138"/>
    <n v="173.88"/>
    <x v="220"/>
    <x v="255"/>
    <n v="13"/>
    <x v="242"/>
    <s v="Sep"/>
    <x v="1"/>
    <x v="4"/>
    <x v="1"/>
  </r>
  <r>
    <d v="2021-09-11T00:00:00"/>
    <x v="34"/>
    <n v="6"/>
    <s v="Wholesaler"/>
    <s v="Online"/>
    <s v="No"/>
    <n v="0"/>
    <x v="34"/>
    <x v="3"/>
    <s v="Kg"/>
    <n v="98"/>
    <n v="103.88"/>
    <x v="181"/>
    <x v="202"/>
    <n v="11"/>
    <x v="243"/>
    <s v="Sep"/>
    <x v="1"/>
    <x v="0"/>
    <x v="1"/>
  </r>
  <r>
    <d v="2021-09-10T00:00:00"/>
    <x v="9"/>
    <n v="6"/>
    <s v="Direct Sales"/>
    <s v="Online"/>
    <s v="No"/>
    <n v="0"/>
    <x v="9"/>
    <x v="0"/>
    <s v="Ft"/>
    <n v="148"/>
    <n v="201.28"/>
    <x v="221"/>
    <x v="256"/>
    <n v="10"/>
    <x v="244"/>
    <s v="Sep"/>
    <x v="1"/>
    <x v="1"/>
    <x v="1"/>
  </r>
  <r>
    <d v="2021-09-10T00:00:00"/>
    <x v="34"/>
    <n v="9"/>
    <s v="Wholesaler"/>
    <s v="Online"/>
    <s v="No"/>
    <n v="0"/>
    <x v="34"/>
    <x v="3"/>
    <s v="Kg"/>
    <n v="98"/>
    <n v="103.88"/>
    <x v="217"/>
    <x v="257"/>
    <n v="10"/>
    <x v="244"/>
    <s v="Sep"/>
    <x v="1"/>
    <x v="1"/>
    <x v="1"/>
  </r>
  <r>
    <d v="2021-09-10T00:00:00"/>
    <x v="15"/>
    <n v="2"/>
    <s v="Direct Sales"/>
    <s v="Online"/>
    <s v="No"/>
    <n v="0"/>
    <x v="15"/>
    <x v="0"/>
    <s v="No."/>
    <n v="18"/>
    <n v="24.66"/>
    <x v="141"/>
    <x v="258"/>
    <n v="10"/>
    <x v="244"/>
    <s v="Sep"/>
    <x v="1"/>
    <x v="1"/>
    <x v="1"/>
  </r>
  <r>
    <d v="2021-09-09T00:00:00"/>
    <x v="6"/>
    <n v="4"/>
    <s v="Direct Sales"/>
    <s v="Online"/>
    <s v="No"/>
    <n v="0"/>
    <x v="6"/>
    <x v="2"/>
    <s v="Kg"/>
    <n v="76"/>
    <n v="82.08"/>
    <x v="222"/>
    <x v="259"/>
    <n v="9"/>
    <x v="245"/>
    <s v="Sep"/>
    <x v="1"/>
    <x v="2"/>
    <x v="1"/>
  </r>
  <r>
    <d v="2021-09-07T00:00:00"/>
    <x v="28"/>
    <n v="5"/>
    <s v="Direct Sales"/>
    <s v="Online"/>
    <s v="No"/>
    <n v="0"/>
    <x v="28"/>
    <x v="1"/>
    <s v="Ft"/>
    <n v="150"/>
    <n v="210"/>
    <x v="6"/>
    <x v="260"/>
    <n v="7"/>
    <x v="246"/>
    <s v="Sep"/>
    <x v="1"/>
    <x v="6"/>
    <x v="1"/>
  </r>
  <r>
    <d v="2021-09-05T00:00:00"/>
    <x v="20"/>
    <n v="1"/>
    <s v="Direct Sales"/>
    <s v="Cash"/>
    <s v="No"/>
    <n v="0"/>
    <x v="20"/>
    <x v="0"/>
    <s v="Kg"/>
    <n v="89"/>
    <n v="117.48"/>
    <x v="172"/>
    <x v="191"/>
    <n v="5"/>
    <x v="247"/>
    <s v="Sep"/>
    <x v="1"/>
    <x v="5"/>
    <x v="1"/>
  </r>
  <r>
    <d v="2021-09-04T00:00:00"/>
    <x v="16"/>
    <n v="7"/>
    <s v="Direct Sales"/>
    <s v="Online"/>
    <s v="No"/>
    <n v="0"/>
    <x v="16"/>
    <x v="0"/>
    <s v="No."/>
    <n v="37"/>
    <n v="41.81"/>
    <x v="33"/>
    <x v="261"/>
    <n v="4"/>
    <x v="248"/>
    <s v="Sep"/>
    <x v="1"/>
    <x v="0"/>
    <x v="1"/>
  </r>
  <r>
    <d v="2021-09-04T00:00:00"/>
    <x v="40"/>
    <n v="15"/>
    <s v="Direct Sales"/>
    <s v="Online"/>
    <s v="No"/>
    <n v="0"/>
    <x v="40"/>
    <x v="4"/>
    <s v="Ft"/>
    <n v="141"/>
    <n v="149.46"/>
    <x v="223"/>
    <x v="262"/>
    <n v="4"/>
    <x v="248"/>
    <s v="Sep"/>
    <x v="1"/>
    <x v="0"/>
    <x v="1"/>
  </r>
  <r>
    <d v="2021-09-03T00:00:00"/>
    <x v="2"/>
    <n v="8"/>
    <s v="Direct Sales"/>
    <s v="Online"/>
    <s v="No"/>
    <n v="0"/>
    <x v="2"/>
    <x v="2"/>
    <s v="Ft"/>
    <n v="138"/>
    <n v="173.88"/>
    <x v="109"/>
    <x v="119"/>
    <n v="3"/>
    <x v="249"/>
    <s v="Sep"/>
    <x v="1"/>
    <x v="1"/>
    <x v="1"/>
  </r>
  <r>
    <d v="2021-09-01T00:00:00"/>
    <x v="32"/>
    <n v="1"/>
    <s v="Wholesaler"/>
    <s v="Cash"/>
    <s v="No"/>
    <n v="0"/>
    <x v="32"/>
    <x v="4"/>
    <s v="Ft"/>
    <n v="144"/>
    <n v="156.96"/>
    <x v="135"/>
    <x v="263"/>
    <n v="1"/>
    <x v="250"/>
    <s v="Sep"/>
    <x v="1"/>
    <x v="3"/>
    <x v="1"/>
  </r>
  <r>
    <d v="2021-09-01T00:00:00"/>
    <x v="37"/>
    <n v="14"/>
    <s v="Online"/>
    <s v="Online"/>
    <s v="No"/>
    <n v="0"/>
    <x v="37"/>
    <x v="3"/>
    <s v="Kg"/>
    <n v="71"/>
    <n v="80.94"/>
    <x v="224"/>
    <x v="264"/>
    <n v="1"/>
    <x v="250"/>
    <s v="Sep"/>
    <x v="1"/>
    <x v="3"/>
    <x v="1"/>
  </r>
  <r>
    <d v="2021-08-31T00:00:00"/>
    <x v="34"/>
    <n v="2"/>
    <s v="Direct Sales"/>
    <s v="Online"/>
    <s v="No"/>
    <n v="0"/>
    <x v="34"/>
    <x v="3"/>
    <s v="Kg"/>
    <n v="98"/>
    <n v="103.88"/>
    <x v="157"/>
    <x v="175"/>
    <n v="31"/>
    <x v="251"/>
    <s v="Aug"/>
    <x v="2"/>
    <x v="6"/>
    <x v="1"/>
  </r>
  <r>
    <d v="2021-08-31T00:00:00"/>
    <x v="31"/>
    <n v="11"/>
    <s v="Direct Sales"/>
    <s v="Online"/>
    <s v="No"/>
    <n v="0"/>
    <x v="31"/>
    <x v="0"/>
    <s v="No."/>
    <n v="5"/>
    <n v="6.7"/>
    <x v="216"/>
    <x v="265"/>
    <n v="31"/>
    <x v="251"/>
    <s v="Aug"/>
    <x v="2"/>
    <x v="6"/>
    <x v="1"/>
  </r>
  <r>
    <d v="2021-08-30T00:00:00"/>
    <x v="11"/>
    <n v="13"/>
    <s v="Direct Sales"/>
    <s v="Online"/>
    <s v="No"/>
    <n v="0"/>
    <x v="11"/>
    <x v="1"/>
    <s v="Kg"/>
    <n v="112"/>
    <n v="122.08"/>
    <x v="225"/>
    <x v="266"/>
    <n v="30"/>
    <x v="252"/>
    <s v="Aug"/>
    <x v="2"/>
    <x v="4"/>
    <x v="1"/>
  </r>
  <r>
    <d v="2021-08-29T00:00:00"/>
    <x v="19"/>
    <n v="12"/>
    <s v="Wholesaler"/>
    <s v="Online"/>
    <s v="No"/>
    <n v="0"/>
    <x v="19"/>
    <x v="0"/>
    <s v="Lt"/>
    <n v="55"/>
    <n v="58.3"/>
    <x v="199"/>
    <x v="267"/>
    <n v="29"/>
    <x v="253"/>
    <s v="Aug"/>
    <x v="2"/>
    <x v="5"/>
    <x v="1"/>
  </r>
  <r>
    <d v="2021-08-26T00:00:00"/>
    <x v="39"/>
    <n v="4"/>
    <s v="Direct Sales"/>
    <s v="Online"/>
    <s v="No"/>
    <n v="0"/>
    <x v="39"/>
    <x v="2"/>
    <s v="No."/>
    <n v="37"/>
    <n v="42.55"/>
    <x v="200"/>
    <x v="268"/>
    <n v="26"/>
    <x v="254"/>
    <s v="Aug"/>
    <x v="2"/>
    <x v="2"/>
    <x v="1"/>
  </r>
  <r>
    <d v="2021-08-20T00:00:00"/>
    <x v="23"/>
    <n v="15"/>
    <s v="Direct Sales"/>
    <s v="Cash"/>
    <s v="No"/>
    <n v="0"/>
    <x v="23"/>
    <x v="4"/>
    <s v="Lt"/>
    <n v="61"/>
    <n v="76.25"/>
    <x v="226"/>
    <x v="269"/>
    <n v="20"/>
    <x v="255"/>
    <s v="Aug"/>
    <x v="2"/>
    <x v="1"/>
    <x v="1"/>
  </r>
  <r>
    <d v="2021-08-20T00:00:00"/>
    <x v="18"/>
    <n v="9"/>
    <s v="Direct Sales"/>
    <s v="Online"/>
    <s v="No"/>
    <n v="0"/>
    <x v="18"/>
    <x v="0"/>
    <s v="Kg"/>
    <n v="93"/>
    <n v="104.16"/>
    <x v="227"/>
    <x v="270"/>
    <n v="20"/>
    <x v="255"/>
    <s v="Aug"/>
    <x v="2"/>
    <x v="1"/>
    <x v="1"/>
  </r>
  <r>
    <d v="2021-08-20T00:00:00"/>
    <x v="16"/>
    <n v="13"/>
    <s v="Direct Sales"/>
    <s v="Online"/>
    <s v="No"/>
    <n v="0"/>
    <x v="16"/>
    <x v="0"/>
    <s v="No."/>
    <n v="37"/>
    <n v="41.81"/>
    <x v="127"/>
    <x v="271"/>
    <n v="20"/>
    <x v="255"/>
    <s v="Aug"/>
    <x v="2"/>
    <x v="1"/>
    <x v="1"/>
  </r>
  <r>
    <d v="2021-08-18T00:00:00"/>
    <x v="38"/>
    <n v="6"/>
    <s v="Direct Sales"/>
    <s v="Online"/>
    <s v="No"/>
    <n v="0"/>
    <x v="38"/>
    <x v="4"/>
    <s v="No."/>
    <n v="7"/>
    <n v="8.33"/>
    <x v="210"/>
    <x v="242"/>
    <n v="18"/>
    <x v="256"/>
    <s v="Aug"/>
    <x v="2"/>
    <x v="3"/>
    <x v="1"/>
  </r>
  <r>
    <d v="2021-08-16T00:00:00"/>
    <x v="37"/>
    <n v="3"/>
    <s v="Online"/>
    <s v="Online"/>
    <s v="No"/>
    <n v="0"/>
    <x v="37"/>
    <x v="3"/>
    <s v="Kg"/>
    <n v="71"/>
    <n v="80.94"/>
    <x v="73"/>
    <x v="81"/>
    <n v="16"/>
    <x v="257"/>
    <s v="Aug"/>
    <x v="2"/>
    <x v="4"/>
    <x v="1"/>
  </r>
  <r>
    <d v="2021-08-13T00:00:00"/>
    <x v="1"/>
    <n v="13"/>
    <s v="Direct Sales"/>
    <s v="Online"/>
    <s v="No"/>
    <n v="0"/>
    <x v="1"/>
    <x v="1"/>
    <s v="Lt"/>
    <n v="44"/>
    <n v="48.4"/>
    <x v="228"/>
    <x v="272"/>
    <n v="13"/>
    <x v="258"/>
    <s v="Aug"/>
    <x v="2"/>
    <x v="1"/>
    <x v="1"/>
  </r>
  <r>
    <d v="2021-08-13T00:00:00"/>
    <x v="10"/>
    <n v="9"/>
    <s v="Direct Sales"/>
    <s v="Online"/>
    <s v="No"/>
    <n v="0"/>
    <x v="10"/>
    <x v="0"/>
    <s v="Lt"/>
    <n v="48"/>
    <n v="57.120000000000005"/>
    <x v="229"/>
    <x v="273"/>
    <n v="13"/>
    <x v="258"/>
    <s v="Aug"/>
    <x v="2"/>
    <x v="1"/>
    <x v="1"/>
  </r>
  <r>
    <d v="2021-08-11T00:00:00"/>
    <x v="40"/>
    <n v="4"/>
    <s v="Direct Sales"/>
    <s v="Online"/>
    <s v="No"/>
    <n v="0"/>
    <x v="40"/>
    <x v="4"/>
    <s v="Ft"/>
    <n v="141"/>
    <n v="149.46"/>
    <x v="230"/>
    <x v="274"/>
    <n v="11"/>
    <x v="259"/>
    <s v="Aug"/>
    <x v="2"/>
    <x v="3"/>
    <x v="1"/>
  </r>
  <r>
    <d v="2021-08-10T00:00:00"/>
    <x v="8"/>
    <n v="4"/>
    <s v="Wholesaler"/>
    <s v="Cash"/>
    <s v="No"/>
    <n v="0"/>
    <x v="8"/>
    <x v="3"/>
    <s v="Ft"/>
    <n v="133"/>
    <n v="155.61000000000001"/>
    <x v="7"/>
    <x v="11"/>
    <n v="10"/>
    <x v="260"/>
    <s v="Aug"/>
    <x v="2"/>
    <x v="6"/>
    <x v="1"/>
  </r>
  <r>
    <d v="2021-08-10T00:00:00"/>
    <x v="6"/>
    <n v="10"/>
    <s v="Online"/>
    <s v="Cash"/>
    <s v="No"/>
    <n v="0"/>
    <x v="6"/>
    <x v="2"/>
    <s v="Kg"/>
    <n v="76"/>
    <n v="82.08"/>
    <x v="66"/>
    <x v="275"/>
    <n v="10"/>
    <x v="260"/>
    <s v="Aug"/>
    <x v="2"/>
    <x v="6"/>
    <x v="1"/>
  </r>
  <r>
    <d v="2021-08-10T00:00:00"/>
    <x v="5"/>
    <n v="6"/>
    <s v="Direct Sales"/>
    <s v="Cash"/>
    <s v="No"/>
    <n v="0"/>
    <x v="5"/>
    <x v="3"/>
    <s v="Kg"/>
    <n v="75"/>
    <n v="85.5"/>
    <x v="75"/>
    <x v="83"/>
    <n v="10"/>
    <x v="260"/>
    <s v="Aug"/>
    <x v="2"/>
    <x v="6"/>
    <x v="1"/>
  </r>
  <r>
    <d v="2021-08-06T00:00:00"/>
    <x v="35"/>
    <n v="1"/>
    <s v="Wholesaler"/>
    <s v="Cash"/>
    <s v="No"/>
    <n v="0"/>
    <x v="35"/>
    <x v="2"/>
    <s v="Kg"/>
    <n v="67"/>
    <n v="85.76"/>
    <x v="231"/>
    <x v="276"/>
    <n v="6"/>
    <x v="261"/>
    <s v="Aug"/>
    <x v="2"/>
    <x v="1"/>
    <x v="1"/>
  </r>
  <r>
    <d v="2021-08-05T00:00:00"/>
    <x v="16"/>
    <n v="14"/>
    <s v="Direct Sales"/>
    <s v="Cash"/>
    <s v="No"/>
    <n v="0"/>
    <x v="16"/>
    <x v="0"/>
    <s v="No."/>
    <n v="37"/>
    <n v="41.81"/>
    <x v="62"/>
    <x v="277"/>
    <n v="5"/>
    <x v="262"/>
    <s v="Aug"/>
    <x v="2"/>
    <x v="2"/>
    <x v="1"/>
  </r>
  <r>
    <d v="2021-08-03T00:00:00"/>
    <x v="43"/>
    <n v="13"/>
    <s v="Online"/>
    <s v="Online"/>
    <s v="No"/>
    <n v="0"/>
    <x v="43"/>
    <x v="4"/>
    <s v="Ft"/>
    <n v="121"/>
    <n v="141.57"/>
    <x v="232"/>
    <x v="278"/>
    <n v="3"/>
    <x v="263"/>
    <s v="Aug"/>
    <x v="2"/>
    <x v="6"/>
    <x v="1"/>
  </r>
  <r>
    <d v="2021-08-03T00:00:00"/>
    <x v="19"/>
    <n v="12"/>
    <s v="Online"/>
    <s v="Online"/>
    <s v="No"/>
    <n v="0"/>
    <x v="19"/>
    <x v="0"/>
    <s v="Lt"/>
    <n v="55"/>
    <n v="58.3"/>
    <x v="199"/>
    <x v="267"/>
    <n v="3"/>
    <x v="263"/>
    <s v="Aug"/>
    <x v="2"/>
    <x v="6"/>
    <x v="1"/>
  </r>
  <r>
    <d v="2021-08-02T00:00:00"/>
    <x v="40"/>
    <n v="3"/>
    <s v="Direct Sales"/>
    <s v="Online"/>
    <s v="No"/>
    <n v="0"/>
    <x v="40"/>
    <x v="4"/>
    <s v="Ft"/>
    <n v="141"/>
    <n v="149.46"/>
    <x v="233"/>
    <x v="279"/>
    <n v="2"/>
    <x v="264"/>
    <s v="Aug"/>
    <x v="2"/>
    <x v="4"/>
    <x v="1"/>
  </r>
  <r>
    <d v="2021-08-01T00:00:00"/>
    <x v="34"/>
    <n v="11"/>
    <s v="Direct Sales"/>
    <s v="Cash"/>
    <s v="No"/>
    <n v="0"/>
    <x v="34"/>
    <x v="3"/>
    <s v="Kg"/>
    <n v="98"/>
    <n v="103.88"/>
    <x v="234"/>
    <x v="280"/>
    <n v="1"/>
    <x v="265"/>
    <s v="Aug"/>
    <x v="2"/>
    <x v="5"/>
    <x v="1"/>
  </r>
  <r>
    <d v="2021-07-29T00:00:00"/>
    <x v="6"/>
    <n v="15"/>
    <s v="Online"/>
    <s v="Cash"/>
    <s v="No"/>
    <n v="0"/>
    <x v="6"/>
    <x v="2"/>
    <s v="Kg"/>
    <n v="76"/>
    <n v="82.08"/>
    <x v="0"/>
    <x v="21"/>
    <n v="29"/>
    <x v="266"/>
    <s v="Jul"/>
    <x v="2"/>
    <x v="2"/>
    <x v="1"/>
  </r>
  <r>
    <d v="2021-07-24T00:00:00"/>
    <x v="7"/>
    <n v="4"/>
    <s v="Online"/>
    <s v="Cash"/>
    <s v="No"/>
    <n v="0"/>
    <x v="7"/>
    <x v="3"/>
    <s v="No."/>
    <n v="6"/>
    <n v="7.8599999999999994"/>
    <x v="21"/>
    <x v="23"/>
    <n v="24"/>
    <x v="267"/>
    <s v="Jul"/>
    <x v="2"/>
    <x v="0"/>
    <x v="1"/>
  </r>
  <r>
    <d v="2021-07-23T00:00:00"/>
    <x v="22"/>
    <n v="7"/>
    <s v="Wholesaler"/>
    <s v="Online"/>
    <s v="No"/>
    <n v="0"/>
    <x v="22"/>
    <x v="0"/>
    <s v="Kg"/>
    <n v="90"/>
    <n v="96.3"/>
    <x v="175"/>
    <x v="281"/>
    <n v="23"/>
    <x v="268"/>
    <s v="Jul"/>
    <x v="2"/>
    <x v="1"/>
    <x v="1"/>
  </r>
  <r>
    <d v="2021-07-23T00:00:00"/>
    <x v="35"/>
    <n v="8"/>
    <s v="Direct Sales"/>
    <s v="Online"/>
    <s v="No"/>
    <n v="0"/>
    <x v="35"/>
    <x v="2"/>
    <s v="Kg"/>
    <n v="67"/>
    <n v="85.76"/>
    <x v="81"/>
    <x v="90"/>
    <n v="23"/>
    <x v="268"/>
    <s v="Jul"/>
    <x v="2"/>
    <x v="1"/>
    <x v="1"/>
  </r>
  <r>
    <d v="2021-07-22T00:00:00"/>
    <x v="15"/>
    <n v="3"/>
    <s v="Wholesaler"/>
    <s v="Cash"/>
    <s v="No"/>
    <n v="0"/>
    <x v="15"/>
    <x v="0"/>
    <s v="No."/>
    <n v="18"/>
    <n v="24.66"/>
    <x v="235"/>
    <x v="282"/>
    <n v="22"/>
    <x v="269"/>
    <s v="Jul"/>
    <x v="2"/>
    <x v="2"/>
    <x v="1"/>
  </r>
  <r>
    <d v="2021-07-22T00:00:00"/>
    <x v="32"/>
    <n v="14"/>
    <s v="Online"/>
    <s v="Cash"/>
    <s v="No"/>
    <n v="0"/>
    <x v="32"/>
    <x v="4"/>
    <s v="Ft"/>
    <n v="144"/>
    <n v="156.96"/>
    <x v="48"/>
    <x v="52"/>
    <n v="22"/>
    <x v="269"/>
    <s v="Jul"/>
    <x v="2"/>
    <x v="2"/>
    <x v="1"/>
  </r>
  <r>
    <d v="2021-07-21T00:00:00"/>
    <x v="36"/>
    <n v="15"/>
    <s v="Direct Sales"/>
    <s v="Online"/>
    <s v="No"/>
    <n v="0"/>
    <x v="36"/>
    <x v="0"/>
    <s v="Lt"/>
    <n v="47"/>
    <n v="53.11"/>
    <x v="124"/>
    <x v="135"/>
    <n v="21"/>
    <x v="270"/>
    <s v="Jul"/>
    <x v="2"/>
    <x v="3"/>
    <x v="1"/>
  </r>
  <r>
    <d v="2021-07-20T00:00:00"/>
    <x v="13"/>
    <n v="11"/>
    <s v="Online"/>
    <s v="Online"/>
    <s v="No"/>
    <n v="0"/>
    <x v="13"/>
    <x v="2"/>
    <s v="Kg"/>
    <n v="72"/>
    <n v="79.92"/>
    <x v="236"/>
    <x v="283"/>
    <n v="20"/>
    <x v="271"/>
    <s v="Jul"/>
    <x v="2"/>
    <x v="6"/>
    <x v="1"/>
  </r>
  <r>
    <d v="2021-07-20T00:00:00"/>
    <x v="30"/>
    <n v="5"/>
    <s v="Direct Sales"/>
    <s v="Online"/>
    <s v="No"/>
    <n v="0"/>
    <x v="30"/>
    <x v="2"/>
    <s v="Kg"/>
    <n v="67"/>
    <n v="83.08"/>
    <x v="237"/>
    <x v="284"/>
    <n v="20"/>
    <x v="271"/>
    <s v="Jul"/>
    <x v="2"/>
    <x v="6"/>
    <x v="1"/>
  </r>
  <r>
    <d v="2021-07-18T00:00:00"/>
    <x v="10"/>
    <n v="14"/>
    <s v="Online"/>
    <s v="Online"/>
    <s v="No"/>
    <n v="0"/>
    <x v="10"/>
    <x v="0"/>
    <s v="Lt"/>
    <n v="48"/>
    <n v="57.120000000000005"/>
    <x v="167"/>
    <x v="285"/>
    <n v="18"/>
    <x v="272"/>
    <s v="Jul"/>
    <x v="2"/>
    <x v="5"/>
    <x v="1"/>
  </r>
  <r>
    <d v="2021-07-16T00:00:00"/>
    <x v="40"/>
    <n v="8"/>
    <s v="Wholesaler"/>
    <s v="Cash"/>
    <s v="No"/>
    <n v="0"/>
    <x v="40"/>
    <x v="4"/>
    <s v="Ft"/>
    <n v="141"/>
    <n v="149.46"/>
    <x v="238"/>
    <x v="286"/>
    <n v="16"/>
    <x v="273"/>
    <s v="Jul"/>
    <x v="2"/>
    <x v="1"/>
    <x v="1"/>
  </r>
  <r>
    <d v="2021-07-13T00:00:00"/>
    <x v="28"/>
    <n v="1"/>
    <s v="Direct Sales"/>
    <s v="Cash"/>
    <s v="No"/>
    <n v="0"/>
    <x v="28"/>
    <x v="1"/>
    <s v="Ft"/>
    <n v="150"/>
    <n v="210"/>
    <x v="239"/>
    <x v="287"/>
    <n v="13"/>
    <x v="274"/>
    <s v="Jul"/>
    <x v="2"/>
    <x v="6"/>
    <x v="1"/>
  </r>
  <r>
    <d v="2021-07-11T00:00:00"/>
    <x v="7"/>
    <n v="4"/>
    <s v="Wholesaler"/>
    <s v="Online"/>
    <s v="No"/>
    <n v="0"/>
    <x v="7"/>
    <x v="3"/>
    <s v="No."/>
    <n v="6"/>
    <n v="7.8599999999999994"/>
    <x v="21"/>
    <x v="23"/>
    <n v="11"/>
    <x v="275"/>
    <s v="Jul"/>
    <x v="2"/>
    <x v="5"/>
    <x v="1"/>
  </r>
  <r>
    <d v="2021-07-10T00:00:00"/>
    <x v="19"/>
    <n v="6"/>
    <s v="Wholesaler"/>
    <s v="Cash"/>
    <s v="No"/>
    <n v="0"/>
    <x v="19"/>
    <x v="0"/>
    <s v="Lt"/>
    <n v="55"/>
    <n v="58.3"/>
    <x v="106"/>
    <x v="116"/>
    <n v="10"/>
    <x v="276"/>
    <s v="Jul"/>
    <x v="2"/>
    <x v="0"/>
    <x v="1"/>
  </r>
  <r>
    <d v="2021-07-08T00:00:00"/>
    <x v="21"/>
    <n v="10"/>
    <s v="Direct Sales"/>
    <s v="Online"/>
    <s v="No"/>
    <n v="0"/>
    <x v="21"/>
    <x v="3"/>
    <s v="Lt"/>
    <n v="44"/>
    <n v="48.84"/>
    <x v="28"/>
    <x v="288"/>
    <n v="8"/>
    <x v="277"/>
    <s v="Jul"/>
    <x v="2"/>
    <x v="2"/>
    <x v="1"/>
  </r>
  <r>
    <d v="2021-07-06T00:00:00"/>
    <x v="2"/>
    <n v="15"/>
    <s v="Direct Sales"/>
    <s v="Cash"/>
    <s v="No"/>
    <n v="0"/>
    <x v="2"/>
    <x v="2"/>
    <s v="Ft"/>
    <n v="138"/>
    <n v="173.88"/>
    <x v="240"/>
    <x v="289"/>
    <n v="6"/>
    <x v="278"/>
    <s v="Jul"/>
    <x v="2"/>
    <x v="6"/>
    <x v="1"/>
  </r>
  <r>
    <d v="2021-07-05T00:00:00"/>
    <x v="26"/>
    <n v="8"/>
    <s v="Direct Sales"/>
    <s v="Online"/>
    <s v="No"/>
    <n v="0"/>
    <x v="26"/>
    <x v="3"/>
    <s v="Kg"/>
    <n v="105"/>
    <n v="142.80000000000001"/>
    <x v="123"/>
    <x v="134"/>
    <n v="5"/>
    <x v="279"/>
    <s v="Jul"/>
    <x v="2"/>
    <x v="4"/>
    <x v="1"/>
  </r>
  <r>
    <d v="2021-07-03T00:00:00"/>
    <x v="0"/>
    <n v="9"/>
    <s v="Online"/>
    <s v="Cash"/>
    <s v="No"/>
    <n v="0"/>
    <x v="0"/>
    <x v="0"/>
    <s v="Kg"/>
    <n v="95"/>
    <n v="119.7"/>
    <x v="111"/>
    <x v="121"/>
    <n v="3"/>
    <x v="280"/>
    <s v="Jul"/>
    <x v="2"/>
    <x v="0"/>
    <x v="1"/>
  </r>
  <r>
    <d v="2021-07-03T00:00:00"/>
    <x v="37"/>
    <n v="8"/>
    <s v="Online"/>
    <s v="Cash"/>
    <s v="No"/>
    <n v="0"/>
    <x v="37"/>
    <x v="3"/>
    <s v="Kg"/>
    <n v="71"/>
    <n v="80.94"/>
    <x v="149"/>
    <x v="165"/>
    <n v="3"/>
    <x v="280"/>
    <s v="Jul"/>
    <x v="2"/>
    <x v="0"/>
    <x v="1"/>
  </r>
  <r>
    <d v="2021-07-02T00:00:00"/>
    <x v="41"/>
    <n v="11"/>
    <s v="Direct Sales"/>
    <s v="Cash"/>
    <s v="No"/>
    <n v="0"/>
    <x v="41"/>
    <x v="1"/>
    <s v="Ft"/>
    <n v="148"/>
    <n v="164.28"/>
    <x v="158"/>
    <x v="290"/>
    <n v="2"/>
    <x v="281"/>
    <s v="Jul"/>
    <x v="2"/>
    <x v="1"/>
    <x v="1"/>
  </r>
  <r>
    <d v="2021-07-01T00:00:00"/>
    <x v="8"/>
    <n v="11"/>
    <s v="Direct Sales"/>
    <s v="Cash"/>
    <s v="No"/>
    <n v="0"/>
    <x v="8"/>
    <x v="3"/>
    <s v="Ft"/>
    <n v="133"/>
    <n v="155.61000000000001"/>
    <x v="174"/>
    <x v="194"/>
    <n v="1"/>
    <x v="282"/>
    <s v="Jul"/>
    <x v="2"/>
    <x v="2"/>
    <x v="1"/>
  </r>
  <r>
    <d v="2021-06-29T00:00:00"/>
    <x v="12"/>
    <n v="4"/>
    <s v="Direct Sales"/>
    <s v="Online"/>
    <s v="No"/>
    <n v="0"/>
    <x v="12"/>
    <x v="1"/>
    <s v="Kg"/>
    <n v="112"/>
    <n v="146.72"/>
    <x v="145"/>
    <x v="291"/>
    <n v="29"/>
    <x v="283"/>
    <s v="Jun"/>
    <x v="2"/>
    <x v="6"/>
    <x v="1"/>
  </r>
  <r>
    <d v="2021-06-28T00:00:00"/>
    <x v="42"/>
    <n v="2"/>
    <s v="Online"/>
    <s v="Cash"/>
    <s v="No"/>
    <n v="0"/>
    <x v="42"/>
    <x v="4"/>
    <s v="Ft"/>
    <n v="126"/>
    <n v="162.54"/>
    <x v="67"/>
    <x v="203"/>
    <n v="28"/>
    <x v="284"/>
    <s v="Jun"/>
    <x v="2"/>
    <x v="4"/>
    <x v="1"/>
  </r>
  <r>
    <d v="2021-06-28T00:00:00"/>
    <x v="31"/>
    <n v="7"/>
    <s v="Online"/>
    <s v="Online"/>
    <s v="No"/>
    <n v="0"/>
    <x v="31"/>
    <x v="0"/>
    <s v="No."/>
    <n v="5"/>
    <n v="6.7"/>
    <x v="77"/>
    <x v="292"/>
    <n v="28"/>
    <x v="284"/>
    <s v="Jun"/>
    <x v="2"/>
    <x v="4"/>
    <x v="1"/>
  </r>
  <r>
    <d v="2021-06-27T00:00:00"/>
    <x v="8"/>
    <n v="11"/>
    <s v="Direct Sales"/>
    <s v="Cash"/>
    <s v="No"/>
    <n v="0"/>
    <x v="8"/>
    <x v="3"/>
    <s v="Ft"/>
    <n v="133"/>
    <n v="155.61000000000001"/>
    <x v="174"/>
    <x v="194"/>
    <n v="27"/>
    <x v="285"/>
    <s v="Jun"/>
    <x v="2"/>
    <x v="5"/>
    <x v="1"/>
  </r>
  <r>
    <d v="2021-06-26T00:00:00"/>
    <x v="7"/>
    <n v="7"/>
    <s v="Online"/>
    <s v="Online"/>
    <s v="No"/>
    <n v="0"/>
    <x v="7"/>
    <x v="3"/>
    <s v="No."/>
    <n v="6"/>
    <n v="7.8599999999999994"/>
    <x v="210"/>
    <x v="293"/>
    <n v="26"/>
    <x v="286"/>
    <s v="Jun"/>
    <x v="2"/>
    <x v="0"/>
    <x v="1"/>
  </r>
  <r>
    <d v="2021-06-24T00:00:00"/>
    <x v="1"/>
    <n v="13"/>
    <s v="Direct Sales"/>
    <s v="Online"/>
    <s v="No"/>
    <n v="0"/>
    <x v="1"/>
    <x v="1"/>
    <s v="Lt"/>
    <n v="44"/>
    <n v="48.4"/>
    <x v="228"/>
    <x v="272"/>
    <n v="24"/>
    <x v="287"/>
    <s v="Jun"/>
    <x v="2"/>
    <x v="2"/>
    <x v="1"/>
  </r>
  <r>
    <d v="2021-06-23T00:00:00"/>
    <x v="14"/>
    <n v="4"/>
    <s v="Direct Sales"/>
    <s v="Online"/>
    <s v="No"/>
    <n v="0"/>
    <x v="14"/>
    <x v="1"/>
    <s v="No."/>
    <n v="13"/>
    <n v="16.64"/>
    <x v="85"/>
    <x v="94"/>
    <n v="23"/>
    <x v="288"/>
    <s v="Jun"/>
    <x v="2"/>
    <x v="3"/>
    <x v="1"/>
  </r>
  <r>
    <d v="2021-06-20T00:00:00"/>
    <x v="14"/>
    <n v="1"/>
    <s v="Wholesaler"/>
    <s v="Cash"/>
    <s v="No"/>
    <n v="0"/>
    <x v="14"/>
    <x v="1"/>
    <s v="No."/>
    <n v="13"/>
    <n v="16.64"/>
    <x v="241"/>
    <x v="294"/>
    <n v="20"/>
    <x v="289"/>
    <s v="Jun"/>
    <x v="2"/>
    <x v="5"/>
    <x v="1"/>
  </r>
  <r>
    <d v="2021-06-19T00:00:00"/>
    <x v="2"/>
    <n v="5"/>
    <s v="Direct Sales"/>
    <s v="Online"/>
    <s v="No"/>
    <n v="0"/>
    <x v="2"/>
    <x v="2"/>
    <s v="Ft"/>
    <n v="138"/>
    <n v="173.88"/>
    <x v="242"/>
    <x v="295"/>
    <n v="19"/>
    <x v="290"/>
    <s v="Jun"/>
    <x v="2"/>
    <x v="0"/>
    <x v="1"/>
  </r>
  <r>
    <d v="2021-06-18T00:00:00"/>
    <x v="38"/>
    <n v="13"/>
    <s v="Direct Sales"/>
    <s v="Cash"/>
    <s v="No"/>
    <n v="0"/>
    <x v="38"/>
    <x v="4"/>
    <s v="No."/>
    <n v="7"/>
    <n v="8.33"/>
    <x v="243"/>
    <x v="296"/>
    <n v="18"/>
    <x v="291"/>
    <s v="Jun"/>
    <x v="2"/>
    <x v="1"/>
    <x v="1"/>
  </r>
  <r>
    <d v="2021-06-16T00:00:00"/>
    <x v="28"/>
    <n v="5"/>
    <s v="Wholesaler"/>
    <s v="Cash"/>
    <s v="No"/>
    <n v="0"/>
    <x v="28"/>
    <x v="1"/>
    <s v="Ft"/>
    <n v="150"/>
    <n v="210"/>
    <x v="6"/>
    <x v="260"/>
    <n v="16"/>
    <x v="292"/>
    <s v="Jun"/>
    <x v="2"/>
    <x v="3"/>
    <x v="1"/>
  </r>
  <r>
    <d v="2021-06-16T00:00:00"/>
    <x v="17"/>
    <n v="12"/>
    <s v="Online"/>
    <s v="Cash"/>
    <s v="No"/>
    <n v="0"/>
    <x v="17"/>
    <x v="1"/>
    <s v="No."/>
    <n v="12"/>
    <n v="15.719999999999999"/>
    <x v="135"/>
    <x v="150"/>
    <n v="16"/>
    <x v="292"/>
    <s v="Jun"/>
    <x v="2"/>
    <x v="3"/>
    <x v="1"/>
  </r>
  <r>
    <d v="2021-06-16T00:00:00"/>
    <x v="39"/>
    <n v="11"/>
    <s v="Direct Sales"/>
    <s v="Cash"/>
    <s v="No"/>
    <n v="0"/>
    <x v="39"/>
    <x v="2"/>
    <s v="No."/>
    <n v="37"/>
    <n v="42.55"/>
    <x v="244"/>
    <x v="297"/>
    <n v="16"/>
    <x v="292"/>
    <s v="Jun"/>
    <x v="2"/>
    <x v="3"/>
    <x v="1"/>
  </r>
  <r>
    <d v="2021-06-14T00:00:00"/>
    <x v="38"/>
    <n v="10"/>
    <s v="Online"/>
    <s v="Cash"/>
    <s v="No"/>
    <n v="0"/>
    <x v="38"/>
    <x v="4"/>
    <s v="No."/>
    <n v="7"/>
    <n v="8.33"/>
    <x v="212"/>
    <x v="298"/>
    <n v="14"/>
    <x v="293"/>
    <s v="Jun"/>
    <x v="2"/>
    <x v="4"/>
    <x v="1"/>
  </r>
  <r>
    <d v="2021-06-12T00:00:00"/>
    <x v="2"/>
    <n v="6"/>
    <s v="Direct Sales"/>
    <s v="Online"/>
    <s v="No"/>
    <n v="0"/>
    <x v="2"/>
    <x v="2"/>
    <s v="Ft"/>
    <n v="138"/>
    <n v="173.88"/>
    <x v="160"/>
    <x v="178"/>
    <n v="12"/>
    <x v="294"/>
    <s v="Jun"/>
    <x v="2"/>
    <x v="0"/>
    <x v="1"/>
  </r>
  <r>
    <d v="2021-06-11T00:00:00"/>
    <x v="20"/>
    <n v="12"/>
    <s v="Wholesaler"/>
    <s v="Cash"/>
    <s v="No"/>
    <n v="0"/>
    <x v="20"/>
    <x v="0"/>
    <s v="Kg"/>
    <n v="89"/>
    <n v="117.48"/>
    <x v="94"/>
    <x v="104"/>
    <n v="11"/>
    <x v="295"/>
    <s v="Jun"/>
    <x v="2"/>
    <x v="1"/>
    <x v="1"/>
  </r>
  <r>
    <d v="2021-06-09T00:00:00"/>
    <x v="34"/>
    <n v="7"/>
    <s v="Direct Sales"/>
    <s v="Online"/>
    <s v="No"/>
    <n v="0"/>
    <x v="34"/>
    <x v="3"/>
    <s v="Kg"/>
    <n v="98"/>
    <n v="103.88"/>
    <x v="245"/>
    <x v="299"/>
    <n v="9"/>
    <x v="296"/>
    <s v="Jun"/>
    <x v="2"/>
    <x v="3"/>
    <x v="1"/>
  </r>
  <r>
    <d v="2021-06-08T00:00:00"/>
    <x v="16"/>
    <n v="11"/>
    <s v="Direct Sales"/>
    <s v="Online"/>
    <s v="No"/>
    <n v="0"/>
    <x v="16"/>
    <x v="0"/>
    <s v="No."/>
    <n v="37"/>
    <n v="41.81"/>
    <x v="244"/>
    <x v="300"/>
    <n v="8"/>
    <x v="297"/>
    <s v="Jun"/>
    <x v="2"/>
    <x v="6"/>
    <x v="1"/>
  </r>
  <r>
    <d v="2021-06-08T00:00:00"/>
    <x v="21"/>
    <n v="11"/>
    <s v="Wholesaler"/>
    <s v="Cash"/>
    <s v="No"/>
    <n v="0"/>
    <x v="21"/>
    <x v="3"/>
    <s v="Lt"/>
    <n v="44"/>
    <n v="48.84"/>
    <x v="163"/>
    <x v="182"/>
    <n v="8"/>
    <x v="297"/>
    <s v="Jun"/>
    <x v="2"/>
    <x v="6"/>
    <x v="1"/>
  </r>
  <r>
    <d v="2021-06-06T00:00:00"/>
    <x v="0"/>
    <n v="6"/>
    <s v="Direct Sales"/>
    <s v="Online"/>
    <s v="No"/>
    <n v="0"/>
    <x v="0"/>
    <x v="0"/>
    <s v="Kg"/>
    <n v="95"/>
    <n v="119.7"/>
    <x v="64"/>
    <x v="72"/>
    <n v="6"/>
    <x v="298"/>
    <s v="Jun"/>
    <x v="2"/>
    <x v="5"/>
    <x v="1"/>
  </r>
  <r>
    <d v="2021-06-05T00:00:00"/>
    <x v="43"/>
    <n v="15"/>
    <s v="Wholesaler"/>
    <s v="Online"/>
    <s v="No"/>
    <n v="0"/>
    <x v="43"/>
    <x v="4"/>
    <s v="Ft"/>
    <n v="121"/>
    <n v="141.57"/>
    <x v="246"/>
    <x v="301"/>
    <n v="5"/>
    <x v="299"/>
    <s v="Jun"/>
    <x v="2"/>
    <x v="0"/>
    <x v="1"/>
  </r>
  <r>
    <d v="2021-06-05T00:00:00"/>
    <x v="31"/>
    <n v="10"/>
    <s v="Direct Sales"/>
    <s v="Online"/>
    <s v="No"/>
    <n v="0"/>
    <x v="31"/>
    <x v="0"/>
    <s v="No."/>
    <n v="5"/>
    <n v="6.7"/>
    <x v="247"/>
    <x v="302"/>
    <n v="5"/>
    <x v="299"/>
    <s v="Jun"/>
    <x v="2"/>
    <x v="0"/>
    <x v="1"/>
  </r>
  <r>
    <d v="2021-06-04T00:00:00"/>
    <x v="23"/>
    <n v="8"/>
    <s v="Wholesaler"/>
    <s v="Online"/>
    <s v="No"/>
    <n v="0"/>
    <x v="23"/>
    <x v="4"/>
    <s v="Lt"/>
    <n v="61"/>
    <n v="76.25"/>
    <x v="248"/>
    <x v="303"/>
    <n v="4"/>
    <x v="300"/>
    <s v="Jun"/>
    <x v="2"/>
    <x v="1"/>
    <x v="1"/>
  </r>
  <r>
    <d v="2021-06-04T00:00:00"/>
    <x v="23"/>
    <n v="12"/>
    <s v="Online"/>
    <s v="Cash"/>
    <s v="No"/>
    <n v="0"/>
    <x v="23"/>
    <x v="4"/>
    <s v="Lt"/>
    <n v="61"/>
    <n v="76.25"/>
    <x v="249"/>
    <x v="304"/>
    <n v="4"/>
    <x v="300"/>
    <s v="Jun"/>
    <x v="2"/>
    <x v="1"/>
    <x v="1"/>
  </r>
  <r>
    <d v="2021-06-03T00:00:00"/>
    <x v="42"/>
    <n v="10"/>
    <s v="Direct Sales"/>
    <s v="Cash"/>
    <s v="No"/>
    <n v="0"/>
    <x v="42"/>
    <x v="4"/>
    <s v="Ft"/>
    <n v="126"/>
    <n v="162.54"/>
    <x v="250"/>
    <x v="305"/>
    <n v="3"/>
    <x v="301"/>
    <s v="Jun"/>
    <x v="2"/>
    <x v="2"/>
    <x v="1"/>
  </r>
  <r>
    <d v="2021-05-30T00:00:00"/>
    <x v="40"/>
    <n v="13"/>
    <s v="Online"/>
    <s v="Online"/>
    <s v="No"/>
    <n v="0"/>
    <x v="40"/>
    <x v="4"/>
    <s v="Ft"/>
    <n v="141"/>
    <n v="149.46"/>
    <x v="86"/>
    <x v="95"/>
    <n v="30"/>
    <x v="302"/>
    <s v="May"/>
    <x v="3"/>
    <x v="5"/>
    <x v="1"/>
  </r>
  <r>
    <d v="2021-05-30T00:00:00"/>
    <x v="11"/>
    <n v="6"/>
    <s v="Online"/>
    <s v="Cash"/>
    <s v="No"/>
    <n v="0"/>
    <x v="11"/>
    <x v="1"/>
    <s v="Kg"/>
    <n v="112"/>
    <n v="122.08"/>
    <x v="167"/>
    <x v="186"/>
    <n v="30"/>
    <x v="302"/>
    <s v="May"/>
    <x v="3"/>
    <x v="5"/>
    <x v="1"/>
  </r>
  <r>
    <d v="2021-05-23T00:00:00"/>
    <x v="29"/>
    <n v="11"/>
    <s v="Direct Sales"/>
    <s v="Online"/>
    <s v="No"/>
    <n v="0"/>
    <x v="29"/>
    <x v="2"/>
    <s v="Kg"/>
    <n v="90"/>
    <n v="115.2"/>
    <x v="35"/>
    <x v="306"/>
    <n v="23"/>
    <x v="303"/>
    <s v="May"/>
    <x v="3"/>
    <x v="5"/>
    <x v="1"/>
  </r>
  <r>
    <d v="2021-05-20T00:00:00"/>
    <x v="4"/>
    <n v="2"/>
    <s v="Online"/>
    <s v="Cash"/>
    <s v="No"/>
    <n v="0"/>
    <x v="4"/>
    <x v="2"/>
    <s v="Ft"/>
    <n v="120"/>
    <n v="162"/>
    <x v="13"/>
    <x v="307"/>
    <n v="20"/>
    <x v="304"/>
    <s v="May"/>
    <x v="3"/>
    <x v="2"/>
    <x v="1"/>
  </r>
  <r>
    <d v="2021-05-13T00:00:00"/>
    <x v="36"/>
    <n v="4"/>
    <s v="Direct Sales"/>
    <s v="Online"/>
    <s v="No"/>
    <n v="0"/>
    <x v="36"/>
    <x v="0"/>
    <s v="Lt"/>
    <n v="47"/>
    <n v="53.11"/>
    <x v="251"/>
    <x v="308"/>
    <n v="13"/>
    <x v="305"/>
    <s v="May"/>
    <x v="3"/>
    <x v="2"/>
    <x v="1"/>
  </r>
  <r>
    <d v="2021-05-12T00:00:00"/>
    <x v="14"/>
    <n v="3"/>
    <s v="Direct Sales"/>
    <s v="Online"/>
    <s v="No"/>
    <n v="0"/>
    <x v="14"/>
    <x v="1"/>
    <s v="No."/>
    <n v="13"/>
    <n v="16.64"/>
    <x v="252"/>
    <x v="309"/>
    <n v="12"/>
    <x v="306"/>
    <s v="May"/>
    <x v="3"/>
    <x v="3"/>
    <x v="1"/>
  </r>
  <r>
    <d v="2021-05-12T00:00:00"/>
    <x v="31"/>
    <n v="15"/>
    <s v="Direct Sales"/>
    <s v="Online"/>
    <s v="No"/>
    <n v="0"/>
    <x v="31"/>
    <x v="0"/>
    <s v="No."/>
    <n v="5"/>
    <n v="6.7"/>
    <x v="70"/>
    <x v="78"/>
    <n v="12"/>
    <x v="306"/>
    <s v="May"/>
    <x v="3"/>
    <x v="3"/>
    <x v="1"/>
  </r>
  <r>
    <d v="2021-05-09T00:00:00"/>
    <x v="14"/>
    <n v="6"/>
    <s v="Online"/>
    <s v="Online"/>
    <s v="No"/>
    <n v="0"/>
    <x v="14"/>
    <x v="1"/>
    <s v="No."/>
    <n v="13"/>
    <n v="16.64"/>
    <x v="10"/>
    <x v="310"/>
    <n v="9"/>
    <x v="307"/>
    <s v="May"/>
    <x v="3"/>
    <x v="5"/>
    <x v="1"/>
  </r>
  <r>
    <d v="2021-05-09T00:00:00"/>
    <x v="16"/>
    <n v="8"/>
    <s v="Direct Sales"/>
    <s v="Cash"/>
    <s v="No"/>
    <n v="0"/>
    <x v="16"/>
    <x v="0"/>
    <s v="No."/>
    <n v="37"/>
    <n v="41.81"/>
    <x v="90"/>
    <x v="140"/>
    <n v="9"/>
    <x v="307"/>
    <s v="May"/>
    <x v="3"/>
    <x v="5"/>
    <x v="1"/>
  </r>
  <r>
    <d v="2021-05-07T00:00:00"/>
    <x v="27"/>
    <n v="1"/>
    <s v="Direct Sales"/>
    <s v="Cash"/>
    <s v="No"/>
    <n v="0"/>
    <x v="27"/>
    <x v="1"/>
    <s v="No."/>
    <n v="37"/>
    <n v="49.21"/>
    <x v="253"/>
    <x v="311"/>
    <n v="7"/>
    <x v="308"/>
    <s v="May"/>
    <x v="3"/>
    <x v="1"/>
    <x v="1"/>
  </r>
  <r>
    <d v="2021-05-06T00:00:00"/>
    <x v="3"/>
    <n v="15"/>
    <s v="Direct Sales"/>
    <s v="Online"/>
    <s v="No"/>
    <n v="0"/>
    <x v="3"/>
    <x v="3"/>
    <s v="Kg"/>
    <n v="83"/>
    <n v="94.62"/>
    <x v="4"/>
    <x v="4"/>
    <n v="6"/>
    <x v="309"/>
    <s v="May"/>
    <x v="3"/>
    <x v="2"/>
    <x v="1"/>
  </r>
  <r>
    <d v="2021-05-06T00:00:00"/>
    <x v="7"/>
    <n v="6"/>
    <s v="Online"/>
    <s v="Online"/>
    <s v="No"/>
    <n v="0"/>
    <x v="7"/>
    <x v="3"/>
    <s v="No."/>
    <n v="6"/>
    <n v="7.8599999999999994"/>
    <x v="141"/>
    <x v="156"/>
    <n v="6"/>
    <x v="309"/>
    <s v="May"/>
    <x v="3"/>
    <x v="2"/>
    <x v="1"/>
  </r>
  <r>
    <d v="2021-05-05T00:00:00"/>
    <x v="7"/>
    <n v="13"/>
    <s v="Direct Sales"/>
    <s v="Cash"/>
    <s v="No"/>
    <n v="0"/>
    <x v="7"/>
    <x v="3"/>
    <s v="No."/>
    <n v="6"/>
    <n v="7.8599999999999994"/>
    <x v="10"/>
    <x v="10"/>
    <n v="5"/>
    <x v="310"/>
    <s v="May"/>
    <x v="3"/>
    <x v="3"/>
    <x v="1"/>
  </r>
  <r>
    <d v="2021-05-04T00:00:00"/>
    <x v="17"/>
    <n v="13"/>
    <s v="Online"/>
    <s v="Online"/>
    <s v="No"/>
    <n v="0"/>
    <x v="17"/>
    <x v="1"/>
    <s v="No."/>
    <n v="12"/>
    <n v="15.719999999999999"/>
    <x v="39"/>
    <x v="41"/>
    <n v="4"/>
    <x v="311"/>
    <s v="May"/>
    <x v="3"/>
    <x v="6"/>
    <x v="1"/>
  </r>
  <r>
    <d v="2021-05-04T00:00:00"/>
    <x v="12"/>
    <n v="4"/>
    <s v="Direct Sales"/>
    <s v="Cash"/>
    <s v="No"/>
    <n v="0"/>
    <x v="12"/>
    <x v="1"/>
    <s v="Kg"/>
    <n v="112"/>
    <n v="146.72"/>
    <x v="145"/>
    <x v="291"/>
    <n v="4"/>
    <x v="311"/>
    <s v="May"/>
    <x v="3"/>
    <x v="6"/>
    <x v="1"/>
  </r>
  <r>
    <d v="2021-05-03T00:00:00"/>
    <x v="19"/>
    <n v="3"/>
    <s v="Online"/>
    <s v="Online"/>
    <s v="No"/>
    <n v="0"/>
    <x v="19"/>
    <x v="0"/>
    <s v="Lt"/>
    <n v="55"/>
    <n v="58.3"/>
    <x v="254"/>
    <x v="312"/>
    <n v="3"/>
    <x v="312"/>
    <s v="May"/>
    <x v="3"/>
    <x v="4"/>
    <x v="1"/>
  </r>
  <r>
    <d v="2021-05-01T00:00:00"/>
    <x v="27"/>
    <n v="3"/>
    <s v="Online"/>
    <s v="Cash"/>
    <s v="No"/>
    <n v="0"/>
    <x v="27"/>
    <x v="1"/>
    <s v="No."/>
    <n v="37"/>
    <n v="49.21"/>
    <x v="173"/>
    <x v="313"/>
    <n v="1"/>
    <x v="313"/>
    <s v="May"/>
    <x v="3"/>
    <x v="0"/>
    <x v="1"/>
  </r>
  <r>
    <d v="2021-05-01T00:00:00"/>
    <x v="4"/>
    <n v="1"/>
    <s v="Online"/>
    <s v="Cash"/>
    <s v="No"/>
    <n v="0"/>
    <x v="4"/>
    <x v="2"/>
    <s v="Ft"/>
    <n v="120"/>
    <n v="162"/>
    <x v="5"/>
    <x v="5"/>
    <n v="1"/>
    <x v="313"/>
    <s v="May"/>
    <x v="3"/>
    <x v="0"/>
    <x v="1"/>
  </r>
  <r>
    <d v="2021-04-30T00:00:00"/>
    <x v="36"/>
    <n v="1"/>
    <s v="Direct Sales"/>
    <s v="Online"/>
    <s v="No"/>
    <n v="0"/>
    <x v="36"/>
    <x v="0"/>
    <s v="Lt"/>
    <n v="47"/>
    <n v="53.11"/>
    <x v="189"/>
    <x v="213"/>
    <n v="30"/>
    <x v="314"/>
    <s v="Apr"/>
    <x v="3"/>
    <x v="1"/>
    <x v="1"/>
  </r>
  <r>
    <d v="2021-04-29T00:00:00"/>
    <x v="9"/>
    <n v="7"/>
    <s v="Direct Sales"/>
    <s v="Online"/>
    <s v="No"/>
    <n v="0"/>
    <x v="9"/>
    <x v="0"/>
    <s v="Ft"/>
    <n v="148"/>
    <n v="201.28"/>
    <x v="191"/>
    <x v="314"/>
    <n v="29"/>
    <x v="315"/>
    <s v="Apr"/>
    <x v="3"/>
    <x v="2"/>
    <x v="1"/>
  </r>
  <r>
    <d v="2021-04-26T00:00:00"/>
    <x v="35"/>
    <n v="3"/>
    <s v="Direct Sales"/>
    <s v="Online"/>
    <s v="No"/>
    <n v="0"/>
    <x v="35"/>
    <x v="2"/>
    <s v="Kg"/>
    <n v="67"/>
    <n v="85.76"/>
    <x v="255"/>
    <x v="315"/>
    <n v="26"/>
    <x v="316"/>
    <s v="Apr"/>
    <x v="3"/>
    <x v="4"/>
    <x v="1"/>
  </r>
  <r>
    <d v="2021-04-24T00:00:00"/>
    <x v="9"/>
    <n v="2"/>
    <s v="Online"/>
    <s v="Online"/>
    <s v="No"/>
    <n v="0"/>
    <x v="9"/>
    <x v="0"/>
    <s v="Ft"/>
    <n v="148"/>
    <n v="201.28"/>
    <x v="90"/>
    <x v="166"/>
    <n v="24"/>
    <x v="317"/>
    <s v="Apr"/>
    <x v="3"/>
    <x v="0"/>
    <x v="1"/>
  </r>
  <r>
    <d v="2021-04-23T00:00:00"/>
    <x v="4"/>
    <n v="6"/>
    <s v="Direct Sales"/>
    <s v="Online"/>
    <s v="No"/>
    <n v="0"/>
    <x v="4"/>
    <x v="2"/>
    <s v="Ft"/>
    <n v="120"/>
    <n v="162"/>
    <x v="169"/>
    <x v="235"/>
    <n v="23"/>
    <x v="318"/>
    <s v="Apr"/>
    <x v="3"/>
    <x v="1"/>
    <x v="1"/>
  </r>
  <r>
    <d v="2021-04-23T00:00:00"/>
    <x v="16"/>
    <n v="10"/>
    <s v="Direct Sales"/>
    <s v="Online"/>
    <s v="No"/>
    <n v="0"/>
    <x v="16"/>
    <x v="0"/>
    <s v="No."/>
    <n v="37"/>
    <n v="41.81"/>
    <x v="256"/>
    <x v="316"/>
    <n v="23"/>
    <x v="318"/>
    <s v="Apr"/>
    <x v="3"/>
    <x v="1"/>
    <x v="1"/>
  </r>
  <r>
    <d v="2021-04-18T00:00:00"/>
    <x v="13"/>
    <n v="9"/>
    <s v="Wholesaler"/>
    <s v="Online"/>
    <s v="No"/>
    <n v="0"/>
    <x v="13"/>
    <x v="2"/>
    <s v="Kg"/>
    <n v="72"/>
    <n v="79.92"/>
    <x v="257"/>
    <x v="317"/>
    <n v="18"/>
    <x v="319"/>
    <s v="Apr"/>
    <x v="3"/>
    <x v="5"/>
    <x v="1"/>
  </r>
  <r>
    <d v="2021-04-18T00:00:00"/>
    <x v="28"/>
    <n v="13"/>
    <s v="Direct Sales"/>
    <s v="Cash"/>
    <s v="No"/>
    <n v="0"/>
    <x v="28"/>
    <x v="1"/>
    <s v="Ft"/>
    <n v="150"/>
    <n v="210"/>
    <x v="80"/>
    <x v="89"/>
    <n v="18"/>
    <x v="319"/>
    <s v="Apr"/>
    <x v="3"/>
    <x v="5"/>
    <x v="1"/>
  </r>
  <r>
    <d v="2021-04-16T00:00:00"/>
    <x v="27"/>
    <n v="15"/>
    <s v="Direct Sales"/>
    <s v="Cash"/>
    <s v="No"/>
    <n v="0"/>
    <x v="27"/>
    <x v="1"/>
    <s v="No."/>
    <n v="37"/>
    <n v="49.21"/>
    <x v="79"/>
    <x v="318"/>
    <n v="16"/>
    <x v="320"/>
    <s v="Apr"/>
    <x v="3"/>
    <x v="1"/>
    <x v="1"/>
  </r>
  <r>
    <d v="2021-04-15T00:00:00"/>
    <x v="24"/>
    <n v="3"/>
    <s v="Direct Sales"/>
    <s v="Online"/>
    <s v="No"/>
    <n v="0"/>
    <x v="24"/>
    <x v="1"/>
    <s v="Ft"/>
    <n v="134"/>
    <n v="156.78"/>
    <x v="76"/>
    <x v="319"/>
    <n v="15"/>
    <x v="321"/>
    <s v="Apr"/>
    <x v="3"/>
    <x v="2"/>
    <x v="1"/>
  </r>
  <r>
    <d v="2021-04-12T00:00:00"/>
    <x v="35"/>
    <n v="3"/>
    <s v="Direct Sales"/>
    <s v="Cash"/>
    <s v="No"/>
    <n v="0"/>
    <x v="35"/>
    <x v="2"/>
    <s v="Kg"/>
    <n v="67"/>
    <n v="85.76"/>
    <x v="255"/>
    <x v="315"/>
    <n v="12"/>
    <x v="322"/>
    <s v="Apr"/>
    <x v="3"/>
    <x v="4"/>
    <x v="1"/>
  </r>
  <r>
    <d v="2021-04-12T00:00:00"/>
    <x v="36"/>
    <n v="4"/>
    <s v="Direct Sales"/>
    <s v="Online"/>
    <s v="No"/>
    <n v="0"/>
    <x v="36"/>
    <x v="0"/>
    <s v="Lt"/>
    <n v="47"/>
    <n v="53.11"/>
    <x v="251"/>
    <x v="308"/>
    <n v="12"/>
    <x v="322"/>
    <s v="Apr"/>
    <x v="3"/>
    <x v="4"/>
    <x v="1"/>
  </r>
  <r>
    <d v="2021-04-12T00:00:00"/>
    <x v="10"/>
    <n v="9"/>
    <s v="Direct Sales"/>
    <s v="Online"/>
    <s v="No"/>
    <n v="0"/>
    <x v="10"/>
    <x v="0"/>
    <s v="Lt"/>
    <n v="48"/>
    <n v="57.120000000000005"/>
    <x v="229"/>
    <x v="273"/>
    <n v="12"/>
    <x v="322"/>
    <s v="Apr"/>
    <x v="3"/>
    <x v="4"/>
    <x v="1"/>
  </r>
  <r>
    <d v="2021-04-12T00:00:00"/>
    <x v="0"/>
    <n v="13"/>
    <s v="Direct Sales"/>
    <s v="Cash"/>
    <s v="No"/>
    <n v="0"/>
    <x v="0"/>
    <x v="0"/>
    <s v="Kg"/>
    <n v="95"/>
    <n v="119.7"/>
    <x v="258"/>
    <x v="320"/>
    <n v="12"/>
    <x v="322"/>
    <s v="Apr"/>
    <x v="3"/>
    <x v="4"/>
    <x v="1"/>
  </r>
  <r>
    <d v="2021-04-10T00:00:00"/>
    <x v="43"/>
    <n v="14"/>
    <s v="Direct Sales"/>
    <s v="Online"/>
    <s v="No"/>
    <n v="0"/>
    <x v="43"/>
    <x v="4"/>
    <s v="Ft"/>
    <n v="121"/>
    <n v="141.57"/>
    <x v="259"/>
    <x v="321"/>
    <n v="10"/>
    <x v="323"/>
    <s v="Apr"/>
    <x v="3"/>
    <x v="0"/>
    <x v="1"/>
  </r>
  <r>
    <d v="2021-04-09T00:00:00"/>
    <x v="8"/>
    <n v="3"/>
    <s v="Online"/>
    <s v="Online"/>
    <s v="No"/>
    <n v="0"/>
    <x v="8"/>
    <x v="3"/>
    <s v="Ft"/>
    <n v="133"/>
    <n v="155.61000000000001"/>
    <x v="260"/>
    <x v="322"/>
    <n v="9"/>
    <x v="324"/>
    <s v="Apr"/>
    <x v="3"/>
    <x v="1"/>
    <x v="1"/>
  </r>
  <r>
    <d v="2021-04-05T00:00:00"/>
    <x v="18"/>
    <n v="15"/>
    <s v="Online"/>
    <s v="Online"/>
    <s v="No"/>
    <n v="0"/>
    <x v="18"/>
    <x v="0"/>
    <s v="Kg"/>
    <n v="93"/>
    <n v="104.16"/>
    <x v="261"/>
    <x v="323"/>
    <n v="5"/>
    <x v="325"/>
    <s v="Apr"/>
    <x v="3"/>
    <x v="4"/>
    <x v="1"/>
  </r>
  <r>
    <d v="2021-04-04T00:00:00"/>
    <x v="29"/>
    <n v="4"/>
    <s v="Direct Sales"/>
    <s v="Cash"/>
    <s v="No"/>
    <n v="0"/>
    <x v="29"/>
    <x v="2"/>
    <s v="Kg"/>
    <n v="90"/>
    <n v="115.2"/>
    <x v="18"/>
    <x v="206"/>
    <n v="4"/>
    <x v="326"/>
    <s v="Apr"/>
    <x v="3"/>
    <x v="5"/>
    <x v="1"/>
  </r>
  <r>
    <d v="2021-04-04T00:00:00"/>
    <x v="7"/>
    <n v="9"/>
    <s v="Online"/>
    <s v="Cash"/>
    <s v="No"/>
    <n v="0"/>
    <x v="7"/>
    <x v="3"/>
    <s v="No."/>
    <n v="6"/>
    <n v="7.8599999999999994"/>
    <x v="235"/>
    <x v="324"/>
    <n v="4"/>
    <x v="326"/>
    <s v="Apr"/>
    <x v="3"/>
    <x v="5"/>
    <x v="1"/>
  </r>
  <r>
    <d v="2021-03-31T00:00:00"/>
    <x v="4"/>
    <n v="3"/>
    <s v="Direct Sales"/>
    <s v="Cash"/>
    <s v="No"/>
    <n v="0"/>
    <x v="4"/>
    <x v="2"/>
    <s v="Ft"/>
    <n v="120"/>
    <n v="162"/>
    <x v="18"/>
    <x v="51"/>
    <n v="31"/>
    <x v="327"/>
    <s v="Mar"/>
    <x v="3"/>
    <x v="3"/>
    <x v="1"/>
  </r>
  <r>
    <d v="2021-03-30T00:00:00"/>
    <x v="13"/>
    <n v="1"/>
    <s v="Online"/>
    <s v="Cash"/>
    <s v="No"/>
    <n v="0"/>
    <x v="13"/>
    <x v="2"/>
    <s v="Kg"/>
    <n v="72"/>
    <n v="79.92"/>
    <x v="262"/>
    <x v="325"/>
    <n v="30"/>
    <x v="328"/>
    <s v="Mar"/>
    <x v="3"/>
    <x v="6"/>
    <x v="1"/>
  </r>
  <r>
    <d v="2021-03-28T00:00:00"/>
    <x v="33"/>
    <n v="8"/>
    <s v="Online"/>
    <s v="Cash"/>
    <s v="No"/>
    <n v="0"/>
    <x v="33"/>
    <x v="3"/>
    <s v="Lt"/>
    <n v="43"/>
    <n v="47.730000000000004"/>
    <x v="263"/>
    <x v="326"/>
    <n v="28"/>
    <x v="329"/>
    <s v="Mar"/>
    <x v="3"/>
    <x v="5"/>
    <x v="1"/>
  </r>
  <r>
    <d v="2021-03-27T00:00:00"/>
    <x v="9"/>
    <n v="3"/>
    <s v="Direct Sales"/>
    <s v="Online"/>
    <s v="No"/>
    <n v="0"/>
    <x v="9"/>
    <x v="0"/>
    <s v="Ft"/>
    <n v="148"/>
    <n v="201.28"/>
    <x v="113"/>
    <x v="181"/>
    <n v="27"/>
    <x v="330"/>
    <s v="Mar"/>
    <x v="3"/>
    <x v="0"/>
    <x v="1"/>
  </r>
  <r>
    <d v="2021-03-26T00:00:00"/>
    <x v="34"/>
    <n v="4"/>
    <s v="Direct Sales"/>
    <s v="Cash"/>
    <s v="No"/>
    <n v="0"/>
    <x v="34"/>
    <x v="3"/>
    <s v="Kg"/>
    <n v="98"/>
    <n v="103.88"/>
    <x v="121"/>
    <x v="132"/>
    <n v="26"/>
    <x v="331"/>
    <s v="Mar"/>
    <x v="3"/>
    <x v="1"/>
    <x v="1"/>
  </r>
  <r>
    <d v="2021-03-26T00:00:00"/>
    <x v="4"/>
    <n v="1"/>
    <s v="Direct Sales"/>
    <s v="Cash"/>
    <s v="No"/>
    <n v="0"/>
    <x v="4"/>
    <x v="2"/>
    <s v="Ft"/>
    <n v="120"/>
    <n v="162"/>
    <x v="5"/>
    <x v="5"/>
    <n v="26"/>
    <x v="331"/>
    <s v="Mar"/>
    <x v="3"/>
    <x v="1"/>
    <x v="1"/>
  </r>
  <r>
    <d v="2021-03-26T00:00:00"/>
    <x v="41"/>
    <n v="9"/>
    <s v="Direct Sales"/>
    <s v="Online"/>
    <s v="No"/>
    <n v="0"/>
    <x v="41"/>
    <x v="1"/>
    <s v="Ft"/>
    <n v="148"/>
    <n v="164.28"/>
    <x v="11"/>
    <x v="144"/>
    <n v="26"/>
    <x v="331"/>
    <s v="Mar"/>
    <x v="3"/>
    <x v="1"/>
    <x v="1"/>
  </r>
  <r>
    <d v="2021-03-25T00:00:00"/>
    <x v="32"/>
    <n v="14"/>
    <s v="Online"/>
    <s v="Cash"/>
    <s v="No"/>
    <n v="0"/>
    <x v="32"/>
    <x v="4"/>
    <s v="Ft"/>
    <n v="144"/>
    <n v="156.96"/>
    <x v="48"/>
    <x v="52"/>
    <n v="25"/>
    <x v="332"/>
    <s v="Mar"/>
    <x v="3"/>
    <x v="2"/>
    <x v="1"/>
  </r>
  <r>
    <d v="2021-03-25T00:00:00"/>
    <x v="5"/>
    <n v="4"/>
    <s v="Direct Sales"/>
    <s v="Cash"/>
    <s v="No"/>
    <n v="0"/>
    <x v="5"/>
    <x v="3"/>
    <s v="Kg"/>
    <n v="75"/>
    <n v="85.5"/>
    <x v="161"/>
    <x v="327"/>
    <n v="25"/>
    <x v="332"/>
    <s v="Mar"/>
    <x v="3"/>
    <x v="2"/>
    <x v="1"/>
  </r>
  <r>
    <d v="2021-03-25T00:00:00"/>
    <x v="36"/>
    <n v="8"/>
    <s v="Direct Sales"/>
    <s v="Cash"/>
    <s v="No"/>
    <n v="0"/>
    <x v="36"/>
    <x v="0"/>
    <s v="Lt"/>
    <n v="47"/>
    <n v="53.11"/>
    <x v="89"/>
    <x v="98"/>
    <n v="25"/>
    <x v="332"/>
    <s v="Mar"/>
    <x v="3"/>
    <x v="2"/>
    <x v="1"/>
  </r>
  <r>
    <d v="2021-03-25T00:00:00"/>
    <x v="13"/>
    <n v="2"/>
    <s v="Direct Sales"/>
    <s v="Online"/>
    <s v="No"/>
    <n v="0"/>
    <x v="13"/>
    <x v="2"/>
    <s v="Kg"/>
    <n v="72"/>
    <n v="79.92"/>
    <x v="135"/>
    <x v="328"/>
    <n v="25"/>
    <x v="332"/>
    <s v="Mar"/>
    <x v="3"/>
    <x v="2"/>
    <x v="1"/>
  </r>
  <r>
    <d v="2021-03-22T00:00:00"/>
    <x v="26"/>
    <n v="8"/>
    <s v="Online"/>
    <s v="Online"/>
    <s v="No"/>
    <n v="0"/>
    <x v="26"/>
    <x v="3"/>
    <s v="Kg"/>
    <n v="105"/>
    <n v="142.80000000000001"/>
    <x v="123"/>
    <x v="134"/>
    <n v="22"/>
    <x v="333"/>
    <s v="Mar"/>
    <x v="3"/>
    <x v="4"/>
    <x v="1"/>
  </r>
  <r>
    <d v="2021-03-22T00:00:00"/>
    <x v="25"/>
    <n v="4"/>
    <s v="Online"/>
    <s v="Online"/>
    <s v="No"/>
    <n v="0"/>
    <x v="25"/>
    <x v="1"/>
    <s v="Kg"/>
    <n v="73"/>
    <n v="94.17"/>
    <x v="150"/>
    <x v="167"/>
    <n v="22"/>
    <x v="333"/>
    <s v="Mar"/>
    <x v="3"/>
    <x v="4"/>
    <x v="1"/>
  </r>
  <r>
    <d v="2021-03-21T00:00:00"/>
    <x v="23"/>
    <n v="13"/>
    <s v="Online"/>
    <s v="Online"/>
    <s v="No"/>
    <n v="0"/>
    <x v="23"/>
    <x v="4"/>
    <s v="Lt"/>
    <n v="61"/>
    <n v="76.25"/>
    <x v="264"/>
    <x v="329"/>
    <n v="21"/>
    <x v="334"/>
    <s v="Mar"/>
    <x v="3"/>
    <x v="5"/>
    <x v="1"/>
  </r>
  <r>
    <d v="2021-03-21T00:00:00"/>
    <x v="39"/>
    <n v="7"/>
    <s v="Direct Sales"/>
    <s v="Online"/>
    <s v="No"/>
    <n v="0"/>
    <x v="39"/>
    <x v="2"/>
    <s v="No."/>
    <n v="37"/>
    <n v="42.55"/>
    <x v="33"/>
    <x v="330"/>
    <n v="21"/>
    <x v="334"/>
    <s v="Mar"/>
    <x v="3"/>
    <x v="5"/>
    <x v="1"/>
  </r>
  <r>
    <d v="2021-03-19T00:00:00"/>
    <x v="16"/>
    <n v="9"/>
    <s v="Online"/>
    <s v="Cash"/>
    <s v="No"/>
    <n v="0"/>
    <x v="16"/>
    <x v="0"/>
    <s v="No."/>
    <n v="37"/>
    <n v="41.81"/>
    <x v="265"/>
    <x v="331"/>
    <n v="19"/>
    <x v="335"/>
    <s v="Mar"/>
    <x v="3"/>
    <x v="1"/>
    <x v="1"/>
  </r>
  <r>
    <d v="2021-03-18T00:00:00"/>
    <x v="4"/>
    <n v="8"/>
    <s v="Wholesaler"/>
    <s v="Cash"/>
    <s v="No"/>
    <n v="0"/>
    <x v="4"/>
    <x v="2"/>
    <s v="Ft"/>
    <n v="120"/>
    <n v="162"/>
    <x v="107"/>
    <x v="117"/>
    <n v="18"/>
    <x v="336"/>
    <s v="Mar"/>
    <x v="3"/>
    <x v="2"/>
    <x v="1"/>
  </r>
  <r>
    <d v="2021-03-16T00:00:00"/>
    <x v="25"/>
    <n v="14"/>
    <s v="Direct Sales"/>
    <s v="Cash"/>
    <s v="No"/>
    <n v="0"/>
    <x v="25"/>
    <x v="1"/>
    <s v="Kg"/>
    <n v="73"/>
    <n v="94.17"/>
    <x v="30"/>
    <x v="32"/>
    <n v="16"/>
    <x v="337"/>
    <s v="Mar"/>
    <x v="3"/>
    <x v="6"/>
    <x v="1"/>
  </r>
  <r>
    <d v="2021-03-15T00:00:00"/>
    <x v="39"/>
    <n v="11"/>
    <s v="Online"/>
    <s v="Cash"/>
    <s v="No"/>
    <n v="0"/>
    <x v="39"/>
    <x v="2"/>
    <s v="No."/>
    <n v="37"/>
    <n v="42.55"/>
    <x v="244"/>
    <x v="297"/>
    <n v="15"/>
    <x v="338"/>
    <s v="Mar"/>
    <x v="3"/>
    <x v="4"/>
    <x v="1"/>
  </r>
  <r>
    <d v="2021-03-13T00:00:00"/>
    <x v="16"/>
    <n v="10"/>
    <s v="Wholesaler"/>
    <s v="Cash"/>
    <s v="No"/>
    <n v="0"/>
    <x v="16"/>
    <x v="0"/>
    <s v="No."/>
    <n v="37"/>
    <n v="41.81"/>
    <x v="256"/>
    <x v="316"/>
    <n v="13"/>
    <x v="339"/>
    <s v="Mar"/>
    <x v="3"/>
    <x v="0"/>
    <x v="1"/>
  </r>
  <r>
    <d v="2021-03-11T00:00:00"/>
    <x v="38"/>
    <n v="11"/>
    <s v="Direct Sales"/>
    <s v="Cash"/>
    <s v="No"/>
    <n v="0"/>
    <x v="38"/>
    <x v="4"/>
    <s v="No."/>
    <n v="7"/>
    <n v="8.33"/>
    <x v="266"/>
    <x v="332"/>
    <n v="11"/>
    <x v="340"/>
    <s v="Mar"/>
    <x v="3"/>
    <x v="2"/>
    <x v="1"/>
  </r>
  <r>
    <d v="2021-03-09T00:00:00"/>
    <x v="36"/>
    <n v="6"/>
    <s v="Wholesaler"/>
    <s v="Online"/>
    <s v="No"/>
    <n v="0"/>
    <x v="36"/>
    <x v="0"/>
    <s v="Lt"/>
    <n v="47"/>
    <n v="53.11"/>
    <x v="194"/>
    <x v="218"/>
    <n v="9"/>
    <x v="341"/>
    <s v="Mar"/>
    <x v="3"/>
    <x v="6"/>
    <x v="1"/>
  </r>
  <r>
    <d v="2021-03-08T00:00:00"/>
    <x v="10"/>
    <n v="6"/>
    <s v="Online"/>
    <s v="Cash"/>
    <s v="No"/>
    <n v="0"/>
    <x v="10"/>
    <x v="0"/>
    <s v="Lt"/>
    <n v="48"/>
    <n v="57.120000000000005"/>
    <x v="71"/>
    <x v="333"/>
    <n v="8"/>
    <x v="342"/>
    <s v="Mar"/>
    <x v="3"/>
    <x v="4"/>
    <x v="1"/>
  </r>
  <r>
    <d v="2021-03-08T00:00:00"/>
    <x v="6"/>
    <n v="9"/>
    <s v="Online"/>
    <s v="Online"/>
    <s v="No"/>
    <n v="0"/>
    <x v="6"/>
    <x v="2"/>
    <s v="Kg"/>
    <n v="76"/>
    <n v="82.08"/>
    <x v="56"/>
    <x v="64"/>
    <n v="8"/>
    <x v="342"/>
    <s v="Mar"/>
    <x v="3"/>
    <x v="4"/>
    <x v="1"/>
  </r>
  <r>
    <d v="2021-03-07T00:00:00"/>
    <x v="42"/>
    <n v="9"/>
    <s v="Direct Sales"/>
    <s v="Cash"/>
    <s v="No"/>
    <n v="0"/>
    <x v="42"/>
    <x v="4"/>
    <s v="Ft"/>
    <n v="126"/>
    <n v="162.54"/>
    <x v="267"/>
    <x v="334"/>
    <n v="7"/>
    <x v="343"/>
    <s v="Mar"/>
    <x v="3"/>
    <x v="5"/>
    <x v="1"/>
  </r>
  <r>
    <d v="2021-03-03T00:00:00"/>
    <x v="1"/>
    <n v="1"/>
    <s v="Direct Sales"/>
    <s v="Online"/>
    <s v="No"/>
    <n v="0"/>
    <x v="1"/>
    <x v="1"/>
    <s v="Lt"/>
    <n v="44"/>
    <n v="48.4"/>
    <x v="268"/>
    <x v="335"/>
    <n v="3"/>
    <x v="344"/>
    <s v="Mar"/>
    <x v="3"/>
    <x v="3"/>
    <x v="1"/>
  </r>
  <r>
    <d v="2021-02-27T00:00:00"/>
    <x v="27"/>
    <n v="11"/>
    <s v="Wholesaler"/>
    <s v="Online"/>
    <s v="No"/>
    <n v="0"/>
    <x v="27"/>
    <x v="1"/>
    <s v="No."/>
    <n v="37"/>
    <n v="49.21"/>
    <x v="244"/>
    <x v="336"/>
    <n v="27"/>
    <x v="345"/>
    <s v="Feb"/>
    <x v="0"/>
    <x v="0"/>
    <x v="1"/>
  </r>
  <r>
    <d v="2021-02-25T00:00:00"/>
    <x v="26"/>
    <n v="4"/>
    <s v="Wholesaler"/>
    <s v="Online"/>
    <s v="No"/>
    <n v="0"/>
    <x v="26"/>
    <x v="3"/>
    <s v="Kg"/>
    <n v="105"/>
    <n v="142.80000000000001"/>
    <x v="218"/>
    <x v="34"/>
    <n v="25"/>
    <x v="346"/>
    <s v="Feb"/>
    <x v="0"/>
    <x v="2"/>
    <x v="1"/>
  </r>
  <r>
    <d v="2021-02-25T00:00:00"/>
    <x v="20"/>
    <n v="11"/>
    <s v="Online"/>
    <s v="Cash"/>
    <s v="No"/>
    <n v="0"/>
    <x v="20"/>
    <x v="0"/>
    <s v="Kg"/>
    <n v="89"/>
    <n v="117.48"/>
    <x v="213"/>
    <x v="246"/>
    <n v="25"/>
    <x v="346"/>
    <s v="Feb"/>
    <x v="0"/>
    <x v="2"/>
    <x v="1"/>
  </r>
  <r>
    <d v="2021-02-25T00:00:00"/>
    <x v="9"/>
    <n v="2"/>
    <s v="Direct Sales"/>
    <s v="Online"/>
    <s v="No"/>
    <n v="0"/>
    <x v="9"/>
    <x v="0"/>
    <s v="Ft"/>
    <n v="148"/>
    <n v="201.28"/>
    <x v="90"/>
    <x v="166"/>
    <n v="25"/>
    <x v="346"/>
    <s v="Feb"/>
    <x v="0"/>
    <x v="2"/>
    <x v="1"/>
  </r>
  <r>
    <d v="2021-02-23T00:00:00"/>
    <x v="38"/>
    <n v="3"/>
    <s v="Direct Sales"/>
    <s v="Cash"/>
    <s v="No"/>
    <n v="0"/>
    <x v="38"/>
    <x v="4"/>
    <s v="No."/>
    <n v="7"/>
    <n v="8.33"/>
    <x v="269"/>
    <x v="337"/>
    <n v="23"/>
    <x v="347"/>
    <s v="Feb"/>
    <x v="0"/>
    <x v="6"/>
    <x v="1"/>
  </r>
  <r>
    <d v="2021-02-23T00:00:00"/>
    <x v="8"/>
    <n v="2"/>
    <s v="Direct Sales"/>
    <s v="Online"/>
    <s v="No"/>
    <n v="0"/>
    <x v="8"/>
    <x v="3"/>
    <s v="Ft"/>
    <n v="133"/>
    <n v="155.61000000000001"/>
    <x v="270"/>
    <x v="338"/>
    <n v="23"/>
    <x v="347"/>
    <s v="Feb"/>
    <x v="0"/>
    <x v="6"/>
    <x v="1"/>
  </r>
  <r>
    <d v="2021-02-22T00:00:00"/>
    <x v="11"/>
    <n v="5"/>
    <s v="Online"/>
    <s v="Cash"/>
    <s v="No"/>
    <n v="0"/>
    <x v="11"/>
    <x v="1"/>
    <s v="Kg"/>
    <n v="112"/>
    <n v="122.08"/>
    <x v="271"/>
    <x v="339"/>
    <n v="22"/>
    <x v="348"/>
    <s v="Feb"/>
    <x v="0"/>
    <x v="4"/>
    <x v="1"/>
  </r>
  <r>
    <d v="2021-02-20T00:00:00"/>
    <x v="9"/>
    <n v="11"/>
    <s v="Online"/>
    <s v="Cash"/>
    <s v="No"/>
    <n v="0"/>
    <x v="9"/>
    <x v="0"/>
    <s v="Ft"/>
    <n v="148"/>
    <n v="201.28"/>
    <x v="158"/>
    <x v="176"/>
    <n v="20"/>
    <x v="349"/>
    <s v="Feb"/>
    <x v="0"/>
    <x v="0"/>
    <x v="1"/>
  </r>
  <r>
    <d v="2021-02-18T00:00:00"/>
    <x v="17"/>
    <n v="6"/>
    <s v="Online"/>
    <s v="Cash"/>
    <s v="No"/>
    <n v="0"/>
    <x v="17"/>
    <x v="1"/>
    <s v="No."/>
    <n v="12"/>
    <n v="15.719999999999999"/>
    <x v="262"/>
    <x v="340"/>
    <n v="18"/>
    <x v="350"/>
    <s v="Feb"/>
    <x v="0"/>
    <x v="2"/>
    <x v="1"/>
  </r>
  <r>
    <d v="2021-02-15T00:00:00"/>
    <x v="10"/>
    <n v="4"/>
    <s v="Direct Sales"/>
    <s v="Online"/>
    <s v="No"/>
    <n v="0"/>
    <x v="10"/>
    <x v="0"/>
    <s v="Lt"/>
    <n v="48"/>
    <n v="57.120000000000005"/>
    <x v="136"/>
    <x v="151"/>
    <n v="15"/>
    <x v="351"/>
    <s v="Feb"/>
    <x v="0"/>
    <x v="4"/>
    <x v="1"/>
  </r>
  <r>
    <d v="2021-02-12T00:00:00"/>
    <x v="3"/>
    <n v="7"/>
    <s v="Direct Sales"/>
    <s v="Cash"/>
    <s v="No"/>
    <n v="0"/>
    <x v="3"/>
    <x v="3"/>
    <s v="Kg"/>
    <n v="83"/>
    <n v="94.62"/>
    <x v="272"/>
    <x v="341"/>
    <n v="12"/>
    <x v="352"/>
    <s v="Feb"/>
    <x v="0"/>
    <x v="1"/>
    <x v="1"/>
  </r>
  <r>
    <d v="2021-02-12T00:00:00"/>
    <x v="40"/>
    <n v="9"/>
    <s v="Online"/>
    <s v="Cash"/>
    <s v="No"/>
    <n v="0"/>
    <x v="40"/>
    <x v="4"/>
    <s v="Ft"/>
    <n v="141"/>
    <n v="149.46"/>
    <x v="273"/>
    <x v="342"/>
    <n v="12"/>
    <x v="352"/>
    <s v="Feb"/>
    <x v="0"/>
    <x v="1"/>
    <x v="1"/>
  </r>
  <r>
    <d v="2021-02-09T00:00:00"/>
    <x v="19"/>
    <n v="14"/>
    <s v="Direct Sales"/>
    <s v="Online"/>
    <s v="No"/>
    <n v="0"/>
    <x v="19"/>
    <x v="0"/>
    <s v="Lt"/>
    <n v="55"/>
    <n v="58.3"/>
    <x v="187"/>
    <x v="211"/>
    <n v="9"/>
    <x v="353"/>
    <s v="Feb"/>
    <x v="0"/>
    <x v="6"/>
    <x v="1"/>
  </r>
  <r>
    <d v="2021-02-06T00:00:00"/>
    <x v="31"/>
    <n v="1"/>
    <s v="Direct Sales"/>
    <s v="Cash"/>
    <s v="No"/>
    <n v="0"/>
    <x v="31"/>
    <x v="0"/>
    <s v="No."/>
    <n v="5"/>
    <n v="6.7"/>
    <x v="53"/>
    <x v="59"/>
    <n v="6"/>
    <x v="354"/>
    <s v="Feb"/>
    <x v="0"/>
    <x v="0"/>
    <x v="1"/>
  </r>
  <r>
    <d v="2021-02-05T00:00:00"/>
    <x v="30"/>
    <n v="7"/>
    <s v="Online"/>
    <s v="Cash"/>
    <s v="No"/>
    <n v="0"/>
    <x v="30"/>
    <x v="2"/>
    <s v="Kg"/>
    <n v="67"/>
    <n v="83.08"/>
    <x v="274"/>
    <x v="343"/>
    <n v="5"/>
    <x v="355"/>
    <s v="Feb"/>
    <x v="0"/>
    <x v="1"/>
    <x v="1"/>
  </r>
  <r>
    <d v="2021-02-05T00:00:00"/>
    <x v="8"/>
    <n v="1"/>
    <s v="Direct Sales"/>
    <s v="Cash"/>
    <s v="No"/>
    <n v="0"/>
    <x v="8"/>
    <x v="3"/>
    <s v="Ft"/>
    <n v="133"/>
    <n v="155.61000000000001"/>
    <x v="275"/>
    <x v="344"/>
    <n v="5"/>
    <x v="355"/>
    <s v="Feb"/>
    <x v="0"/>
    <x v="1"/>
    <x v="1"/>
  </r>
  <r>
    <d v="2021-02-05T00:00:00"/>
    <x v="30"/>
    <n v="9"/>
    <s v="Direct Sales"/>
    <s v="Cash"/>
    <s v="No"/>
    <n v="0"/>
    <x v="30"/>
    <x v="2"/>
    <s v="Kg"/>
    <n v="67"/>
    <n v="83.08"/>
    <x v="190"/>
    <x v="214"/>
    <n v="5"/>
    <x v="355"/>
    <s v="Feb"/>
    <x v="0"/>
    <x v="1"/>
    <x v="1"/>
  </r>
  <r>
    <d v="2021-02-04T00:00:00"/>
    <x v="35"/>
    <n v="4"/>
    <s v="Online"/>
    <s v="Online"/>
    <s v="No"/>
    <n v="0"/>
    <x v="35"/>
    <x v="2"/>
    <s v="Kg"/>
    <n v="67"/>
    <n v="85.76"/>
    <x v="276"/>
    <x v="345"/>
    <n v="4"/>
    <x v="356"/>
    <s v="Feb"/>
    <x v="0"/>
    <x v="2"/>
    <x v="1"/>
  </r>
  <r>
    <d v="2021-02-03T00:00:00"/>
    <x v="14"/>
    <n v="13"/>
    <s v="Direct Sales"/>
    <s v="Online"/>
    <s v="No"/>
    <n v="0"/>
    <x v="14"/>
    <x v="1"/>
    <s v="No."/>
    <n v="13"/>
    <n v="16.64"/>
    <x v="17"/>
    <x v="18"/>
    <n v="3"/>
    <x v="357"/>
    <s v="Feb"/>
    <x v="0"/>
    <x v="3"/>
    <x v="1"/>
  </r>
  <r>
    <d v="2021-02-03T00:00:00"/>
    <x v="43"/>
    <n v="2"/>
    <s v="Wholesaler"/>
    <s v="Cash"/>
    <s v="No"/>
    <n v="0"/>
    <x v="43"/>
    <x v="4"/>
    <s v="Ft"/>
    <n v="121"/>
    <n v="141.57"/>
    <x v="277"/>
    <x v="346"/>
    <n v="3"/>
    <x v="357"/>
    <s v="Feb"/>
    <x v="0"/>
    <x v="3"/>
    <x v="1"/>
  </r>
  <r>
    <d v="2021-02-02T00:00:00"/>
    <x v="41"/>
    <n v="7"/>
    <s v="Online"/>
    <s v="Online"/>
    <s v="No"/>
    <n v="0"/>
    <x v="41"/>
    <x v="1"/>
    <s v="Ft"/>
    <n v="148"/>
    <n v="164.28"/>
    <x v="191"/>
    <x v="215"/>
    <n v="2"/>
    <x v="358"/>
    <s v="Feb"/>
    <x v="0"/>
    <x v="6"/>
    <x v="1"/>
  </r>
  <r>
    <d v="2021-01-28T00:00:00"/>
    <x v="21"/>
    <n v="10"/>
    <s v="Online"/>
    <s v="Cash"/>
    <s v="No"/>
    <n v="0"/>
    <x v="21"/>
    <x v="3"/>
    <s v="Lt"/>
    <n v="44"/>
    <n v="48.84"/>
    <x v="28"/>
    <x v="288"/>
    <n v="28"/>
    <x v="359"/>
    <s v="Jan"/>
    <x v="0"/>
    <x v="2"/>
    <x v="1"/>
  </r>
  <r>
    <d v="2021-01-28T00:00:00"/>
    <x v="36"/>
    <n v="2"/>
    <s v="Direct Sales"/>
    <s v="Cash"/>
    <s v="No"/>
    <n v="0"/>
    <x v="36"/>
    <x v="0"/>
    <s v="Lt"/>
    <n v="47"/>
    <n v="53.11"/>
    <x v="278"/>
    <x v="347"/>
    <n v="28"/>
    <x v="359"/>
    <s v="Jan"/>
    <x v="0"/>
    <x v="2"/>
    <x v="1"/>
  </r>
  <r>
    <d v="2021-01-27T00:00:00"/>
    <x v="29"/>
    <n v="7"/>
    <s v="Wholesaler"/>
    <s v="Online"/>
    <s v="No"/>
    <n v="0"/>
    <x v="29"/>
    <x v="2"/>
    <s v="Kg"/>
    <n v="90"/>
    <n v="115.2"/>
    <x v="175"/>
    <x v="348"/>
    <n v="27"/>
    <x v="360"/>
    <s v="Jan"/>
    <x v="0"/>
    <x v="3"/>
    <x v="1"/>
  </r>
  <r>
    <d v="2021-01-27T00:00:00"/>
    <x v="20"/>
    <n v="3"/>
    <s v="Wholesaler"/>
    <s v="Online"/>
    <s v="No"/>
    <n v="0"/>
    <x v="20"/>
    <x v="0"/>
    <s v="Kg"/>
    <n v="89"/>
    <n v="117.48"/>
    <x v="279"/>
    <x v="349"/>
    <n v="27"/>
    <x v="360"/>
    <s v="Jan"/>
    <x v="0"/>
    <x v="3"/>
    <x v="1"/>
  </r>
  <r>
    <d v="2021-01-26T00:00:00"/>
    <x v="6"/>
    <n v="9"/>
    <s v="Wholesaler"/>
    <s v="Cash"/>
    <s v="No"/>
    <n v="0"/>
    <x v="6"/>
    <x v="2"/>
    <s v="Kg"/>
    <n v="76"/>
    <n v="82.08"/>
    <x v="56"/>
    <x v="64"/>
    <n v="26"/>
    <x v="361"/>
    <s v="Jan"/>
    <x v="0"/>
    <x v="6"/>
    <x v="1"/>
  </r>
  <r>
    <d v="2021-01-26T00:00:00"/>
    <x v="5"/>
    <n v="7"/>
    <s v="Online"/>
    <s v="Cash"/>
    <s v="No"/>
    <n v="0"/>
    <x v="5"/>
    <x v="3"/>
    <s v="Kg"/>
    <n v="75"/>
    <n v="85.5"/>
    <x v="180"/>
    <x v="350"/>
    <n v="26"/>
    <x v="361"/>
    <s v="Jan"/>
    <x v="0"/>
    <x v="6"/>
    <x v="1"/>
  </r>
  <r>
    <d v="2021-01-26T00:00:00"/>
    <x v="34"/>
    <n v="7"/>
    <s v="Online"/>
    <s v="Online"/>
    <s v="No"/>
    <n v="0"/>
    <x v="34"/>
    <x v="3"/>
    <s v="Kg"/>
    <n v="98"/>
    <n v="103.88"/>
    <x v="245"/>
    <x v="299"/>
    <n v="26"/>
    <x v="361"/>
    <s v="Jan"/>
    <x v="0"/>
    <x v="6"/>
    <x v="1"/>
  </r>
  <r>
    <d v="2021-01-25T00:00:00"/>
    <x v="19"/>
    <n v="6"/>
    <s v="Direct Sales"/>
    <s v="Cash"/>
    <s v="No"/>
    <n v="0"/>
    <x v="19"/>
    <x v="0"/>
    <s v="Lt"/>
    <n v="55"/>
    <n v="58.3"/>
    <x v="106"/>
    <x v="116"/>
    <n v="25"/>
    <x v="362"/>
    <s v="Jan"/>
    <x v="0"/>
    <x v="4"/>
    <x v="1"/>
  </r>
  <r>
    <d v="2021-01-25T00:00:00"/>
    <x v="31"/>
    <n v="7"/>
    <s v="Direct Sales"/>
    <s v="Online"/>
    <s v="No"/>
    <n v="0"/>
    <x v="31"/>
    <x v="0"/>
    <s v="No."/>
    <n v="5"/>
    <n v="6.7"/>
    <x v="77"/>
    <x v="292"/>
    <n v="25"/>
    <x v="362"/>
    <s v="Jan"/>
    <x v="0"/>
    <x v="4"/>
    <x v="1"/>
  </r>
  <r>
    <d v="2021-01-25T00:00:00"/>
    <x v="18"/>
    <n v="14"/>
    <s v="Direct Sales"/>
    <s v="Online"/>
    <s v="No"/>
    <n v="0"/>
    <x v="18"/>
    <x v="0"/>
    <s v="Kg"/>
    <n v="93"/>
    <n v="104.16"/>
    <x v="280"/>
    <x v="351"/>
    <n v="25"/>
    <x v="362"/>
    <s v="Jan"/>
    <x v="0"/>
    <x v="4"/>
    <x v="1"/>
  </r>
  <r>
    <d v="2021-01-21T00:00:00"/>
    <x v="21"/>
    <n v="15"/>
    <s v="Wholesaler"/>
    <s v="Cash"/>
    <s v="No"/>
    <n v="0"/>
    <x v="21"/>
    <x v="3"/>
    <s v="Lt"/>
    <n v="44"/>
    <n v="48.84"/>
    <x v="199"/>
    <x v="225"/>
    <n v="21"/>
    <x v="363"/>
    <s v="Jan"/>
    <x v="0"/>
    <x v="2"/>
    <x v="1"/>
  </r>
  <r>
    <d v="2021-01-21T00:00:00"/>
    <x v="37"/>
    <n v="9"/>
    <s v="Direct Sales"/>
    <s v="Online"/>
    <s v="No"/>
    <n v="0"/>
    <x v="37"/>
    <x v="3"/>
    <s v="Kg"/>
    <n v="71"/>
    <n v="80.94"/>
    <x v="281"/>
    <x v="352"/>
    <n v="21"/>
    <x v="363"/>
    <s v="Jan"/>
    <x v="0"/>
    <x v="2"/>
    <x v="1"/>
  </r>
  <r>
    <d v="2021-01-21T00:00:00"/>
    <x v="4"/>
    <n v="6"/>
    <s v="Direct Sales"/>
    <s v="Online"/>
    <s v="No"/>
    <n v="0"/>
    <x v="4"/>
    <x v="2"/>
    <s v="Ft"/>
    <n v="120"/>
    <n v="162"/>
    <x v="169"/>
    <x v="235"/>
    <n v="21"/>
    <x v="363"/>
    <s v="Jan"/>
    <x v="0"/>
    <x v="2"/>
    <x v="1"/>
  </r>
  <r>
    <d v="2021-01-20T00:00:00"/>
    <x v="19"/>
    <n v="4"/>
    <s v="Direct Sales"/>
    <s v="Cash"/>
    <s v="No"/>
    <n v="0"/>
    <x v="19"/>
    <x v="0"/>
    <s v="Lt"/>
    <n v="55"/>
    <n v="58.3"/>
    <x v="25"/>
    <x v="128"/>
    <n v="20"/>
    <x v="364"/>
    <s v="Jan"/>
    <x v="0"/>
    <x v="3"/>
    <x v="1"/>
  </r>
  <r>
    <d v="2021-01-20T00:00:00"/>
    <x v="23"/>
    <n v="4"/>
    <s v="Direct Sales"/>
    <s v="Cash"/>
    <s v="No"/>
    <n v="0"/>
    <x v="23"/>
    <x v="4"/>
    <s v="Lt"/>
    <n v="61"/>
    <n v="76.25"/>
    <x v="282"/>
    <x v="353"/>
    <n v="20"/>
    <x v="364"/>
    <s v="Jan"/>
    <x v="0"/>
    <x v="3"/>
    <x v="1"/>
  </r>
  <r>
    <d v="2021-01-19T00:00:00"/>
    <x v="31"/>
    <n v="6"/>
    <s v="Direct Sales"/>
    <s v="Cash"/>
    <s v="No"/>
    <n v="0"/>
    <x v="31"/>
    <x v="0"/>
    <s v="No."/>
    <n v="5"/>
    <n v="6.7"/>
    <x v="283"/>
    <x v="354"/>
    <n v="19"/>
    <x v="365"/>
    <s v="Jan"/>
    <x v="0"/>
    <x v="6"/>
    <x v="1"/>
  </r>
  <r>
    <d v="2021-01-18T00:00:00"/>
    <x v="6"/>
    <n v="13"/>
    <s v="Direct Sales"/>
    <s v="Online"/>
    <s v="No"/>
    <n v="0"/>
    <x v="6"/>
    <x v="2"/>
    <s v="Kg"/>
    <n v="76"/>
    <n v="82.08"/>
    <x v="284"/>
    <x v="355"/>
    <n v="18"/>
    <x v="366"/>
    <s v="Jan"/>
    <x v="0"/>
    <x v="4"/>
    <x v="1"/>
  </r>
  <r>
    <d v="2021-01-18T00:00:00"/>
    <x v="40"/>
    <n v="3"/>
    <s v="Online"/>
    <s v="Cash"/>
    <s v="No"/>
    <n v="0"/>
    <x v="40"/>
    <x v="4"/>
    <s v="Ft"/>
    <n v="141"/>
    <n v="149.46"/>
    <x v="233"/>
    <x v="279"/>
    <n v="18"/>
    <x v="366"/>
    <s v="Jan"/>
    <x v="0"/>
    <x v="4"/>
    <x v="1"/>
  </r>
  <r>
    <d v="2021-01-12T00:00:00"/>
    <x v="4"/>
    <n v="10"/>
    <s v="Online"/>
    <s v="Cash"/>
    <s v="No"/>
    <n v="0"/>
    <x v="4"/>
    <x v="2"/>
    <s v="Ft"/>
    <n v="120"/>
    <n v="162"/>
    <x v="202"/>
    <x v="356"/>
    <n v="12"/>
    <x v="367"/>
    <s v="Jan"/>
    <x v="0"/>
    <x v="6"/>
    <x v="1"/>
  </r>
  <r>
    <d v="2021-01-11T00:00:00"/>
    <x v="35"/>
    <n v="3"/>
    <s v="Direct Sales"/>
    <s v="Cash"/>
    <s v="No"/>
    <n v="0"/>
    <x v="35"/>
    <x v="2"/>
    <s v="Kg"/>
    <n v="67"/>
    <n v="85.76"/>
    <x v="255"/>
    <x v="315"/>
    <n v="11"/>
    <x v="368"/>
    <s v="Jan"/>
    <x v="0"/>
    <x v="4"/>
    <x v="1"/>
  </r>
  <r>
    <d v="2021-01-11T00:00:00"/>
    <x v="12"/>
    <n v="4"/>
    <s v="Wholesaler"/>
    <s v="Online"/>
    <s v="No"/>
    <n v="0"/>
    <x v="12"/>
    <x v="1"/>
    <s v="Kg"/>
    <n v="112"/>
    <n v="146.72"/>
    <x v="145"/>
    <x v="291"/>
    <n v="11"/>
    <x v="368"/>
    <s v="Jan"/>
    <x v="0"/>
    <x v="4"/>
    <x v="1"/>
  </r>
  <r>
    <d v="2021-01-11T00:00:00"/>
    <x v="4"/>
    <n v="4"/>
    <s v="Direct Sales"/>
    <s v="Online"/>
    <s v="No"/>
    <n v="0"/>
    <x v="4"/>
    <x v="2"/>
    <s v="Ft"/>
    <n v="120"/>
    <n v="162"/>
    <x v="32"/>
    <x v="222"/>
    <n v="11"/>
    <x v="368"/>
    <s v="Jan"/>
    <x v="0"/>
    <x v="4"/>
    <x v="1"/>
  </r>
  <r>
    <d v="2021-01-09T00:00:00"/>
    <x v="18"/>
    <n v="1"/>
    <s v="Direct Sales"/>
    <s v="Cash"/>
    <s v="No"/>
    <n v="0"/>
    <x v="18"/>
    <x v="0"/>
    <s v="Kg"/>
    <n v="93"/>
    <n v="104.16"/>
    <x v="285"/>
    <x v="357"/>
    <n v="9"/>
    <x v="369"/>
    <s v="Jan"/>
    <x v="0"/>
    <x v="0"/>
    <x v="1"/>
  </r>
  <r>
    <d v="2021-01-09T00:00:00"/>
    <x v="37"/>
    <n v="8"/>
    <s v="Direct Sales"/>
    <s v="Cash"/>
    <s v="No"/>
    <n v="0"/>
    <x v="37"/>
    <x v="3"/>
    <s v="Kg"/>
    <n v="71"/>
    <n v="80.94"/>
    <x v="149"/>
    <x v="165"/>
    <n v="9"/>
    <x v="369"/>
    <s v="Jan"/>
    <x v="0"/>
    <x v="0"/>
    <x v="1"/>
  </r>
  <r>
    <d v="2021-01-09T00:00:00"/>
    <x v="38"/>
    <n v="4"/>
    <s v="Direct Sales"/>
    <s v="Online"/>
    <s v="No"/>
    <n v="0"/>
    <x v="38"/>
    <x v="4"/>
    <s v="No."/>
    <n v="7"/>
    <n v="8.33"/>
    <x v="286"/>
    <x v="358"/>
    <n v="9"/>
    <x v="369"/>
    <s v="Jan"/>
    <x v="0"/>
    <x v="0"/>
    <x v="1"/>
  </r>
  <r>
    <d v="2021-01-04T00:00:00"/>
    <x v="31"/>
    <n v="12"/>
    <s v="Online"/>
    <s v="Online"/>
    <s v="No"/>
    <n v="0"/>
    <x v="31"/>
    <x v="0"/>
    <s v="No."/>
    <n v="5"/>
    <n v="6.7"/>
    <x v="287"/>
    <x v="359"/>
    <n v="4"/>
    <x v="370"/>
    <s v="Jan"/>
    <x v="0"/>
    <x v="4"/>
    <x v="1"/>
  </r>
  <r>
    <d v="2021-01-03T00:00:00"/>
    <x v="21"/>
    <n v="5"/>
    <s v="Direct Sales"/>
    <s v="Online"/>
    <s v="No"/>
    <n v="0"/>
    <x v="21"/>
    <x v="3"/>
    <s v="Lt"/>
    <n v="44"/>
    <n v="48.84"/>
    <x v="25"/>
    <x v="27"/>
    <n v="3"/>
    <x v="371"/>
    <s v="Jan"/>
    <x v="0"/>
    <x v="5"/>
    <x v="1"/>
  </r>
  <r>
    <d v="2021-01-02T00:00:00"/>
    <x v="13"/>
    <n v="15"/>
    <s v="Online"/>
    <s v="Cash"/>
    <s v="No"/>
    <n v="0"/>
    <x v="13"/>
    <x v="2"/>
    <s v="Kg"/>
    <n v="72"/>
    <n v="79.92"/>
    <x v="26"/>
    <x v="360"/>
    <n v="2"/>
    <x v="372"/>
    <s v="Jan"/>
    <x v="0"/>
    <x v="0"/>
    <x v="1"/>
  </r>
  <r>
    <d v="2021-01-02T00:00:00"/>
    <x v="11"/>
    <n v="6"/>
    <s v="Direct Sales"/>
    <s v="Cash"/>
    <s v="No"/>
    <n v="0"/>
    <x v="11"/>
    <x v="1"/>
    <s v="Kg"/>
    <n v="112"/>
    <n v="122.08"/>
    <x v="167"/>
    <x v="186"/>
    <n v="2"/>
    <x v="372"/>
    <s v="Jan"/>
    <x v="0"/>
    <x v="0"/>
    <x v="1"/>
  </r>
  <r>
    <d v="2021-01-01T00:00:00"/>
    <x v="32"/>
    <n v="9"/>
    <s v="Wholesaler"/>
    <s v="Online"/>
    <s v="No"/>
    <n v="0"/>
    <x v="32"/>
    <x v="4"/>
    <s v="Ft"/>
    <n v="144"/>
    <n v="156.96"/>
    <x v="288"/>
    <x v="361"/>
    <n v="1"/>
    <x v="373"/>
    <s v="Jan"/>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234B26-66A4-9545-AF40-211A892B41AB}" name="PivotTable2"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128:F131" firstHeaderRow="1" firstDataRow="2" firstDataCol="1"/>
  <pivotFields count="26">
    <pivotField numFmtId="14" showAll="0"/>
    <pivotField showAll="0"/>
    <pivotField showAll="0"/>
    <pivotField showAll="0"/>
    <pivotField showAll="0"/>
    <pivotField showAll="0"/>
    <pivotField numFmtId="9" showAll="0"/>
    <pivotField showAll="0"/>
    <pivotField axis="axisCol" showAll="0">
      <items count="6">
        <item x="3"/>
        <item x="1"/>
        <item x="4"/>
        <item x="0"/>
        <item x="2"/>
        <item t="default"/>
      </items>
    </pivotField>
    <pivotField showAll="0"/>
    <pivotField numFmtId="164" showAll="0"/>
    <pivotField numFmtId="164" showAll="0"/>
    <pivotField numFmtId="164" showAll="0">
      <items count="290">
        <item x="53"/>
        <item x="209"/>
        <item x="241"/>
        <item x="99"/>
        <item x="269"/>
        <item x="21"/>
        <item x="45"/>
        <item x="93"/>
        <item x="286"/>
        <item x="283"/>
        <item x="77"/>
        <item x="141"/>
        <item x="253"/>
        <item x="252"/>
        <item x="210"/>
        <item x="268"/>
        <item x="189"/>
        <item x="104"/>
        <item x="112"/>
        <item x="247"/>
        <item x="85"/>
        <item x="235"/>
        <item x="216"/>
        <item x="287"/>
        <item x="9"/>
        <item x="231"/>
        <item x="212"/>
        <item x="165"/>
        <item x="262"/>
        <item x="105"/>
        <item x="70"/>
        <item x="266"/>
        <item x="10"/>
        <item x="207"/>
        <item x="91"/>
        <item x="110"/>
        <item x="172"/>
        <item x="63"/>
        <item x="243"/>
        <item x="285"/>
        <item x="278"/>
        <item x="192"/>
        <item x="115"/>
        <item x="31"/>
        <item x="126"/>
        <item x="201"/>
        <item x="173"/>
        <item x="204"/>
        <item x="96"/>
        <item x="5"/>
        <item x="193"/>
        <item x="153"/>
        <item x="88"/>
        <item x="203"/>
        <item x="2"/>
        <item x="275"/>
        <item x="69"/>
        <item x="196"/>
        <item x="179"/>
        <item x="135"/>
        <item x="200"/>
        <item x="239"/>
        <item x="100"/>
        <item x="39"/>
        <item x="254"/>
        <item x="17"/>
        <item x="186"/>
        <item x="19"/>
        <item x="151"/>
        <item x="20"/>
        <item x="251"/>
        <item x="136"/>
        <item x="168"/>
        <item x="157"/>
        <item x="255"/>
        <item x="155"/>
        <item x="73"/>
        <item x="57"/>
        <item x="25"/>
        <item x="176"/>
        <item x="162"/>
        <item x="13"/>
        <item x="277"/>
        <item x="282"/>
        <item x="67"/>
        <item x="33"/>
        <item x="1"/>
        <item x="270"/>
        <item x="279"/>
        <item x="276"/>
        <item x="49"/>
        <item x="114"/>
        <item x="194"/>
        <item x="130"/>
        <item x="71"/>
        <item x="150"/>
        <item x="90"/>
        <item x="161"/>
        <item x="116"/>
        <item x="222"/>
        <item x="139"/>
        <item x="140"/>
        <item x="154"/>
        <item x="106"/>
        <item x="265"/>
        <item x="237"/>
        <item x="263"/>
        <item x="119"/>
        <item x="18"/>
        <item x="97"/>
        <item x="27"/>
        <item x="256"/>
        <item x="215"/>
        <item x="89"/>
        <item x="34"/>
        <item x="143"/>
        <item x="121"/>
        <item x="148"/>
        <item x="260"/>
        <item x="76"/>
        <item x="244"/>
        <item x="131"/>
        <item x="218"/>
        <item x="233"/>
        <item x="219"/>
        <item x="229"/>
        <item x="170"/>
        <item x="28"/>
        <item x="113"/>
        <item x="24"/>
        <item x="145"/>
        <item x="75"/>
        <item x="164"/>
        <item x="274"/>
        <item x="32"/>
        <item x="127"/>
        <item x="163"/>
        <item x="248"/>
        <item x="146"/>
        <item x="118"/>
        <item x="62"/>
        <item x="180"/>
        <item x="132"/>
        <item x="7"/>
        <item x="81"/>
        <item x="79"/>
        <item x="271"/>
        <item x="230"/>
        <item x="149"/>
        <item x="64"/>
        <item x="228"/>
        <item x="47"/>
        <item x="272"/>
        <item x="188"/>
        <item x="181"/>
        <item x="190"/>
        <item x="144"/>
        <item x="8"/>
        <item x="175"/>
        <item x="281"/>
        <item x="54"/>
        <item x="257"/>
        <item x="84"/>
        <item x="199"/>
        <item x="82"/>
        <item x="43"/>
        <item x="167"/>
        <item x="56"/>
        <item x="245"/>
        <item x="242"/>
        <item x="124"/>
        <item x="98"/>
        <item x="59"/>
        <item x="55"/>
        <item x="169"/>
        <item x="249"/>
        <item x="134"/>
        <item x="22"/>
        <item x="183"/>
        <item x="6"/>
        <item x="128"/>
        <item x="66"/>
        <item x="187"/>
        <item x="182"/>
        <item x="236"/>
        <item x="264"/>
        <item x="159"/>
        <item x="61"/>
        <item x="23"/>
        <item x="160"/>
        <item x="42"/>
        <item x="83"/>
        <item x="227"/>
        <item x="123"/>
        <item x="178"/>
        <item x="142"/>
        <item x="133"/>
        <item x="111"/>
        <item x="16"/>
        <item x="38"/>
        <item x="60"/>
        <item x="217"/>
        <item x="221"/>
        <item x="177"/>
        <item x="120"/>
        <item x="52"/>
        <item x="205"/>
        <item x="226"/>
        <item x="102"/>
        <item x="152"/>
        <item x="107"/>
        <item x="220"/>
        <item x="197"/>
        <item x="213"/>
        <item x="65"/>
        <item x="284"/>
        <item x="35"/>
        <item x="224"/>
        <item x="68"/>
        <item x="14"/>
        <item x="30"/>
        <item x="191"/>
        <item x="103"/>
        <item x="198"/>
        <item x="94"/>
        <item x="29"/>
        <item x="234"/>
        <item x="26"/>
        <item x="46"/>
        <item x="109"/>
        <item x="15"/>
        <item x="238"/>
        <item x="267"/>
        <item x="0"/>
        <item x="129"/>
        <item x="37"/>
        <item x="78"/>
        <item x="202"/>
        <item x="138"/>
        <item x="185"/>
        <item x="184"/>
        <item x="258"/>
        <item x="72"/>
        <item x="4"/>
        <item x="58"/>
        <item x="250"/>
        <item x="273"/>
        <item x="156"/>
        <item x="288"/>
        <item x="280"/>
        <item x="87"/>
        <item x="11"/>
        <item x="206"/>
        <item x="51"/>
        <item x="171"/>
        <item x="12"/>
        <item x="95"/>
        <item x="261"/>
        <item x="117"/>
        <item x="225"/>
        <item x="174"/>
        <item x="36"/>
        <item x="40"/>
        <item x="147"/>
        <item x="232"/>
        <item x="50"/>
        <item x="74"/>
        <item x="101"/>
        <item x="158"/>
        <item x="211"/>
        <item x="214"/>
        <item x="195"/>
        <item x="259"/>
        <item x="108"/>
        <item x="125"/>
        <item x="246"/>
        <item x="86"/>
        <item x="208"/>
        <item x="122"/>
        <item x="137"/>
        <item x="3"/>
        <item x="80"/>
        <item x="166"/>
        <item x="48"/>
        <item x="240"/>
        <item x="92"/>
        <item x="223"/>
        <item x="44"/>
        <item x="41"/>
        <item t="default"/>
      </items>
    </pivotField>
    <pivotField numFmtId="164" showAll="0">
      <items count="363">
        <item x="59"/>
        <item x="241"/>
        <item x="294"/>
        <item x="109"/>
        <item x="337"/>
        <item x="23"/>
        <item x="103"/>
        <item x="358"/>
        <item x="48"/>
        <item x="354"/>
        <item x="85"/>
        <item x="292"/>
        <item x="156"/>
        <item x="335"/>
        <item x="311"/>
        <item x="258"/>
        <item x="309"/>
        <item x="242"/>
        <item x="213"/>
        <item x="293"/>
        <item x="114"/>
        <item x="250"/>
        <item x="122"/>
        <item x="158"/>
        <item x="94"/>
        <item x="302"/>
        <item x="324"/>
        <item x="265"/>
        <item x="282"/>
        <item x="325"/>
        <item x="359"/>
        <item x="184"/>
        <item x="298"/>
        <item x="147"/>
        <item x="231"/>
        <item x="276"/>
        <item x="9"/>
        <item x="332"/>
        <item x="245"/>
        <item x="340"/>
        <item x="238"/>
        <item x="120"/>
        <item x="115"/>
        <item x="310"/>
        <item x="78"/>
        <item x="10"/>
        <item x="357"/>
        <item x="347"/>
        <item x="296"/>
        <item x="101"/>
        <item x="148"/>
        <item x="227"/>
        <item x="191"/>
        <item x="216"/>
        <item x="71"/>
        <item x="193"/>
        <item x="125"/>
        <item x="217"/>
        <item x="33"/>
        <item x="97"/>
        <item x="2"/>
        <item x="195"/>
        <item x="230"/>
        <item x="313"/>
        <item x="137"/>
        <item x="106"/>
        <item x="344"/>
        <item x="263"/>
        <item x="54"/>
        <item x="77"/>
        <item x="328"/>
        <item x="220"/>
        <item x="5"/>
        <item x="110"/>
        <item x="226"/>
        <item x="229"/>
        <item x="268"/>
        <item x="171"/>
        <item x="312"/>
        <item x="200"/>
        <item x="150"/>
        <item x="192"/>
        <item x="41"/>
        <item x="175"/>
        <item x="22"/>
        <item x="287"/>
        <item x="308"/>
        <item x="87"/>
        <item x="18"/>
        <item x="151"/>
        <item x="172"/>
        <item x="168"/>
        <item x="128"/>
        <item x="210"/>
        <item x="46"/>
        <item x="65"/>
        <item x="61"/>
        <item x="81"/>
        <item x="27"/>
        <item x="20"/>
        <item x="187"/>
        <item x="315"/>
        <item x="346"/>
        <item x="14"/>
        <item x="53"/>
        <item x="1"/>
        <item x="261"/>
        <item x="239"/>
        <item x="197"/>
        <item x="330"/>
        <item x="353"/>
        <item x="338"/>
        <item x="218"/>
        <item x="79"/>
        <item x="180"/>
        <item x="307"/>
        <item x="203"/>
        <item x="259"/>
        <item x="99"/>
        <item x="126"/>
        <item x="140"/>
        <item x="155"/>
        <item x="327"/>
        <item x="333"/>
        <item x="345"/>
        <item x="35"/>
        <item x="75"/>
        <item x="124"/>
        <item x="116"/>
        <item x="349"/>
        <item x="142"/>
        <item x="331"/>
        <item x="167"/>
        <item x="154"/>
        <item x="326"/>
        <item x="63"/>
        <item x="130"/>
        <item x="19"/>
        <item x="166"/>
        <item x="159"/>
        <item x="284"/>
        <item x="132"/>
        <item x="316"/>
        <item x="179"/>
        <item x="98"/>
        <item x="249"/>
        <item x="173"/>
        <item x="164"/>
        <item x="279"/>
        <item x="36"/>
        <item x="29"/>
        <item x="300"/>
        <item x="206"/>
        <item x="30"/>
        <item x="322"/>
        <item x="297"/>
        <item x="319"/>
        <item x="107"/>
        <item x="143"/>
        <item x="100"/>
        <item x="51"/>
        <item x="161"/>
        <item x="288"/>
        <item x="183"/>
        <item x="233"/>
        <item x="84"/>
        <item x="123"/>
        <item x="169"/>
        <item x="83"/>
        <item x="273"/>
        <item x="162"/>
        <item x="253"/>
        <item x="182"/>
        <item x="336"/>
        <item x="271"/>
        <item x="138"/>
        <item x="189"/>
        <item x="34"/>
        <item x="7"/>
        <item x="343"/>
        <item x="277"/>
        <item x="145"/>
        <item x="291"/>
        <item x="26"/>
        <item x="251"/>
        <item x="274"/>
        <item x="350"/>
        <item x="181"/>
        <item x="303"/>
        <item x="339"/>
        <item x="11"/>
        <item x="202"/>
        <item x="272"/>
        <item x="88"/>
        <item x="50"/>
        <item x="165"/>
        <item x="222"/>
        <item x="129"/>
        <item x="341"/>
        <item x="281"/>
        <item x="8"/>
        <item x="90"/>
        <item x="70"/>
        <item x="267"/>
        <item x="201"/>
        <item x="60"/>
        <item x="72"/>
        <item x="317"/>
        <item x="244"/>
        <item x="299"/>
        <item x="352"/>
        <item x="186"/>
        <item x="225"/>
        <item x="318"/>
        <item x="64"/>
        <item x="93"/>
        <item x="214"/>
        <item x="212"/>
        <item x="62"/>
        <item x="160"/>
        <item x="188"/>
        <item x="91"/>
        <item x="135"/>
        <item x="285"/>
        <item x="348"/>
        <item x="108"/>
        <item x="211"/>
        <item x="275"/>
        <item x="24"/>
        <item x="45"/>
        <item x="205"/>
        <item x="6"/>
        <item x="196"/>
        <item x="295"/>
        <item x="25"/>
        <item x="283"/>
        <item x="199"/>
        <item x="92"/>
        <item x="304"/>
        <item x="257"/>
        <item x="270"/>
        <item x="67"/>
        <item x="44"/>
        <item x="74"/>
        <item x="17"/>
        <item x="236"/>
        <item x="235"/>
        <item x="139"/>
        <item x="224"/>
        <item x="57"/>
        <item x="157"/>
        <item x="329"/>
        <item x="69"/>
        <item x="149"/>
        <item x="204"/>
        <item x="73"/>
        <item x="232"/>
        <item x="178"/>
        <item x="260"/>
        <item x="112"/>
        <item x="177"/>
        <item x="37"/>
        <item x="355"/>
        <item x="146"/>
        <item x="121"/>
        <item x="40"/>
        <item x="15"/>
        <item x="58"/>
        <item x="68"/>
        <item x="221"/>
        <item x="264"/>
        <item x="252"/>
        <item x="134"/>
        <item x="280"/>
        <item x="269"/>
        <item x="223"/>
        <item x="215"/>
        <item x="131"/>
        <item x="28"/>
        <item x="198"/>
        <item x="286"/>
        <item x="113"/>
        <item x="360"/>
        <item x="256"/>
        <item x="255"/>
        <item x="21"/>
        <item x="31"/>
        <item x="209"/>
        <item x="306"/>
        <item x="170"/>
        <item x="76"/>
        <item x="246"/>
        <item x="117"/>
        <item x="32"/>
        <item x="248"/>
        <item x="141"/>
        <item x="342"/>
        <item x="174"/>
        <item x="153"/>
        <item x="234"/>
        <item x="119"/>
        <item x="86"/>
        <item x="314"/>
        <item x="104"/>
        <item x="49"/>
        <item x="361"/>
        <item x="208"/>
        <item x="4"/>
        <item x="0"/>
        <item x="351"/>
        <item x="334"/>
        <item x="237"/>
        <item x="16"/>
        <item x="144"/>
        <item x="39"/>
        <item x="320"/>
        <item x="323"/>
        <item x="80"/>
        <item x="266"/>
        <item x="207"/>
        <item x="356"/>
        <item x="305"/>
        <item x="66"/>
        <item x="96"/>
        <item x="228"/>
        <item x="194"/>
        <item x="13"/>
        <item x="105"/>
        <item x="219"/>
        <item x="127"/>
        <item x="290"/>
        <item x="12"/>
        <item x="278"/>
        <item x="190"/>
        <item x="82"/>
        <item x="111"/>
        <item x="56"/>
        <item x="95"/>
        <item x="118"/>
        <item x="321"/>
        <item x="240"/>
        <item x="163"/>
        <item x="38"/>
        <item x="42"/>
        <item x="243"/>
        <item x="301"/>
        <item x="152"/>
        <item x="55"/>
        <item x="133"/>
        <item x="52"/>
        <item x="247"/>
        <item x="176"/>
        <item x="262"/>
        <item x="254"/>
        <item x="185"/>
        <item x="136"/>
        <item x="3"/>
        <item x="289"/>
        <item x="89"/>
        <item x="102"/>
        <item x="47"/>
        <item x="43"/>
        <item t="default"/>
      </items>
    </pivotField>
    <pivotField showAll="0"/>
    <pivotField numFmtId="17" showAll="0"/>
    <pivotField showAll="0"/>
    <pivotField showAll="0"/>
    <pivotField showAll="0"/>
    <pivotField axis="axisRow" showAll="0">
      <items count="3">
        <item x="1"/>
        <item x="0"/>
        <item t="default"/>
      </items>
    </pivotField>
    <pivotField dragToRow="0" dragToCol="0" dragToPage="0" showAll="0" defaultSubtotal="0"/>
    <pivotField dragToRow="0" dragToCol="0" dragToPage="0" showAll="0" defaultSubtotal="0"/>
    <pivotField showAll="0" defaultSubtotal="0"/>
    <pivotField showAll="0" defaultSubtotal="0"/>
    <pivotField dragToRow="0" dragToCol="0" dragToPage="0" showAll="0" defaultSubtotal="0"/>
    <pivotField dataField="1" dragToRow="0" dragToCol="0" dragToPage="0" showAll="0" defaultSubtotal="0"/>
  </pivotFields>
  <rowFields count="1">
    <field x="19"/>
  </rowFields>
  <rowItems count="2">
    <i>
      <x/>
    </i>
    <i>
      <x v="1"/>
    </i>
  </rowItems>
  <colFields count="1">
    <field x="8"/>
  </colFields>
  <colItems count="5">
    <i>
      <x/>
    </i>
    <i>
      <x v="1"/>
    </i>
    <i>
      <x v="2"/>
    </i>
    <i>
      <x v="3"/>
    </i>
    <i>
      <x v="4"/>
    </i>
  </colItems>
  <dataFields count="1">
    <dataField name="Sum of margin profit" fld="25" baseField="0" baseItem="0" numFmtId="9"/>
  </dataFields>
  <formats count="2">
    <format dxfId="12">
      <pivotArea collapsedLevelsAreSubtotals="1" fieldPosition="0">
        <references count="2">
          <reference field="4294967294" count="1" selected="0">
            <x v="0"/>
          </reference>
          <reference field="8" count="0"/>
        </references>
      </pivotArea>
    </format>
    <format dxfId="13">
      <pivotArea outline="0" collapsedLevelsAreSubtotals="1" fieldPosition="0">
        <references count="1">
          <reference field="4294967294" count="1" selected="0">
            <x v="0"/>
          </reference>
        </references>
      </pivotArea>
    </format>
  </formats>
  <chartFormats count="13">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8" count="1" selected="0">
            <x v="1"/>
          </reference>
        </references>
      </pivotArea>
    </chartFormat>
    <chartFormat chart="0" format="4" series="1">
      <pivotArea type="data" outline="0" fieldPosition="0">
        <references count="2">
          <reference field="4294967294" count="1" selected="0">
            <x v="0"/>
          </reference>
          <reference field="8" count="1" selected="0">
            <x v="2"/>
          </reference>
        </references>
      </pivotArea>
    </chartFormat>
    <chartFormat chart="0" format="5" series="1">
      <pivotArea type="data" outline="0" fieldPosition="0">
        <references count="2">
          <reference field="4294967294" count="1" selected="0">
            <x v="0"/>
          </reference>
          <reference field="8" count="1" selected="0">
            <x v="3"/>
          </reference>
        </references>
      </pivotArea>
    </chartFormat>
    <chartFormat chart="0" format="6" series="1">
      <pivotArea type="data" outline="0" fieldPosition="0">
        <references count="2">
          <reference field="4294967294" count="1" selected="0">
            <x v="0"/>
          </reference>
          <reference field="8" count="1" selected="0">
            <x v="4"/>
          </reference>
        </references>
      </pivotArea>
    </chartFormat>
    <chartFormat chart="0" format="7" series="1">
      <pivotArea type="data" outline="0" fieldPosition="0">
        <references count="2">
          <reference field="4294967294" count="1" selected="0">
            <x v="0"/>
          </reference>
          <reference field="8" count="1" selected="0">
            <x v="0"/>
          </reference>
        </references>
      </pivotArea>
    </chartFormat>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B7CC94-3725-064F-B2E2-35D8012FF3D0}" name="PivotTable2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R7:S52" firstHeaderRow="1" firstDataRow="1" firstDataCol="1"/>
  <pivotFields count="26">
    <pivotField numFmtId="14" showAll="0"/>
    <pivotField showAll="0"/>
    <pivotField dataField="1" multipleItemSelectionAllowed="1" showAll="0"/>
    <pivotField showAll="0"/>
    <pivotField showAll="0"/>
    <pivotField showAll="0"/>
    <pivotField numFmtId="9" showAll="0"/>
    <pivotField axis="axisRow" showAll="0">
      <items count="45">
        <item x="34"/>
        <item x="26"/>
        <item x="37"/>
        <item x="21"/>
        <item x="8"/>
        <item x="5"/>
        <item x="33"/>
        <item x="3"/>
        <item x="7"/>
        <item x="41"/>
        <item x="1"/>
        <item x="25"/>
        <item x="11"/>
        <item x="12"/>
        <item x="17"/>
        <item x="14"/>
        <item x="24"/>
        <item x="27"/>
        <item x="28"/>
        <item x="23"/>
        <item x="42"/>
        <item x="43"/>
        <item x="40"/>
        <item x="32"/>
        <item x="38"/>
        <item x="15"/>
        <item x="10"/>
        <item x="16"/>
        <item x="36"/>
        <item x="9"/>
        <item x="18"/>
        <item x="20"/>
        <item x="0"/>
        <item x="19"/>
        <item x="31"/>
        <item x="22"/>
        <item x="35"/>
        <item x="13"/>
        <item x="39"/>
        <item x="29"/>
        <item x="2"/>
        <item x="4"/>
        <item x="30"/>
        <item x="6"/>
        <item t="default"/>
      </items>
    </pivotField>
    <pivotField showAll="0"/>
    <pivotField showAll="0"/>
    <pivotField showAll="0"/>
    <pivotField showAll="0"/>
    <pivotField showAll="0"/>
    <pivotField showAll="0"/>
    <pivotField showAll="0"/>
    <pivotField numFmtId="17" showAll="0">
      <items count="15">
        <item x="0"/>
        <item x="1"/>
        <item x="2"/>
        <item x="3"/>
        <item x="4"/>
        <item x="5"/>
        <item x="6"/>
        <item x="7"/>
        <item x="8"/>
        <item x="9"/>
        <item x="10"/>
        <item x="11"/>
        <item x="12"/>
        <item x="13"/>
        <item t="default"/>
      </items>
    </pivotField>
    <pivotField showAll="0"/>
    <pivotField showAll="0"/>
    <pivotField numFmtId="165" showAll="0"/>
    <pivotField showAll="0"/>
    <pivotField dragToRow="0" dragToCol="0" dragToPage="0" showAll="0" defaultSubtotal="0"/>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 dragToRow="0" dragToCol="0" dragToPage="0" showAll="0" defaultSubtotal="0"/>
  </pivotFields>
  <rowFields count="1">
    <field x="7"/>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Sum of QUANTITY"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EEC1CE-9C15-074F-A615-BECC5C2A91DE}" name="PivotTable20"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F25" firstHeaderRow="1" firstDataRow="2" firstDataCol="1"/>
  <pivotFields count="26">
    <pivotField numFmtId="14" showAll="0"/>
    <pivotField showAll="0"/>
    <pivotField dataField="1" showAll="0"/>
    <pivotField showAll="0"/>
    <pivotField showAll="0"/>
    <pivotField showAll="0"/>
    <pivotField numFmtId="9" showAll="0"/>
    <pivotField showAll="0"/>
    <pivotField axis="axisRow" showAll="0">
      <items count="6">
        <item x="3"/>
        <item x="1"/>
        <item x="4"/>
        <item x="0"/>
        <item x="2"/>
        <item t="default"/>
      </items>
    </pivotField>
    <pivotField showAll="0"/>
    <pivotField showAll="0"/>
    <pivotField showAll="0"/>
    <pivotField showAll="0"/>
    <pivotField showAll="0"/>
    <pivotField showAll="0"/>
    <pivotField numFmtId="17" showAll="0">
      <items count="15">
        <item x="0"/>
        <item x="1"/>
        <item x="2"/>
        <item x="3"/>
        <item x="4"/>
        <item x="5"/>
        <item x="6"/>
        <item x="7"/>
        <item x="8"/>
        <item x="9"/>
        <item x="10"/>
        <item x="11"/>
        <item x="12"/>
        <item x="13"/>
        <item t="default"/>
      </items>
    </pivotField>
    <pivotField showAll="0"/>
    <pivotField axis="axisCol" showAll="0">
      <items count="5">
        <item x="1"/>
        <item x="3"/>
        <item x="2"/>
        <item x="0"/>
        <item t="default"/>
      </items>
    </pivotField>
    <pivotField numFmtId="165" showAll="0"/>
    <pivotField showAll="0">
      <items count="3">
        <item x="1"/>
        <item x="0"/>
        <item t="default"/>
      </items>
    </pivotField>
    <pivotField dragToRow="0" dragToCol="0" dragToPage="0" showAll="0" defaultSubtotal="0"/>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 dragToRow="0" dragToCol="0" dragToPage="0" showAll="0" defaultSubtotal="0"/>
  </pivotFields>
  <rowFields count="1">
    <field x="8"/>
  </rowFields>
  <rowItems count="6">
    <i>
      <x/>
    </i>
    <i>
      <x v="1"/>
    </i>
    <i>
      <x v="2"/>
    </i>
    <i>
      <x v="3"/>
    </i>
    <i>
      <x v="4"/>
    </i>
    <i t="grand">
      <x/>
    </i>
  </rowItems>
  <colFields count="1">
    <field x="17"/>
  </colFields>
  <colItems count="5">
    <i>
      <x/>
    </i>
    <i>
      <x v="1"/>
    </i>
    <i>
      <x v="2"/>
    </i>
    <i>
      <x v="3"/>
    </i>
    <i t="grand">
      <x/>
    </i>
  </colItems>
  <dataFields count="1">
    <dataField name="Sum of QUANTITY" fld="2" baseField="0" baseItem="0"/>
  </dataFields>
  <formats count="1">
    <format dxfId="36">
      <pivotArea outline="0" collapsedLevelsAreSubtotals="1" fieldPosition="0"/>
    </format>
  </formats>
  <conditionalFormats count="1">
    <conditionalFormat priority="1">
      <pivotAreas count="1">
        <pivotArea type="data" collapsedLevelsAreSubtotals="1" fieldPosition="0">
          <references count="3">
            <reference field="4294967294" count="1" selected="0">
              <x v="0"/>
            </reference>
            <reference field="8" count="5">
              <x v="0"/>
              <x v="1"/>
              <x v="2"/>
              <x v="3"/>
              <x v="4"/>
            </reference>
            <reference field="17" count="4" selected="0">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C7AF9B-4BD9-C145-815D-57AD7152B163}" name="PivotTable2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3:B76" firstHeaderRow="1" firstDataRow="1" firstDataCol="1"/>
  <pivotFields count="26">
    <pivotField numFmtId="14" showAll="0"/>
    <pivotField showAll="0"/>
    <pivotField showAll="0"/>
    <pivotField showAll="0"/>
    <pivotField showAll="0"/>
    <pivotField showAll="0"/>
    <pivotField numFmtId="9" showAll="0"/>
    <pivotField showAll="0"/>
    <pivotField showAll="0"/>
    <pivotField showAll="0"/>
    <pivotField numFmtId="164" showAll="0"/>
    <pivotField numFmtId="164" showAll="0"/>
    <pivotField numFmtId="164" showAll="0"/>
    <pivotField dataField="1" numFmtId="164" showAll="0">
      <items count="363">
        <item x="59"/>
        <item x="241"/>
        <item x="294"/>
        <item x="109"/>
        <item x="337"/>
        <item x="23"/>
        <item x="103"/>
        <item x="358"/>
        <item x="48"/>
        <item x="354"/>
        <item x="85"/>
        <item x="292"/>
        <item x="156"/>
        <item x="335"/>
        <item x="311"/>
        <item x="258"/>
        <item x="309"/>
        <item x="242"/>
        <item x="213"/>
        <item x="293"/>
        <item x="114"/>
        <item x="250"/>
        <item x="122"/>
        <item x="158"/>
        <item x="94"/>
        <item x="302"/>
        <item x="324"/>
        <item x="265"/>
        <item x="282"/>
        <item x="325"/>
        <item x="359"/>
        <item x="184"/>
        <item x="298"/>
        <item x="147"/>
        <item x="231"/>
        <item x="276"/>
        <item x="9"/>
        <item x="332"/>
        <item x="245"/>
        <item x="340"/>
        <item x="238"/>
        <item x="120"/>
        <item x="115"/>
        <item x="310"/>
        <item x="78"/>
        <item x="10"/>
        <item x="357"/>
        <item x="347"/>
        <item x="296"/>
        <item x="101"/>
        <item x="148"/>
        <item x="227"/>
        <item x="191"/>
        <item x="216"/>
        <item x="71"/>
        <item x="193"/>
        <item x="125"/>
        <item x="217"/>
        <item x="33"/>
        <item x="97"/>
        <item x="2"/>
        <item x="195"/>
        <item x="230"/>
        <item x="313"/>
        <item x="137"/>
        <item x="106"/>
        <item x="344"/>
        <item x="263"/>
        <item x="54"/>
        <item x="77"/>
        <item x="328"/>
        <item x="220"/>
        <item x="5"/>
        <item x="110"/>
        <item x="226"/>
        <item x="229"/>
        <item x="268"/>
        <item x="171"/>
        <item x="312"/>
        <item x="200"/>
        <item x="150"/>
        <item x="192"/>
        <item x="41"/>
        <item x="175"/>
        <item x="22"/>
        <item x="287"/>
        <item x="308"/>
        <item x="87"/>
        <item x="18"/>
        <item x="151"/>
        <item x="172"/>
        <item x="168"/>
        <item x="128"/>
        <item x="210"/>
        <item x="46"/>
        <item x="65"/>
        <item x="61"/>
        <item x="81"/>
        <item x="27"/>
        <item x="20"/>
        <item x="187"/>
        <item x="315"/>
        <item x="346"/>
        <item x="14"/>
        <item x="53"/>
        <item x="1"/>
        <item x="261"/>
        <item x="239"/>
        <item x="197"/>
        <item x="330"/>
        <item x="353"/>
        <item x="338"/>
        <item x="218"/>
        <item x="79"/>
        <item x="180"/>
        <item x="307"/>
        <item x="203"/>
        <item x="259"/>
        <item x="99"/>
        <item x="126"/>
        <item x="140"/>
        <item x="155"/>
        <item x="327"/>
        <item x="333"/>
        <item x="345"/>
        <item x="35"/>
        <item x="75"/>
        <item x="124"/>
        <item x="116"/>
        <item x="349"/>
        <item x="142"/>
        <item x="331"/>
        <item x="167"/>
        <item x="154"/>
        <item x="326"/>
        <item x="63"/>
        <item x="130"/>
        <item x="19"/>
        <item x="166"/>
        <item x="159"/>
        <item x="284"/>
        <item x="132"/>
        <item x="316"/>
        <item x="179"/>
        <item x="98"/>
        <item x="249"/>
        <item x="173"/>
        <item x="164"/>
        <item x="279"/>
        <item x="36"/>
        <item x="29"/>
        <item x="300"/>
        <item x="206"/>
        <item x="30"/>
        <item x="322"/>
        <item x="297"/>
        <item x="319"/>
        <item x="107"/>
        <item x="143"/>
        <item x="100"/>
        <item x="51"/>
        <item x="161"/>
        <item x="288"/>
        <item x="183"/>
        <item x="233"/>
        <item x="84"/>
        <item x="123"/>
        <item x="169"/>
        <item x="83"/>
        <item x="273"/>
        <item x="162"/>
        <item x="253"/>
        <item x="182"/>
        <item x="336"/>
        <item x="271"/>
        <item x="138"/>
        <item x="189"/>
        <item x="34"/>
        <item x="7"/>
        <item x="343"/>
        <item x="277"/>
        <item x="145"/>
        <item x="291"/>
        <item x="26"/>
        <item x="251"/>
        <item x="274"/>
        <item x="350"/>
        <item x="181"/>
        <item x="303"/>
        <item x="339"/>
        <item x="11"/>
        <item x="202"/>
        <item x="272"/>
        <item x="88"/>
        <item x="50"/>
        <item x="165"/>
        <item x="222"/>
        <item x="129"/>
        <item x="341"/>
        <item x="281"/>
        <item x="8"/>
        <item x="90"/>
        <item x="70"/>
        <item x="267"/>
        <item x="201"/>
        <item x="60"/>
        <item x="72"/>
        <item x="317"/>
        <item x="244"/>
        <item x="299"/>
        <item x="352"/>
        <item x="186"/>
        <item x="225"/>
        <item x="318"/>
        <item x="64"/>
        <item x="93"/>
        <item x="214"/>
        <item x="212"/>
        <item x="62"/>
        <item x="160"/>
        <item x="188"/>
        <item x="91"/>
        <item x="135"/>
        <item x="285"/>
        <item x="348"/>
        <item x="108"/>
        <item x="211"/>
        <item x="275"/>
        <item x="24"/>
        <item x="45"/>
        <item x="205"/>
        <item x="6"/>
        <item x="196"/>
        <item x="295"/>
        <item x="25"/>
        <item x="283"/>
        <item x="199"/>
        <item x="92"/>
        <item x="304"/>
        <item x="257"/>
        <item x="270"/>
        <item x="67"/>
        <item x="44"/>
        <item x="74"/>
        <item x="17"/>
        <item x="236"/>
        <item x="235"/>
        <item x="139"/>
        <item x="224"/>
        <item x="57"/>
        <item x="157"/>
        <item x="329"/>
        <item x="69"/>
        <item x="149"/>
        <item x="204"/>
        <item x="73"/>
        <item x="232"/>
        <item x="178"/>
        <item x="260"/>
        <item x="112"/>
        <item x="177"/>
        <item x="37"/>
        <item x="355"/>
        <item x="146"/>
        <item x="121"/>
        <item x="40"/>
        <item x="15"/>
        <item x="58"/>
        <item x="68"/>
        <item x="221"/>
        <item x="264"/>
        <item x="252"/>
        <item x="134"/>
        <item x="280"/>
        <item x="269"/>
        <item x="223"/>
        <item x="215"/>
        <item x="131"/>
        <item x="28"/>
        <item x="198"/>
        <item x="286"/>
        <item x="113"/>
        <item x="360"/>
        <item x="256"/>
        <item x="255"/>
        <item x="21"/>
        <item x="31"/>
        <item x="209"/>
        <item x="306"/>
        <item x="170"/>
        <item x="76"/>
        <item x="246"/>
        <item x="117"/>
        <item x="32"/>
        <item x="248"/>
        <item x="141"/>
        <item x="342"/>
        <item x="174"/>
        <item x="153"/>
        <item x="234"/>
        <item x="119"/>
        <item x="86"/>
        <item x="314"/>
        <item x="104"/>
        <item x="49"/>
        <item x="361"/>
        <item x="208"/>
        <item x="4"/>
        <item x="0"/>
        <item x="351"/>
        <item x="334"/>
        <item x="237"/>
        <item x="16"/>
        <item x="144"/>
        <item x="39"/>
        <item x="320"/>
        <item x="323"/>
        <item x="80"/>
        <item x="266"/>
        <item x="207"/>
        <item x="356"/>
        <item x="305"/>
        <item x="66"/>
        <item x="96"/>
        <item x="228"/>
        <item x="194"/>
        <item x="13"/>
        <item x="105"/>
        <item x="219"/>
        <item x="127"/>
        <item x="290"/>
        <item x="12"/>
        <item x="278"/>
        <item x="190"/>
        <item x="82"/>
        <item x="111"/>
        <item x="56"/>
        <item x="95"/>
        <item x="118"/>
        <item x="321"/>
        <item x="240"/>
        <item x="163"/>
        <item x="38"/>
        <item x="42"/>
        <item x="243"/>
        <item x="301"/>
        <item x="152"/>
        <item x="55"/>
        <item x="133"/>
        <item x="52"/>
        <item x="247"/>
        <item x="176"/>
        <item x="262"/>
        <item x="254"/>
        <item x="185"/>
        <item x="136"/>
        <item x="3"/>
        <item x="289"/>
        <item x="89"/>
        <item x="102"/>
        <item x="47"/>
        <item x="43"/>
        <item t="default"/>
      </items>
    </pivotField>
    <pivotField showAll="0"/>
    <pivotField axis="axisRow" numFmtId="17" showAll="0">
      <items count="15">
        <item x="0"/>
        <item x="1"/>
        <item x="2"/>
        <item x="3"/>
        <item x="4"/>
        <item x="5"/>
        <item x="6"/>
        <item x="7"/>
        <item x="8"/>
        <item x="9"/>
        <item x="10"/>
        <item x="11"/>
        <item x="12"/>
        <item x="13"/>
        <item t="default"/>
      </items>
    </pivotField>
    <pivotField showAll="0"/>
    <pivotField showAll="0"/>
    <pivotField numFmtId="165" showAll="0"/>
    <pivotField showAll="0"/>
    <pivotField dragToRow="0" dragToCol="0" dragToPage="0" showAll="0" defaultSubtotal="0"/>
    <pivotField dragToRow="0" dragToCol="0" dragToPage="0" showAll="0" defaultSubtotal="0"/>
    <pivotField showAll="0">
      <items count="7">
        <item sd="0" x="0"/>
        <item x="1"/>
        <item x="2"/>
        <item x="3"/>
        <item x="4"/>
        <item sd="0" x="5"/>
        <item t="default"/>
      </items>
    </pivotField>
    <pivotField showAll="0">
      <items count="6">
        <item sd="0" x="0"/>
        <item x="1"/>
        <item x="2"/>
        <item sd="0" x="3"/>
        <item sd="0" x="4"/>
        <item t="default"/>
      </items>
    </pivotField>
    <pivotField dragToRow="0" dragToCol="0" dragToPage="0" showAll="0" defaultSubtotal="0"/>
    <pivotField dragToRow="0" dragToCol="0" dragToPage="0" showAll="0" defaultSubtotal="0"/>
  </pivotFields>
  <rowFields count="1">
    <field x="15"/>
  </rowFields>
  <rowItems count="13">
    <i>
      <x v="1"/>
    </i>
    <i>
      <x v="2"/>
    </i>
    <i>
      <x v="3"/>
    </i>
    <i>
      <x v="4"/>
    </i>
    <i>
      <x v="5"/>
    </i>
    <i>
      <x v="6"/>
    </i>
    <i>
      <x v="7"/>
    </i>
    <i>
      <x v="8"/>
    </i>
    <i>
      <x v="9"/>
    </i>
    <i>
      <x v="10"/>
    </i>
    <i>
      <x v="11"/>
    </i>
    <i>
      <x v="12"/>
    </i>
    <i t="grand">
      <x/>
    </i>
  </rowItems>
  <colItems count="1">
    <i/>
  </colItems>
  <dataFields count="1">
    <dataField name="Sum of Total Selling Value" fld="13"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41684C-A98B-064E-8902-A7255EAB33D7}"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00:B108" firstHeaderRow="1" firstDataRow="1" firstDataCol="1"/>
  <pivotFields count="26">
    <pivotField numFmtId="14" showAll="0"/>
    <pivotField dataField="1" showAll="0">
      <items count="45">
        <item x="34"/>
        <item x="26"/>
        <item x="37"/>
        <item x="21"/>
        <item x="8"/>
        <item x="5"/>
        <item x="33"/>
        <item x="3"/>
        <item x="7"/>
        <item x="41"/>
        <item x="1"/>
        <item x="25"/>
        <item x="11"/>
        <item x="12"/>
        <item x="17"/>
        <item x="14"/>
        <item x="24"/>
        <item x="27"/>
        <item x="28"/>
        <item x="23"/>
        <item x="42"/>
        <item x="43"/>
        <item x="40"/>
        <item x="32"/>
        <item x="38"/>
        <item x="15"/>
        <item x="10"/>
        <item x="16"/>
        <item x="36"/>
        <item x="9"/>
        <item x="18"/>
        <item x="20"/>
        <item x="0"/>
        <item x="19"/>
        <item x="31"/>
        <item x="22"/>
        <item x="35"/>
        <item x="13"/>
        <item x="39"/>
        <item x="29"/>
        <item x="2"/>
        <item x="4"/>
        <item x="30"/>
        <item x="6"/>
        <item t="default"/>
      </items>
    </pivotField>
    <pivotField showAll="0"/>
    <pivotField showAll="0"/>
    <pivotField showAll="0"/>
    <pivotField showAll="0"/>
    <pivotField numFmtId="9" showAll="0"/>
    <pivotField showAll="0"/>
    <pivotField showAll="0"/>
    <pivotField showAll="0"/>
    <pivotField numFmtId="164" showAll="0"/>
    <pivotField numFmtId="164" showAll="0"/>
    <pivotField numFmtId="164" showAll="0"/>
    <pivotField numFmtId="164" showAll="0"/>
    <pivotField showAll="0"/>
    <pivotField numFmtId="17" showAll="0"/>
    <pivotField showAll="0"/>
    <pivotField showAll="0"/>
    <pivotField axis="axisRow" numFmtId="165" showAll="0">
      <items count="8">
        <item x="4"/>
        <item x="6"/>
        <item x="3"/>
        <item x="2"/>
        <item x="1"/>
        <item x="0"/>
        <item x="5"/>
        <item t="default"/>
      </items>
    </pivotField>
    <pivotField showAll="0"/>
    <pivotField dragToRow="0" dragToCol="0" dragToPage="0" showAll="0" defaultSubtotal="0"/>
    <pivotField dragToRow="0" dragToCol="0" dragToPage="0" showAll="0" defaultSubtotal="0"/>
    <pivotField showAll="0" defaultSubtotal="0"/>
    <pivotField showAll="0" defaultSubtotal="0"/>
    <pivotField dragToRow="0" dragToCol="0" dragToPage="0" showAll="0" defaultSubtotal="0"/>
    <pivotField dragToRow="0" dragToCol="0" dragToPage="0" showAll="0" defaultSubtotal="0"/>
  </pivotFields>
  <rowFields count="1">
    <field x="18"/>
  </rowFields>
  <rowItems count="8">
    <i>
      <x/>
    </i>
    <i>
      <x v="1"/>
    </i>
    <i>
      <x v="2"/>
    </i>
    <i>
      <x v="3"/>
    </i>
    <i>
      <x v="4"/>
    </i>
    <i>
      <x v="5"/>
    </i>
    <i>
      <x v="6"/>
    </i>
    <i t="grand">
      <x/>
    </i>
  </rowItems>
  <colItems count="1">
    <i/>
  </colItems>
  <dataFields count="1">
    <dataField name="Count of PRODUCT ID"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E04378-06A3-6B41-9AA5-C9CD2907075D}" name="PivotTable2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0:B43" firstHeaderRow="1" firstDataRow="1" firstDataCol="1"/>
  <pivotFields count="26">
    <pivotField numFmtId="14" showAll="0"/>
    <pivotField showAll="0"/>
    <pivotField showAll="0"/>
    <pivotField showAll="0"/>
    <pivotField showAll="0"/>
    <pivotField showAll="0"/>
    <pivotField numFmtId="9" showAll="0"/>
    <pivotField showAll="0"/>
    <pivotField showAll="0"/>
    <pivotField showAll="0"/>
    <pivotField showAll="0"/>
    <pivotField showAll="0"/>
    <pivotField showAll="0"/>
    <pivotField dataField="1" showAll="0">
      <items count="363">
        <item x="59"/>
        <item x="241"/>
        <item x="294"/>
        <item x="109"/>
        <item x="337"/>
        <item x="23"/>
        <item x="103"/>
        <item x="358"/>
        <item x="48"/>
        <item x="354"/>
        <item x="85"/>
        <item x="292"/>
        <item x="156"/>
        <item x="335"/>
        <item x="311"/>
        <item x="258"/>
        <item x="309"/>
        <item x="242"/>
        <item x="213"/>
        <item x="293"/>
        <item x="114"/>
        <item x="250"/>
        <item x="122"/>
        <item x="158"/>
        <item x="94"/>
        <item x="302"/>
        <item x="324"/>
        <item x="265"/>
        <item x="282"/>
        <item x="325"/>
        <item x="359"/>
        <item x="184"/>
        <item x="298"/>
        <item x="147"/>
        <item x="231"/>
        <item x="276"/>
        <item x="9"/>
        <item x="332"/>
        <item x="245"/>
        <item x="340"/>
        <item x="238"/>
        <item x="120"/>
        <item x="115"/>
        <item x="310"/>
        <item x="78"/>
        <item x="10"/>
        <item x="357"/>
        <item x="347"/>
        <item x="296"/>
        <item x="101"/>
        <item x="148"/>
        <item x="227"/>
        <item x="191"/>
        <item x="216"/>
        <item x="71"/>
        <item x="193"/>
        <item x="125"/>
        <item x="217"/>
        <item x="33"/>
        <item x="97"/>
        <item x="2"/>
        <item x="195"/>
        <item x="230"/>
        <item x="313"/>
        <item x="137"/>
        <item x="106"/>
        <item x="344"/>
        <item x="263"/>
        <item x="54"/>
        <item x="77"/>
        <item x="328"/>
        <item x="220"/>
        <item x="5"/>
        <item x="110"/>
        <item x="226"/>
        <item x="229"/>
        <item x="268"/>
        <item x="171"/>
        <item x="312"/>
        <item x="200"/>
        <item x="150"/>
        <item x="192"/>
        <item x="41"/>
        <item x="175"/>
        <item x="22"/>
        <item x="287"/>
        <item x="308"/>
        <item x="87"/>
        <item x="18"/>
        <item x="151"/>
        <item x="172"/>
        <item x="168"/>
        <item x="128"/>
        <item x="210"/>
        <item x="46"/>
        <item x="65"/>
        <item x="61"/>
        <item x="81"/>
        <item x="27"/>
        <item x="20"/>
        <item x="187"/>
        <item x="315"/>
        <item x="346"/>
        <item x="14"/>
        <item x="53"/>
        <item x="1"/>
        <item x="261"/>
        <item x="239"/>
        <item x="197"/>
        <item x="330"/>
        <item x="353"/>
        <item x="338"/>
        <item x="218"/>
        <item x="79"/>
        <item x="180"/>
        <item x="307"/>
        <item x="203"/>
        <item x="259"/>
        <item x="99"/>
        <item x="126"/>
        <item x="140"/>
        <item x="155"/>
        <item x="327"/>
        <item x="333"/>
        <item x="345"/>
        <item x="35"/>
        <item x="75"/>
        <item x="124"/>
        <item x="116"/>
        <item x="349"/>
        <item x="142"/>
        <item x="331"/>
        <item x="167"/>
        <item x="154"/>
        <item x="326"/>
        <item x="63"/>
        <item x="130"/>
        <item x="19"/>
        <item x="166"/>
        <item x="159"/>
        <item x="284"/>
        <item x="132"/>
        <item x="316"/>
        <item x="179"/>
        <item x="98"/>
        <item x="249"/>
        <item x="173"/>
        <item x="164"/>
        <item x="279"/>
        <item x="36"/>
        <item x="29"/>
        <item x="300"/>
        <item x="206"/>
        <item x="30"/>
        <item x="322"/>
        <item x="297"/>
        <item x="319"/>
        <item x="107"/>
        <item x="143"/>
        <item x="100"/>
        <item x="51"/>
        <item x="161"/>
        <item x="288"/>
        <item x="183"/>
        <item x="233"/>
        <item x="84"/>
        <item x="123"/>
        <item x="169"/>
        <item x="83"/>
        <item x="273"/>
        <item x="162"/>
        <item x="253"/>
        <item x="182"/>
        <item x="336"/>
        <item x="271"/>
        <item x="138"/>
        <item x="189"/>
        <item x="34"/>
        <item x="7"/>
        <item x="343"/>
        <item x="277"/>
        <item x="145"/>
        <item x="291"/>
        <item x="26"/>
        <item x="251"/>
        <item x="274"/>
        <item x="350"/>
        <item x="181"/>
        <item x="303"/>
        <item x="339"/>
        <item x="11"/>
        <item x="202"/>
        <item x="272"/>
        <item x="88"/>
        <item x="50"/>
        <item x="165"/>
        <item x="222"/>
        <item x="129"/>
        <item x="341"/>
        <item x="281"/>
        <item x="8"/>
        <item x="90"/>
        <item x="70"/>
        <item x="267"/>
        <item x="201"/>
        <item x="60"/>
        <item x="72"/>
        <item x="317"/>
        <item x="244"/>
        <item x="299"/>
        <item x="352"/>
        <item x="186"/>
        <item x="225"/>
        <item x="318"/>
        <item x="64"/>
        <item x="93"/>
        <item x="214"/>
        <item x="212"/>
        <item x="62"/>
        <item x="160"/>
        <item x="188"/>
        <item x="91"/>
        <item x="135"/>
        <item x="285"/>
        <item x="348"/>
        <item x="108"/>
        <item x="211"/>
        <item x="275"/>
        <item x="24"/>
        <item x="45"/>
        <item x="205"/>
        <item x="6"/>
        <item x="196"/>
        <item x="295"/>
        <item x="25"/>
        <item x="283"/>
        <item x="199"/>
        <item x="92"/>
        <item x="304"/>
        <item x="257"/>
        <item x="270"/>
        <item x="67"/>
        <item x="44"/>
        <item x="74"/>
        <item x="17"/>
        <item x="236"/>
        <item x="235"/>
        <item x="139"/>
        <item x="224"/>
        <item x="57"/>
        <item x="157"/>
        <item x="329"/>
        <item x="69"/>
        <item x="149"/>
        <item x="204"/>
        <item x="73"/>
        <item x="232"/>
        <item x="178"/>
        <item x="260"/>
        <item x="112"/>
        <item x="177"/>
        <item x="37"/>
        <item x="355"/>
        <item x="146"/>
        <item x="121"/>
        <item x="40"/>
        <item x="15"/>
        <item x="58"/>
        <item x="68"/>
        <item x="221"/>
        <item x="264"/>
        <item x="252"/>
        <item x="134"/>
        <item x="280"/>
        <item x="269"/>
        <item x="223"/>
        <item x="215"/>
        <item x="131"/>
        <item x="28"/>
        <item x="198"/>
        <item x="286"/>
        <item x="113"/>
        <item x="360"/>
        <item x="256"/>
        <item x="255"/>
        <item x="21"/>
        <item x="31"/>
        <item x="209"/>
        <item x="306"/>
        <item x="170"/>
        <item x="76"/>
        <item x="246"/>
        <item x="117"/>
        <item x="32"/>
        <item x="248"/>
        <item x="141"/>
        <item x="342"/>
        <item x="174"/>
        <item x="153"/>
        <item x="234"/>
        <item x="119"/>
        <item x="86"/>
        <item x="314"/>
        <item x="104"/>
        <item x="49"/>
        <item x="361"/>
        <item x="208"/>
        <item x="4"/>
        <item x="0"/>
        <item x="351"/>
        <item x="334"/>
        <item x="237"/>
        <item x="16"/>
        <item x="144"/>
        <item x="39"/>
        <item x="320"/>
        <item x="323"/>
        <item x="80"/>
        <item x="266"/>
        <item x="207"/>
        <item x="356"/>
        <item x="305"/>
        <item x="66"/>
        <item x="96"/>
        <item x="228"/>
        <item x="194"/>
        <item x="13"/>
        <item x="105"/>
        <item x="219"/>
        <item x="127"/>
        <item x="290"/>
        <item x="12"/>
        <item x="278"/>
        <item x="190"/>
        <item x="82"/>
        <item x="111"/>
        <item x="56"/>
        <item x="95"/>
        <item x="118"/>
        <item x="321"/>
        <item x="240"/>
        <item x="163"/>
        <item x="38"/>
        <item x="42"/>
        <item x="243"/>
        <item x="301"/>
        <item x="152"/>
        <item x="55"/>
        <item x="133"/>
        <item x="52"/>
        <item x="247"/>
        <item x="176"/>
        <item x="262"/>
        <item x="254"/>
        <item x="185"/>
        <item x="136"/>
        <item x="3"/>
        <item x="289"/>
        <item x="89"/>
        <item x="102"/>
        <item x="47"/>
        <item x="43"/>
        <item t="default"/>
      </items>
    </pivotField>
    <pivotField showAll="0"/>
    <pivotField numFmtId="17" showAll="0">
      <items count="15">
        <item x="0"/>
        <item x="1"/>
        <item x="2"/>
        <item x="3"/>
        <item x="4"/>
        <item x="5"/>
        <item x="6"/>
        <item x="7"/>
        <item x="8"/>
        <item x="9"/>
        <item x="10"/>
        <item x="11"/>
        <item x="12"/>
        <item x="13"/>
        <item t="default"/>
      </items>
    </pivotField>
    <pivotField showAll="0"/>
    <pivotField showAll="0"/>
    <pivotField numFmtId="165" showAll="0"/>
    <pivotField axis="axisRow" showAll="0">
      <items count="3">
        <item x="1"/>
        <item x="0"/>
        <item t="default"/>
      </items>
    </pivotField>
    <pivotField dragToRow="0" dragToCol="0" dragToPage="0" showAll="0" defaultSubtotal="0"/>
    <pivotField dragToRow="0" dragToCol="0" dragToPage="0" showAll="0" defaultSubtotal="0"/>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 dragToRow="0" dragToCol="0" dragToPage="0" showAll="0" defaultSubtotal="0"/>
  </pivotFields>
  <rowFields count="1">
    <field x="19"/>
  </rowFields>
  <rowItems count="3">
    <i>
      <x/>
    </i>
    <i>
      <x v="1"/>
    </i>
    <i t="grand">
      <x/>
    </i>
  </rowItems>
  <colItems count="1">
    <i/>
  </colItems>
  <dataFields count="1">
    <dataField name="Sum of Total Selling Value" fld="13" baseField="0" baseItem="0"/>
  </dataField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3133D16-E18E-E14A-A4E7-5DB03E102654}" sourceName="Year">
  <pivotTables>
    <pivotTable tabId="9" name="PivotTable20"/>
  </pivotTables>
  <data>
    <tabular pivotCacheId="61993175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1F0D1C6-813B-A844-B043-B9AB2BC16F66}" sourceName="CATEGORY">
  <pivotTables>
    <pivotTable tabId="9" name="PivotTable20"/>
  </pivotTables>
  <data>
    <tabular pivotCacheId="619931757">
      <items count="5">
        <i x="3" s="1"/>
        <i x="1" s="1"/>
        <i x="4"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01A4E97-9211-E040-87A4-AEA700F74369}" cache="Slicer_Year" caption="Year" rowHeight="230716"/>
  <slicer name="CATEGORY" xr10:uid="{94F69CC4-CAE3-7043-918E-9BB9EF83A9A8}" cache="Slicer_CATEGORY" caption="CATEGOR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D1287C-68B1-A54E-A885-88E8D7A544A4}" name="InputData" displayName="InputData" ref="A1:T529" totalsRowCount="1">
  <autoFilter ref="A1:T528" xr:uid="{60351B27-4213-4B50-AF1E-6DD234ED1CD8}"/>
  <sortState xmlns:xlrd2="http://schemas.microsoft.com/office/spreadsheetml/2017/richdata2" ref="A2:T528">
    <sortCondition descending="1" ref="P1:P528"/>
  </sortState>
  <tableColumns count="20">
    <tableColumn id="1" xr3:uid="{7E2D9722-C99A-4D79-AD8A-A4AF24D31B15}" name="DATE" dataDxfId="35" totalsRowDxfId="27"/>
    <tableColumn id="3" xr3:uid="{1B687DA1-746A-409E-8132-464ADA2D65F7}" name="PRODUCT ID"/>
    <tableColumn id="2" xr3:uid="{3D21C161-3520-4EEB-95C2-BC89A67F811B}" name="QUANTITY"/>
    <tableColumn id="4" xr3:uid="{51AFA112-3989-4C7A-B537-003512753602}" name="SALE TYPE"/>
    <tableColumn id="5" xr3:uid="{057B8FDA-60FB-4816-999C-2030B688B9CF}" name="PAYMENT MODE"/>
    <tableColumn id="24" xr3:uid="{B104B362-4420-2C4D-8E33-B6C3AB0BA7A2}" name="Is Discounted">
      <calculatedColumnFormula>IF(InputData[[#This Row],[DISCOUNT %]]&lt;0%,"Yes","No")</calculatedColumnFormula>
    </tableColumn>
    <tableColumn id="6" xr3:uid="{A77A9445-20AF-4122-92EB-C3706E536AB4}" name="DISCOUNT %" totalsRowDxfId="26" dataCellStyle="Per cent"/>
    <tableColumn id="7" xr3:uid="{460574DE-470D-4F6E-9495-6C9AC7B1F2F9}" name="PRODUCT">
      <calculatedColumnFormula>VLOOKUP(InputData[[#This Row],[PRODUCT ID]],MasterData[],2,0)</calculatedColumnFormula>
    </tableColumn>
    <tableColumn id="8" xr3:uid="{6DD67F82-FC6E-4692-B12E-D2DFF1B2E9B5}" name="CATEGORY">
      <calculatedColumnFormula>VLOOKUP(InputData[[#This Row],[PRODUCT ID]],MasterData[],3,0)</calculatedColumnFormula>
    </tableColumn>
    <tableColumn id="9" xr3:uid="{2450654B-FD5C-4C46-A372-BA97A9D6BDC7}" name="UOM">
      <calculatedColumnFormula>VLOOKUP(InputData[[#This Row],[PRODUCT ID]],MasterData[],4,0)</calculatedColumnFormula>
    </tableColumn>
    <tableColumn id="10" xr3:uid="{315DBC2D-277A-4BEC-82F7-4B0B11F950C7}" name="BUYING PRIZE" dataDxfId="34" totalsRowDxfId="25">
      <calculatedColumnFormula>VLOOKUP(InputData[[#This Row],[PRODUCT ID]],MasterData[],5,0)</calculatedColumnFormula>
    </tableColumn>
    <tableColumn id="11" xr3:uid="{5F99541D-2055-4B26-A1FF-5E138141A612}" name="SELLING PRICE" dataDxfId="33" totalsRowDxfId="24">
      <calculatedColumnFormula>VLOOKUP(InputData[[#This Row],[PRODUCT ID]],MasterData[],6,0)</calculatedColumnFormula>
    </tableColumn>
    <tableColumn id="12" xr3:uid="{E3D010A9-28EA-46DF-ADDC-770F89B475B3}" name="Total Buying Value" dataDxfId="32" totalsRowDxfId="23">
      <calculatedColumnFormula>InputData[[#This Row],[BUYING PRIZE]]*InputData[[#This Row],[QUANTITY]]</calculatedColumnFormula>
    </tableColumn>
    <tableColumn id="13" xr3:uid="{6415D006-37EE-4410-9CD2-FFAD1C4CBBB5}" name="Total Selling Value" dataDxfId="31" totalsRowDxfId="22">
      <calculatedColumnFormula>(InputData[[#This Row],[SELLING PRICE]]*InputData[[#This Row],[QUANTITY]])-(InputData[[#This Row],[DISCOUNT %]]*(InputData[[#This Row],[SELLING PRICE]]*InputData[[#This Row],[QUANTITY]]))</calculatedColumnFormula>
    </tableColumn>
    <tableColumn id="14" xr3:uid="{CD40151F-E5E4-4AB9-A83F-5669CDEC9193}" name="Day">
      <calculatedColumnFormula>DAY(InputData[[#This Row],[DATE]])</calculatedColumnFormula>
    </tableColumn>
    <tableColumn id="29" xr3:uid="{AA895FC5-0EFD-1748-BF3F-E471AF4D96D4}" name="Month-Year" dataDxfId="30" totalsRowDxfId="21"/>
    <tableColumn id="15" xr3:uid="{C923A755-9AA5-4F54-9494-70F3529AC51D}" name="Month">
      <calculatedColumnFormula>TEXT(InputData[[#This Row],[DATE]],"mmm")</calculatedColumnFormula>
    </tableColumn>
    <tableColumn id="26" xr3:uid="{52C1C5F7-72C7-A849-B804-118E5F855511}" name="season" dataDxfId="29">
      <calculatedColumnFormula>IF(OR(InputData[[#This Row],[Month]]="Mar",InputData[[#This Row],[Month]]="Apr",InputData[[#This Row],[Month]]="May"),"Spring",IF(OR(InputData[[#This Row],[Month]]="Jun",InputData[[#This Row],[Month]]="Jul",InputData[[#This Row],[Month]]="Aug"),"Summer",IF(OR(InputData[[#This Row],[Month]]="Nov",InputData[[#This Row],[Month]]="Oct",InputData[[#This Row],[Month]]="Sep"),"Autumn","Winter")))</calculatedColumnFormula>
    </tableColumn>
    <tableColumn id="17" xr3:uid="{EE48D265-0CF0-F642-883C-4B8AAA378531}" name="day of week" dataDxfId="28">
      <calculatedColumnFormula>TEXT(InputData[[#This Row],[DATE]],"dddd")</calculatedColumnFormula>
    </tableColumn>
    <tableColumn id="16" xr3:uid="{F829979F-16EA-4D36-8DF1-32A468A589B6}" name="Year">
      <calculatedColumnFormula>YEAR(InputData[[#This Row],[DATE]])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10FCA3-AEA0-3940-A29F-22CE20BD23B7}" name="MasterData" displayName="MasterData" ref="A1:F46" totalsRowShown="0" headerRowDxfId="38">
  <autoFilter ref="A1:F46" xr:uid="{DE6FA1E2-6EE8-430A-AF62-020400F3E926}"/>
  <tableColumns count="6">
    <tableColumn id="1" xr3:uid="{106E50BA-9FFB-484D-AC75-176578AFED44}" name="PRODUCT ID"/>
    <tableColumn id="2" xr3:uid="{C6063C4C-22AC-43C3-B630-5C0916CFA263}" name="PRODUCT"/>
    <tableColumn id="3" xr3:uid="{FEA9A0A4-A0D7-45FA-BD75-4D9EBBD09441}" name="CATEGORY"/>
    <tableColumn id="4" xr3:uid="{3BDFD3DA-79CD-4B0E-9F98-1F406523093B}" name="UOM"/>
    <tableColumn id="5" xr3:uid="{C286276F-25D5-4D9D-9759-32EF67A133BE}" name="BUYING PRIZE"/>
    <tableColumn id="6" xr3:uid="{BFC92544-6510-4B40-ABEE-FD6A4B0302D7}" name="SELLING PRICE" dataDxfId="37"/>
  </tableColumns>
  <tableStyleInfo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C3C9D-FCDC-0245-92EE-3C4497275AD4}">
  <dimension ref="A1:V529"/>
  <sheetViews>
    <sheetView workbookViewId="0">
      <selection activeCell="S6" sqref="S6"/>
    </sheetView>
  </sheetViews>
  <sheetFormatPr baseColWidth="10" defaultColWidth="8.83203125" defaultRowHeight="15" x14ac:dyDescent="0.2"/>
  <cols>
    <col min="1" max="1" width="10.5" style="5" bestFit="1" customWidth="1"/>
    <col min="2" max="2" width="13" bestFit="1" customWidth="1"/>
    <col min="3" max="3" width="11.1640625" bestFit="1" customWidth="1"/>
    <col min="4" max="4" width="11" bestFit="1" customWidth="1"/>
    <col min="5" max="5" width="15.83203125" bestFit="1" customWidth="1"/>
    <col min="6" max="6" width="15.83203125" customWidth="1"/>
    <col min="7" max="7" width="13.1640625" style="1" bestFit="1" customWidth="1"/>
    <col min="8" max="8" width="11" bestFit="1" customWidth="1"/>
    <col min="9" max="9" width="11.5" bestFit="1" customWidth="1"/>
    <col min="10" max="10" width="7.5" bestFit="1" customWidth="1"/>
    <col min="11" max="11" width="14" style="10" bestFit="1" customWidth="1"/>
    <col min="12" max="12" width="14.5" style="10" bestFit="1" customWidth="1"/>
    <col min="13" max="13" width="17.5" style="10" bestFit="1" customWidth="1"/>
    <col min="14" max="14" width="17.33203125" style="10" bestFit="1" customWidth="1"/>
    <col min="15" max="15" width="6.5" bestFit="1" customWidth="1"/>
    <col min="16" max="16" width="10.6640625" style="12" bestFit="1" customWidth="1"/>
    <col min="17" max="17" width="8.83203125" bestFit="1" customWidth="1"/>
    <col min="20" max="20" width="6.83203125" bestFit="1" customWidth="1"/>
    <col min="21" max="21" width="10.5" style="5" bestFit="1" customWidth="1"/>
  </cols>
  <sheetData>
    <row r="1" spans="1:22" x14ac:dyDescent="0.2">
      <c r="A1" s="5" t="s">
        <v>118</v>
      </c>
      <c r="B1" t="s">
        <v>104</v>
      </c>
      <c r="C1" t="s">
        <v>117</v>
      </c>
      <c r="D1" t="s">
        <v>116</v>
      </c>
      <c r="E1" t="s">
        <v>115</v>
      </c>
      <c r="F1" t="s">
        <v>134</v>
      </c>
      <c r="G1" s="1" t="s">
        <v>114</v>
      </c>
      <c r="H1" t="s">
        <v>103</v>
      </c>
      <c r="I1" t="s">
        <v>102</v>
      </c>
      <c r="J1" t="s">
        <v>101</v>
      </c>
      <c r="K1" s="10" t="s">
        <v>100</v>
      </c>
      <c r="L1" s="10" t="s">
        <v>99</v>
      </c>
      <c r="M1" s="10" t="s">
        <v>113</v>
      </c>
      <c r="N1" s="10" t="s">
        <v>112</v>
      </c>
      <c r="O1" t="s">
        <v>111</v>
      </c>
      <c r="P1" s="12" t="s">
        <v>166</v>
      </c>
      <c r="Q1" t="s">
        <v>110</v>
      </c>
      <c r="R1" t="s">
        <v>160</v>
      </c>
      <c r="S1" t="s">
        <v>167</v>
      </c>
      <c r="T1" t="s">
        <v>109</v>
      </c>
    </row>
    <row r="2" spans="1:22" x14ac:dyDescent="0.2">
      <c r="A2" s="5">
        <v>44926</v>
      </c>
      <c r="B2" t="s">
        <v>31</v>
      </c>
      <c r="C2">
        <v>12</v>
      </c>
      <c r="D2" t="s">
        <v>107</v>
      </c>
      <c r="E2" t="s">
        <v>107</v>
      </c>
      <c r="F2" t="str">
        <f>IF(InputData[[#This Row],[DISCOUNT %]]&lt;0%,"Yes","No")</f>
        <v>No</v>
      </c>
      <c r="G2" s="1">
        <v>0</v>
      </c>
      <c r="H2" t="str">
        <f>VLOOKUP(InputData[[#This Row],[PRODUCT ID]],MasterData[],2,0)</f>
        <v>Product33</v>
      </c>
      <c r="I2" t="str">
        <f>VLOOKUP(InputData[[#This Row],[PRODUCT ID]],MasterData[],3,0)</f>
        <v>Category04</v>
      </c>
      <c r="J2" t="str">
        <f>VLOOKUP(InputData[[#This Row],[PRODUCT ID]],MasterData[],4,0)</f>
        <v>Kg</v>
      </c>
      <c r="K2" s="10">
        <f>VLOOKUP(InputData[[#This Row],[PRODUCT ID]],MasterData[],5,0)</f>
        <v>95</v>
      </c>
      <c r="L2" s="10">
        <f>VLOOKUP(InputData[[#This Row],[PRODUCT ID]],MasterData[],6,0)</f>
        <v>119.7</v>
      </c>
      <c r="M2" s="10">
        <f>InputData[[#This Row],[BUYING PRIZE]]*InputData[[#This Row],[QUANTITY]]</f>
        <v>1140</v>
      </c>
      <c r="N2" s="10">
        <f>(InputData[[#This Row],[SELLING PRICE]]*InputData[[#This Row],[QUANTITY]])-(InputData[[#This Row],[DISCOUNT %]]*(InputData[[#This Row],[SELLING PRICE]]*InputData[[#This Row],[QUANTITY]]))</f>
        <v>1436.4</v>
      </c>
      <c r="O2">
        <f>DAY(InputData[[#This Row],[DATE]])</f>
        <v>31</v>
      </c>
      <c r="P2" s="12">
        <v>44926</v>
      </c>
      <c r="Q2" t="str">
        <f>TEXT(InputData[[#This Row],[DATE]],"mmm")</f>
        <v>Dec</v>
      </c>
      <c r="R2"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 t="str">
        <f>TEXT(InputData[[#This Row],[DATE]],"dddd")</f>
        <v>Saturday</v>
      </c>
      <c r="T2">
        <f>YEAR(InputData[[#This Row],[DATE]])</f>
        <v>2022</v>
      </c>
    </row>
    <row r="3" spans="1:22" x14ac:dyDescent="0.2">
      <c r="A3" s="5">
        <v>44926</v>
      </c>
      <c r="B3" t="s">
        <v>77</v>
      </c>
      <c r="C3">
        <v>6</v>
      </c>
      <c r="D3" t="s">
        <v>107</v>
      </c>
      <c r="E3" t="s">
        <v>107</v>
      </c>
      <c r="F3" t="str">
        <f>IF(InputData[[#This Row],[DISCOUNT %]]&lt;0%,"Yes","No")</f>
        <v>No</v>
      </c>
      <c r="G3" s="1">
        <v>0</v>
      </c>
      <c r="H3" t="str">
        <f>VLOOKUP(InputData[[#This Row],[PRODUCT ID]],MasterData[],2,0)</f>
        <v>Product11</v>
      </c>
      <c r="I3" t="str">
        <f>VLOOKUP(InputData[[#This Row],[PRODUCT ID]],MasterData[],3,0)</f>
        <v>Category02</v>
      </c>
      <c r="J3" t="str">
        <f>VLOOKUP(InputData[[#This Row],[PRODUCT ID]],MasterData[],4,0)</f>
        <v>Lt</v>
      </c>
      <c r="K3" s="10">
        <f>VLOOKUP(InputData[[#This Row],[PRODUCT ID]],MasterData[],5,0)</f>
        <v>44</v>
      </c>
      <c r="L3" s="10">
        <f>VLOOKUP(InputData[[#This Row],[PRODUCT ID]],MasterData[],6,0)</f>
        <v>48.4</v>
      </c>
      <c r="M3" s="10">
        <f>InputData[[#This Row],[BUYING PRIZE]]*InputData[[#This Row],[QUANTITY]]</f>
        <v>264</v>
      </c>
      <c r="N3" s="10">
        <f>(InputData[[#This Row],[SELLING PRICE]]*InputData[[#This Row],[QUANTITY]])-(InputData[[#This Row],[DISCOUNT %]]*(InputData[[#This Row],[SELLING PRICE]]*InputData[[#This Row],[QUANTITY]]))</f>
        <v>290.39999999999998</v>
      </c>
      <c r="O3">
        <f>DAY(InputData[[#This Row],[DATE]])</f>
        <v>31</v>
      </c>
      <c r="P3" s="12">
        <v>44926</v>
      </c>
      <c r="Q3" t="str">
        <f>TEXT(InputData[[#This Row],[DATE]],"mmm")</f>
        <v>Dec</v>
      </c>
      <c r="R3"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3" t="str">
        <f>TEXT(InputData[[#This Row],[DATE]],"dddd")</f>
        <v>Saturday</v>
      </c>
      <c r="T3">
        <f>YEAR(InputData[[#This Row],[DATE]])</f>
        <v>2022</v>
      </c>
    </row>
    <row r="4" spans="1:22" x14ac:dyDescent="0.2">
      <c r="A4" s="5">
        <v>44926</v>
      </c>
      <c r="B4" t="s">
        <v>77</v>
      </c>
      <c r="C4">
        <v>3</v>
      </c>
      <c r="D4" t="s">
        <v>106</v>
      </c>
      <c r="E4" t="s">
        <v>105</v>
      </c>
      <c r="F4" t="str">
        <f>IF(InputData[[#This Row],[DISCOUNT %]]&lt;0%,"Yes","No")</f>
        <v>No</v>
      </c>
      <c r="G4" s="1">
        <v>0</v>
      </c>
      <c r="H4" t="str">
        <f>VLOOKUP(InputData[[#This Row],[PRODUCT ID]],MasterData[],2,0)</f>
        <v>Product11</v>
      </c>
      <c r="I4" t="str">
        <f>VLOOKUP(InputData[[#This Row],[PRODUCT ID]],MasterData[],3,0)</f>
        <v>Category02</v>
      </c>
      <c r="J4" t="str">
        <f>VLOOKUP(InputData[[#This Row],[PRODUCT ID]],MasterData[],4,0)</f>
        <v>Lt</v>
      </c>
      <c r="K4" s="10">
        <f>VLOOKUP(InputData[[#This Row],[PRODUCT ID]],MasterData[],5,0)</f>
        <v>44</v>
      </c>
      <c r="L4" s="10">
        <f>VLOOKUP(InputData[[#This Row],[PRODUCT ID]],MasterData[],6,0)</f>
        <v>48.4</v>
      </c>
      <c r="M4" s="10">
        <f>InputData[[#This Row],[BUYING PRIZE]]*InputData[[#This Row],[QUANTITY]]</f>
        <v>132</v>
      </c>
      <c r="N4" s="10">
        <f>(InputData[[#This Row],[SELLING PRICE]]*InputData[[#This Row],[QUANTITY]])-(InputData[[#This Row],[DISCOUNT %]]*(InputData[[#This Row],[SELLING PRICE]]*InputData[[#This Row],[QUANTITY]]))</f>
        <v>145.19999999999999</v>
      </c>
      <c r="O4">
        <f>DAY(InputData[[#This Row],[DATE]])</f>
        <v>31</v>
      </c>
      <c r="P4" s="12">
        <v>44926</v>
      </c>
      <c r="Q4" t="str">
        <f>TEXT(InputData[[#This Row],[DATE]],"mmm")</f>
        <v>Dec</v>
      </c>
      <c r="R4"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 t="str">
        <f>TEXT(InputData[[#This Row],[DATE]],"dddd")</f>
        <v>Saturday</v>
      </c>
      <c r="T4">
        <f>YEAR(InputData[[#This Row],[DATE]])</f>
        <v>2022</v>
      </c>
      <c r="U4" s="15"/>
    </row>
    <row r="5" spans="1:22" x14ac:dyDescent="0.2">
      <c r="A5" s="5">
        <v>44925</v>
      </c>
      <c r="B5" t="s">
        <v>12</v>
      </c>
      <c r="C5">
        <v>14</v>
      </c>
      <c r="D5" t="s">
        <v>108</v>
      </c>
      <c r="E5" t="s">
        <v>107</v>
      </c>
      <c r="F5" t="str">
        <f>IF(InputData[[#This Row],[DISCOUNT %]]&lt;0%,"Yes","No")</f>
        <v>No</v>
      </c>
      <c r="G5" s="1">
        <v>0</v>
      </c>
      <c r="H5" t="str">
        <f>VLOOKUP(InputData[[#This Row],[PRODUCT ID]],MasterData[],2,0)</f>
        <v>Product41</v>
      </c>
      <c r="I5" t="str">
        <f>VLOOKUP(InputData[[#This Row],[PRODUCT ID]],MasterData[],3,0)</f>
        <v>Category05</v>
      </c>
      <c r="J5" t="str">
        <f>VLOOKUP(InputData[[#This Row],[PRODUCT ID]],MasterData[],4,0)</f>
        <v>Ft</v>
      </c>
      <c r="K5" s="10">
        <f>VLOOKUP(InputData[[#This Row],[PRODUCT ID]],MasterData[],5,0)</f>
        <v>138</v>
      </c>
      <c r="L5" s="10">
        <f>VLOOKUP(InputData[[#This Row],[PRODUCT ID]],MasterData[],6,0)</f>
        <v>173.88</v>
      </c>
      <c r="M5" s="10">
        <f>InputData[[#This Row],[BUYING PRIZE]]*InputData[[#This Row],[QUANTITY]]</f>
        <v>1932</v>
      </c>
      <c r="N5" s="10">
        <f>(InputData[[#This Row],[SELLING PRICE]]*InputData[[#This Row],[QUANTITY]])-(InputData[[#This Row],[DISCOUNT %]]*(InputData[[#This Row],[SELLING PRICE]]*InputData[[#This Row],[QUANTITY]]))</f>
        <v>2434.3199999999997</v>
      </c>
      <c r="O5">
        <f>DAY(InputData[[#This Row],[DATE]])</f>
        <v>30</v>
      </c>
      <c r="P5" s="12">
        <v>44925</v>
      </c>
      <c r="Q5" t="str">
        <f>TEXT(InputData[[#This Row],[DATE]],"mmm")</f>
        <v>Dec</v>
      </c>
      <c r="R5"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 t="str">
        <f>TEXT(InputData[[#This Row],[DATE]],"dddd")</f>
        <v>Friday</v>
      </c>
      <c r="T5">
        <f>YEAR(InputData[[#This Row],[DATE]])</f>
        <v>2022</v>
      </c>
    </row>
    <row r="6" spans="1:22" x14ac:dyDescent="0.2">
      <c r="A6" s="5">
        <v>44924</v>
      </c>
      <c r="B6" t="s">
        <v>84</v>
      </c>
      <c r="C6">
        <v>15</v>
      </c>
      <c r="D6" t="s">
        <v>108</v>
      </c>
      <c r="E6" t="s">
        <v>107</v>
      </c>
      <c r="F6" t="str">
        <f>IF(InputData[[#This Row],[DISCOUNT %]]&lt;0%,"Yes","No")</f>
        <v>No</v>
      </c>
      <c r="G6" s="1">
        <v>0</v>
      </c>
      <c r="H6" t="str">
        <f>VLOOKUP(InputData[[#This Row],[PRODUCT ID]],MasterData[],2,0)</f>
        <v>Product08</v>
      </c>
      <c r="I6" t="str">
        <f>VLOOKUP(InputData[[#This Row],[PRODUCT ID]],MasterData[],3,0)</f>
        <v>Category01</v>
      </c>
      <c r="J6" t="str">
        <f>VLOOKUP(InputData[[#This Row],[PRODUCT ID]],MasterData[],4,0)</f>
        <v>Kg</v>
      </c>
      <c r="K6" s="10">
        <f>VLOOKUP(InputData[[#This Row],[PRODUCT ID]],MasterData[],5,0)</f>
        <v>83</v>
      </c>
      <c r="L6" s="10">
        <f>VLOOKUP(InputData[[#This Row],[PRODUCT ID]],MasterData[],6,0)</f>
        <v>94.62</v>
      </c>
      <c r="M6" s="10">
        <f>InputData[[#This Row],[BUYING PRIZE]]*InputData[[#This Row],[QUANTITY]]</f>
        <v>1245</v>
      </c>
      <c r="N6" s="10">
        <f>(InputData[[#This Row],[SELLING PRICE]]*InputData[[#This Row],[QUANTITY]])-(InputData[[#This Row],[DISCOUNT %]]*(InputData[[#This Row],[SELLING PRICE]]*InputData[[#This Row],[QUANTITY]]))</f>
        <v>1419.3000000000002</v>
      </c>
      <c r="O6">
        <f>DAY(InputData[[#This Row],[DATE]])</f>
        <v>29</v>
      </c>
      <c r="P6" s="12">
        <v>44924</v>
      </c>
      <c r="Q6" t="str">
        <f>TEXT(InputData[[#This Row],[DATE]],"mmm")</f>
        <v>Dec</v>
      </c>
      <c r="R6"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6" t="str">
        <f>TEXT(InputData[[#This Row],[DATE]],"dddd")</f>
        <v>Thursday</v>
      </c>
      <c r="T6">
        <f>YEAR(InputData[[#This Row],[DATE]])</f>
        <v>2022</v>
      </c>
    </row>
    <row r="7" spans="1:22" x14ac:dyDescent="0.2">
      <c r="A7" s="5">
        <v>44924</v>
      </c>
      <c r="B7" t="s">
        <v>10</v>
      </c>
      <c r="C7">
        <v>1</v>
      </c>
      <c r="D7" t="s">
        <v>106</v>
      </c>
      <c r="E7" t="s">
        <v>105</v>
      </c>
      <c r="F7" t="str">
        <f>IF(InputData[[#This Row],[DISCOUNT %]]&lt;0%,"Yes","No")</f>
        <v>No</v>
      </c>
      <c r="G7" s="1">
        <v>0</v>
      </c>
      <c r="H7" t="str">
        <f>VLOOKUP(InputData[[#This Row],[PRODUCT ID]],MasterData[],2,0)</f>
        <v>Product42</v>
      </c>
      <c r="I7" t="str">
        <f>VLOOKUP(InputData[[#This Row],[PRODUCT ID]],MasterData[],3,0)</f>
        <v>Category05</v>
      </c>
      <c r="J7" t="str">
        <f>VLOOKUP(InputData[[#This Row],[PRODUCT ID]],MasterData[],4,0)</f>
        <v>Ft</v>
      </c>
      <c r="K7" s="10">
        <f>VLOOKUP(InputData[[#This Row],[PRODUCT ID]],MasterData[],5,0)</f>
        <v>120</v>
      </c>
      <c r="L7" s="10">
        <f>VLOOKUP(InputData[[#This Row],[PRODUCT ID]],MasterData[],6,0)</f>
        <v>162</v>
      </c>
      <c r="M7" s="10">
        <f>InputData[[#This Row],[BUYING PRIZE]]*InputData[[#This Row],[QUANTITY]]</f>
        <v>120</v>
      </c>
      <c r="N7" s="10">
        <f>(InputData[[#This Row],[SELLING PRICE]]*InputData[[#This Row],[QUANTITY]])-(InputData[[#This Row],[DISCOUNT %]]*(InputData[[#This Row],[SELLING PRICE]]*InputData[[#This Row],[QUANTITY]]))</f>
        <v>162</v>
      </c>
      <c r="O7">
        <f>DAY(InputData[[#This Row],[DATE]])</f>
        <v>29</v>
      </c>
      <c r="P7" s="12">
        <v>44924</v>
      </c>
      <c r="Q7" t="str">
        <f>TEXT(InputData[[#This Row],[DATE]],"mmm")</f>
        <v>Dec</v>
      </c>
      <c r="R7"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7" t="str">
        <f>TEXT(InputData[[#This Row],[DATE]],"dddd")</f>
        <v>Thursday</v>
      </c>
      <c r="T7">
        <f>YEAR(InputData[[#This Row],[DATE]])</f>
        <v>2022</v>
      </c>
      <c r="U7" s="16"/>
    </row>
    <row r="8" spans="1:22" x14ac:dyDescent="0.2">
      <c r="A8" s="5">
        <v>44916</v>
      </c>
      <c r="B8" t="s">
        <v>88</v>
      </c>
      <c r="C8">
        <v>10</v>
      </c>
      <c r="D8" t="s">
        <v>108</v>
      </c>
      <c r="E8" t="s">
        <v>107</v>
      </c>
      <c r="F8" t="str">
        <f>IF(InputData[[#This Row],[DISCOUNT %]]&lt;0%,"Yes","No")</f>
        <v>No</v>
      </c>
      <c r="G8" s="1">
        <v>0</v>
      </c>
      <c r="H8" t="str">
        <f>VLOOKUP(InputData[[#This Row],[PRODUCT ID]],MasterData[],2,0)</f>
        <v>Product06</v>
      </c>
      <c r="I8" t="str">
        <f>VLOOKUP(InputData[[#This Row],[PRODUCT ID]],MasterData[],3,0)</f>
        <v>Category01</v>
      </c>
      <c r="J8" t="str">
        <f>VLOOKUP(InputData[[#This Row],[PRODUCT ID]],MasterData[],4,0)</f>
        <v>Kg</v>
      </c>
      <c r="K8" s="10">
        <f>VLOOKUP(InputData[[#This Row],[PRODUCT ID]],MasterData[],5,0)</f>
        <v>75</v>
      </c>
      <c r="L8" s="10">
        <f>VLOOKUP(InputData[[#This Row],[PRODUCT ID]],MasterData[],6,0)</f>
        <v>85.5</v>
      </c>
      <c r="M8" s="10">
        <f>InputData[[#This Row],[BUYING PRIZE]]*InputData[[#This Row],[QUANTITY]]</f>
        <v>750</v>
      </c>
      <c r="N8" s="10">
        <f>(InputData[[#This Row],[SELLING PRICE]]*InputData[[#This Row],[QUANTITY]])-(InputData[[#This Row],[DISCOUNT %]]*(InputData[[#This Row],[SELLING PRICE]]*InputData[[#This Row],[QUANTITY]]))</f>
        <v>855</v>
      </c>
      <c r="O8">
        <f>DAY(InputData[[#This Row],[DATE]])</f>
        <v>21</v>
      </c>
      <c r="P8" s="12">
        <v>44916</v>
      </c>
      <c r="Q8" t="str">
        <f>TEXT(InputData[[#This Row],[DATE]],"mmm")</f>
        <v>Dec</v>
      </c>
      <c r="R8"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8" t="str">
        <f>TEXT(InputData[[#This Row],[DATE]],"dddd")</f>
        <v>Wednesday</v>
      </c>
      <c r="T8">
        <f>YEAR(InputData[[#This Row],[DATE]])</f>
        <v>2022</v>
      </c>
    </row>
    <row r="9" spans="1:22" x14ac:dyDescent="0.2">
      <c r="A9" s="5">
        <v>44914</v>
      </c>
      <c r="B9" t="s">
        <v>5</v>
      </c>
      <c r="C9">
        <v>7</v>
      </c>
      <c r="D9" t="s">
        <v>108</v>
      </c>
      <c r="E9" t="s">
        <v>107</v>
      </c>
      <c r="F9" t="str">
        <f>IF(InputData[[#This Row],[DISCOUNT %]]&lt;0%,"Yes","No")</f>
        <v>No</v>
      </c>
      <c r="G9" s="1">
        <v>0</v>
      </c>
      <c r="H9" t="str">
        <f>VLOOKUP(InputData[[#This Row],[PRODUCT ID]],MasterData[],2,0)</f>
        <v>Product44</v>
      </c>
      <c r="I9" t="str">
        <f>VLOOKUP(InputData[[#This Row],[PRODUCT ID]],MasterData[],3,0)</f>
        <v>Category05</v>
      </c>
      <c r="J9" t="str">
        <f>VLOOKUP(InputData[[#This Row],[PRODUCT ID]],MasterData[],4,0)</f>
        <v>Kg</v>
      </c>
      <c r="K9" s="10">
        <f>VLOOKUP(InputData[[#This Row],[PRODUCT ID]],MasterData[],5,0)</f>
        <v>76</v>
      </c>
      <c r="L9" s="10">
        <f>VLOOKUP(InputData[[#This Row],[PRODUCT ID]],MasterData[],6,0)</f>
        <v>82.08</v>
      </c>
      <c r="M9" s="10">
        <f>InputData[[#This Row],[BUYING PRIZE]]*InputData[[#This Row],[QUANTITY]]</f>
        <v>532</v>
      </c>
      <c r="N9" s="10">
        <f>(InputData[[#This Row],[SELLING PRICE]]*InputData[[#This Row],[QUANTITY]])-(InputData[[#This Row],[DISCOUNT %]]*(InputData[[#This Row],[SELLING PRICE]]*InputData[[#This Row],[QUANTITY]]))</f>
        <v>574.55999999999995</v>
      </c>
      <c r="O9">
        <f>DAY(InputData[[#This Row],[DATE]])</f>
        <v>19</v>
      </c>
      <c r="P9" s="12">
        <v>44914</v>
      </c>
      <c r="Q9" t="str">
        <f>TEXT(InputData[[#This Row],[DATE]],"mmm")</f>
        <v>Dec</v>
      </c>
      <c r="R9"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9" t="str">
        <f>TEXT(InputData[[#This Row],[DATE]],"dddd")</f>
        <v>Monday</v>
      </c>
      <c r="T9">
        <f>YEAR(InputData[[#This Row],[DATE]])</f>
        <v>2022</v>
      </c>
    </row>
    <row r="10" spans="1:22" x14ac:dyDescent="0.2">
      <c r="A10" s="5">
        <v>44914</v>
      </c>
      <c r="B10" t="s">
        <v>77</v>
      </c>
      <c r="C10">
        <v>14</v>
      </c>
      <c r="D10" t="s">
        <v>108</v>
      </c>
      <c r="E10" t="s">
        <v>105</v>
      </c>
      <c r="F10" t="str">
        <f>IF(InputData[[#This Row],[DISCOUNT %]]&lt;0%,"Yes","No")</f>
        <v>No</v>
      </c>
      <c r="G10" s="1">
        <v>0</v>
      </c>
      <c r="H10" t="str">
        <f>VLOOKUP(InputData[[#This Row],[PRODUCT ID]],MasterData[],2,0)</f>
        <v>Product11</v>
      </c>
      <c r="I10" t="str">
        <f>VLOOKUP(InputData[[#This Row],[PRODUCT ID]],MasterData[],3,0)</f>
        <v>Category02</v>
      </c>
      <c r="J10" t="str">
        <f>VLOOKUP(InputData[[#This Row],[PRODUCT ID]],MasterData[],4,0)</f>
        <v>Lt</v>
      </c>
      <c r="K10" s="10">
        <f>VLOOKUP(InputData[[#This Row],[PRODUCT ID]],MasterData[],5,0)</f>
        <v>44</v>
      </c>
      <c r="L10" s="10">
        <f>VLOOKUP(InputData[[#This Row],[PRODUCT ID]],MasterData[],6,0)</f>
        <v>48.4</v>
      </c>
      <c r="M10" s="10">
        <f>InputData[[#This Row],[BUYING PRIZE]]*InputData[[#This Row],[QUANTITY]]</f>
        <v>616</v>
      </c>
      <c r="N10" s="10">
        <f>(InputData[[#This Row],[SELLING PRICE]]*InputData[[#This Row],[QUANTITY]])-(InputData[[#This Row],[DISCOUNT %]]*(InputData[[#This Row],[SELLING PRICE]]*InputData[[#This Row],[QUANTITY]]))</f>
        <v>677.6</v>
      </c>
      <c r="O10">
        <f>DAY(InputData[[#This Row],[DATE]])</f>
        <v>19</v>
      </c>
      <c r="P10" s="12">
        <v>44914</v>
      </c>
      <c r="Q10" t="str">
        <f>TEXT(InputData[[#This Row],[DATE]],"mmm")</f>
        <v>Dec</v>
      </c>
      <c r="R10"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10" t="str">
        <f>TEXT(InputData[[#This Row],[DATE]],"dddd")</f>
        <v>Monday</v>
      </c>
      <c r="T10">
        <f>YEAR(InputData[[#This Row],[DATE]])</f>
        <v>2022</v>
      </c>
      <c r="V10" s="13"/>
    </row>
    <row r="11" spans="1:22" x14ac:dyDescent="0.2">
      <c r="A11" s="5">
        <v>44914</v>
      </c>
      <c r="B11" t="s">
        <v>82</v>
      </c>
      <c r="C11">
        <v>11</v>
      </c>
      <c r="D11" t="s">
        <v>107</v>
      </c>
      <c r="E11" t="s">
        <v>107</v>
      </c>
      <c r="F11" t="str">
        <f>IF(InputData[[#This Row],[DISCOUNT %]]&lt;0%,"Yes","No")</f>
        <v>No</v>
      </c>
      <c r="G11" s="1">
        <v>0</v>
      </c>
      <c r="H11" t="str">
        <f>VLOOKUP(InputData[[#This Row],[PRODUCT ID]],MasterData[],2,0)</f>
        <v>Product09</v>
      </c>
      <c r="I11" t="str">
        <f>VLOOKUP(InputData[[#This Row],[PRODUCT ID]],MasterData[],3,0)</f>
        <v>Category01</v>
      </c>
      <c r="J11" t="str">
        <f>VLOOKUP(InputData[[#This Row],[PRODUCT ID]],MasterData[],4,0)</f>
        <v>No.</v>
      </c>
      <c r="K11" s="10">
        <f>VLOOKUP(InputData[[#This Row],[PRODUCT ID]],MasterData[],5,0)</f>
        <v>6</v>
      </c>
      <c r="L11" s="10">
        <f>VLOOKUP(InputData[[#This Row],[PRODUCT ID]],MasterData[],6,0)</f>
        <v>7.8599999999999994</v>
      </c>
      <c r="M11" s="10">
        <f>InputData[[#This Row],[BUYING PRIZE]]*InputData[[#This Row],[QUANTITY]]</f>
        <v>66</v>
      </c>
      <c r="N11" s="10">
        <f>(InputData[[#This Row],[SELLING PRICE]]*InputData[[#This Row],[QUANTITY]])-(InputData[[#This Row],[DISCOUNT %]]*(InputData[[#This Row],[SELLING PRICE]]*InputData[[#This Row],[QUANTITY]]))</f>
        <v>86.46</v>
      </c>
      <c r="O11">
        <f>DAY(InputData[[#This Row],[DATE]])</f>
        <v>19</v>
      </c>
      <c r="P11" s="12">
        <v>44914</v>
      </c>
      <c r="Q11" t="str">
        <f>TEXT(InputData[[#This Row],[DATE]],"mmm")</f>
        <v>Dec</v>
      </c>
      <c r="R11"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11" t="str">
        <f>TEXT(InputData[[#This Row],[DATE]],"dddd")</f>
        <v>Monday</v>
      </c>
      <c r="T11">
        <f>YEAR(InputData[[#This Row],[DATE]])</f>
        <v>2022</v>
      </c>
    </row>
    <row r="12" spans="1:22" x14ac:dyDescent="0.2">
      <c r="A12" s="5">
        <v>44910</v>
      </c>
      <c r="B12" t="s">
        <v>82</v>
      </c>
      <c r="C12">
        <v>13</v>
      </c>
      <c r="D12" t="s">
        <v>108</v>
      </c>
      <c r="E12" t="s">
        <v>107</v>
      </c>
      <c r="F12" t="str">
        <f>IF(InputData[[#This Row],[DISCOUNT %]]&lt;0%,"Yes","No")</f>
        <v>No</v>
      </c>
      <c r="G12" s="1">
        <v>0</v>
      </c>
      <c r="H12" t="str">
        <f>VLOOKUP(InputData[[#This Row],[PRODUCT ID]],MasterData[],2,0)</f>
        <v>Product09</v>
      </c>
      <c r="I12" t="str">
        <f>VLOOKUP(InputData[[#This Row],[PRODUCT ID]],MasterData[],3,0)</f>
        <v>Category01</v>
      </c>
      <c r="J12" t="str">
        <f>VLOOKUP(InputData[[#This Row],[PRODUCT ID]],MasterData[],4,0)</f>
        <v>No.</v>
      </c>
      <c r="K12" s="10">
        <f>VLOOKUP(InputData[[#This Row],[PRODUCT ID]],MasterData[],5,0)</f>
        <v>6</v>
      </c>
      <c r="L12" s="10">
        <f>VLOOKUP(InputData[[#This Row],[PRODUCT ID]],MasterData[],6,0)</f>
        <v>7.8599999999999994</v>
      </c>
      <c r="M12" s="10">
        <f>InputData[[#This Row],[BUYING PRIZE]]*InputData[[#This Row],[QUANTITY]]</f>
        <v>78</v>
      </c>
      <c r="N12" s="10">
        <f>(InputData[[#This Row],[SELLING PRICE]]*InputData[[#This Row],[QUANTITY]])-(InputData[[#This Row],[DISCOUNT %]]*(InputData[[#This Row],[SELLING PRICE]]*InputData[[#This Row],[QUANTITY]]))</f>
        <v>102.17999999999999</v>
      </c>
      <c r="O12">
        <f>DAY(InputData[[#This Row],[DATE]])</f>
        <v>15</v>
      </c>
      <c r="P12" s="12">
        <v>44910</v>
      </c>
      <c r="Q12" t="str">
        <f>TEXT(InputData[[#This Row],[DATE]],"mmm")</f>
        <v>Dec</v>
      </c>
      <c r="R12"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12" t="str">
        <f>TEXT(InputData[[#This Row],[DATE]],"dddd")</f>
        <v>Thursday</v>
      </c>
      <c r="T12">
        <f>YEAR(InputData[[#This Row],[DATE]])</f>
        <v>2022</v>
      </c>
    </row>
    <row r="13" spans="1:22" x14ac:dyDescent="0.2">
      <c r="A13" s="5">
        <v>44909</v>
      </c>
      <c r="B13" t="s">
        <v>90</v>
      </c>
      <c r="C13">
        <v>4</v>
      </c>
      <c r="D13" t="s">
        <v>108</v>
      </c>
      <c r="E13" t="s">
        <v>105</v>
      </c>
      <c r="F13" t="str">
        <f>IF(InputData[[#This Row],[DISCOUNT %]]&lt;0%,"Yes","No")</f>
        <v>No</v>
      </c>
      <c r="G13" s="1">
        <v>0</v>
      </c>
      <c r="H13" t="str">
        <f>VLOOKUP(InputData[[#This Row],[PRODUCT ID]],MasterData[],2,0)</f>
        <v>Product05</v>
      </c>
      <c r="I13" t="str">
        <f>VLOOKUP(InputData[[#This Row],[PRODUCT ID]],MasterData[],3,0)</f>
        <v>Category01</v>
      </c>
      <c r="J13" t="str">
        <f>VLOOKUP(InputData[[#This Row],[PRODUCT ID]],MasterData[],4,0)</f>
        <v>Ft</v>
      </c>
      <c r="K13" s="10">
        <f>VLOOKUP(InputData[[#This Row],[PRODUCT ID]],MasterData[],5,0)</f>
        <v>133</v>
      </c>
      <c r="L13" s="10">
        <f>VLOOKUP(InputData[[#This Row],[PRODUCT ID]],MasterData[],6,0)</f>
        <v>155.61000000000001</v>
      </c>
      <c r="M13" s="10">
        <f>InputData[[#This Row],[BUYING PRIZE]]*InputData[[#This Row],[QUANTITY]]</f>
        <v>532</v>
      </c>
      <c r="N13" s="10">
        <f>(InputData[[#This Row],[SELLING PRICE]]*InputData[[#This Row],[QUANTITY]])-(InputData[[#This Row],[DISCOUNT %]]*(InputData[[#This Row],[SELLING PRICE]]*InputData[[#This Row],[QUANTITY]]))</f>
        <v>622.44000000000005</v>
      </c>
      <c r="O13">
        <f>DAY(InputData[[#This Row],[DATE]])</f>
        <v>14</v>
      </c>
      <c r="P13" s="12">
        <v>44909</v>
      </c>
      <c r="Q13" t="str">
        <f>TEXT(InputData[[#This Row],[DATE]],"mmm")</f>
        <v>Dec</v>
      </c>
      <c r="R13"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13" t="str">
        <f>TEXT(InputData[[#This Row],[DATE]],"dddd")</f>
        <v>Wednesday</v>
      </c>
      <c r="T13">
        <f>YEAR(InputData[[#This Row],[DATE]])</f>
        <v>2022</v>
      </c>
    </row>
    <row r="14" spans="1:22" x14ac:dyDescent="0.2">
      <c r="A14" s="5">
        <v>44907</v>
      </c>
      <c r="B14" t="s">
        <v>37</v>
      </c>
      <c r="C14">
        <v>9</v>
      </c>
      <c r="D14" t="s">
        <v>106</v>
      </c>
      <c r="E14" t="s">
        <v>105</v>
      </c>
      <c r="F14" t="str">
        <f>IF(InputData[[#This Row],[DISCOUNT %]]&lt;0%,"Yes","No")</f>
        <v>No</v>
      </c>
      <c r="G14" s="1">
        <v>0</v>
      </c>
      <c r="H14" t="str">
        <f>VLOOKUP(InputData[[#This Row],[PRODUCT ID]],MasterData[],2,0)</f>
        <v>Product30</v>
      </c>
      <c r="I14" t="str">
        <f>VLOOKUP(InputData[[#This Row],[PRODUCT ID]],MasterData[],3,0)</f>
        <v>Category04</v>
      </c>
      <c r="J14" t="str">
        <f>VLOOKUP(InputData[[#This Row],[PRODUCT ID]],MasterData[],4,0)</f>
        <v>Ft</v>
      </c>
      <c r="K14" s="10">
        <f>VLOOKUP(InputData[[#This Row],[PRODUCT ID]],MasterData[],5,0)</f>
        <v>148</v>
      </c>
      <c r="L14" s="10">
        <f>VLOOKUP(InputData[[#This Row],[PRODUCT ID]],MasterData[],6,0)</f>
        <v>201.28</v>
      </c>
      <c r="M14" s="10">
        <f>InputData[[#This Row],[BUYING PRIZE]]*InputData[[#This Row],[QUANTITY]]</f>
        <v>1332</v>
      </c>
      <c r="N14" s="10">
        <f>(InputData[[#This Row],[SELLING PRICE]]*InputData[[#This Row],[QUANTITY]])-(InputData[[#This Row],[DISCOUNT %]]*(InputData[[#This Row],[SELLING PRICE]]*InputData[[#This Row],[QUANTITY]]))</f>
        <v>1811.52</v>
      </c>
      <c r="O14">
        <f>DAY(InputData[[#This Row],[DATE]])</f>
        <v>12</v>
      </c>
      <c r="P14" s="12">
        <v>44907</v>
      </c>
      <c r="Q14" t="str">
        <f>TEXT(InputData[[#This Row],[DATE]],"mmm")</f>
        <v>Dec</v>
      </c>
      <c r="R14"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14" t="str">
        <f>TEXT(InputData[[#This Row],[DATE]],"dddd")</f>
        <v>Monday</v>
      </c>
      <c r="T14">
        <f>YEAR(InputData[[#This Row],[DATE]])</f>
        <v>2022</v>
      </c>
    </row>
    <row r="15" spans="1:22" x14ac:dyDescent="0.2">
      <c r="A15" s="5">
        <v>44907</v>
      </c>
      <c r="B15" t="s">
        <v>12</v>
      </c>
      <c r="C15">
        <v>10</v>
      </c>
      <c r="D15" t="s">
        <v>106</v>
      </c>
      <c r="E15" t="s">
        <v>107</v>
      </c>
      <c r="F15" t="str">
        <f>IF(InputData[[#This Row],[DISCOUNT %]]&lt;0%,"Yes","No")</f>
        <v>No</v>
      </c>
      <c r="G15" s="1">
        <v>0</v>
      </c>
      <c r="H15" t="str">
        <f>VLOOKUP(InputData[[#This Row],[PRODUCT ID]],MasterData[],2,0)</f>
        <v>Product41</v>
      </c>
      <c r="I15" t="str">
        <f>VLOOKUP(InputData[[#This Row],[PRODUCT ID]],MasterData[],3,0)</f>
        <v>Category05</v>
      </c>
      <c r="J15" t="str">
        <f>VLOOKUP(InputData[[#This Row],[PRODUCT ID]],MasterData[],4,0)</f>
        <v>Ft</v>
      </c>
      <c r="K15" s="10">
        <f>VLOOKUP(InputData[[#This Row],[PRODUCT ID]],MasterData[],5,0)</f>
        <v>138</v>
      </c>
      <c r="L15" s="10">
        <f>VLOOKUP(InputData[[#This Row],[PRODUCT ID]],MasterData[],6,0)</f>
        <v>173.88</v>
      </c>
      <c r="M15" s="10">
        <f>InputData[[#This Row],[BUYING PRIZE]]*InputData[[#This Row],[QUANTITY]]</f>
        <v>1380</v>
      </c>
      <c r="N15" s="10">
        <f>(InputData[[#This Row],[SELLING PRICE]]*InputData[[#This Row],[QUANTITY]])-(InputData[[#This Row],[DISCOUNT %]]*(InputData[[#This Row],[SELLING PRICE]]*InputData[[#This Row],[QUANTITY]]))</f>
        <v>1738.8</v>
      </c>
      <c r="O15">
        <f>DAY(InputData[[#This Row],[DATE]])</f>
        <v>12</v>
      </c>
      <c r="P15" s="12">
        <v>44907</v>
      </c>
      <c r="Q15" t="str">
        <f>TEXT(InputData[[#This Row],[DATE]],"mmm")</f>
        <v>Dec</v>
      </c>
      <c r="R15"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15" t="str">
        <f>TEXT(InputData[[#This Row],[DATE]],"dddd")</f>
        <v>Monday</v>
      </c>
      <c r="T15">
        <f>YEAR(InputData[[#This Row],[DATE]])</f>
        <v>2022</v>
      </c>
    </row>
    <row r="16" spans="1:22" x14ac:dyDescent="0.2">
      <c r="A16" s="5">
        <v>44906</v>
      </c>
      <c r="B16" t="s">
        <v>43</v>
      </c>
      <c r="C16">
        <v>5</v>
      </c>
      <c r="D16" t="s">
        <v>108</v>
      </c>
      <c r="E16" t="s">
        <v>107</v>
      </c>
      <c r="F16" t="str">
        <f>IF(InputData[[#This Row],[DISCOUNT %]]&lt;0%,"Yes","No")</f>
        <v>No</v>
      </c>
      <c r="G16" s="1">
        <v>0</v>
      </c>
      <c r="H16" t="str">
        <f>VLOOKUP(InputData[[#This Row],[PRODUCT ID]],MasterData[],2,0)</f>
        <v>Product27</v>
      </c>
      <c r="I16" t="str">
        <f>VLOOKUP(InputData[[#This Row],[PRODUCT ID]],MasterData[],3,0)</f>
        <v>Category04</v>
      </c>
      <c r="J16" t="str">
        <f>VLOOKUP(InputData[[#This Row],[PRODUCT ID]],MasterData[],4,0)</f>
        <v>Lt</v>
      </c>
      <c r="K16" s="10">
        <f>VLOOKUP(InputData[[#This Row],[PRODUCT ID]],MasterData[],5,0)</f>
        <v>48</v>
      </c>
      <c r="L16" s="10">
        <f>VLOOKUP(InputData[[#This Row],[PRODUCT ID]],MasterData[],6,0)</f>
        <v>57.120000000000005</v>
      </c>
      <c r="M16" s="10">
        <f>InputData[[#This Row],[BUYING PRIZE]]*InputData[[#This Row],[QUANTITY]]</f>
        <v>240</v>
      </c>
      <c r="N16" s="10">
        <f>(InputData[[#This Row],[SELLING PRICE]]*InputData[[#This Row],[QUANTITY]])-(InputData[[#This Row],[DISCOUNT %]]*(InputData[[#This Row],[SELLING PRICE]]*InputData[[#This Row],[QUANTITY]]))</f>
        <v>285.60000000000002</v>
      </c>
      <c r="O16">
        <f>DAY(InputData[[#This Row],[DATE]])</f>
        <v>11</v>
      </c>
      <c r="P16" s="12">
        <v>44906</v>
      </c>
      <c r="Q16" t="str">
        <f>TEXT(InputData[[#This Row],[DATE]],"mmm")</f>
        <v>Dec</v>
      </c>
      <c r="R16"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16" t="str">
        <f>TEXT(InputData[[#This Row],[DATE]],"dddd")</f>
        <v>Sunday</v>
      </c>
      <c r="T16">
        <f>YEAR(InputData[[#This Row],[DATE]])</f>
        <v>2022</v>
      </c>
    </row>
    <row r="17" spans="1:20" x14ac:dyDescent="0.2">
      <c r="A17" s="5">
        <v>44906</v>
      </c>
      <c r="B17" t="s">
        <v>73</v>
      </c>
      <c r="C17">
        <v>9</v>
      </c>
      <c r="D17" t="s">
        <v>106</v>
      </c>
      <c r="E17" t="s">
        <v>107</v>
      </c>
      <c r="F17" t="str">
        <f>IF(InputData[[#This Row],[DISCOUNT %]]&lt;0%,"Yes","No")</f>
        <v>No</v>
      </c>
      <c r="G17" s="1">
        <v>0</v>
      </c>
      <c r="H17" t="str">
        <f>VLOOKUP(InputData[[#This Row],[PRODUCT ID]],MasterData[],2,0)</f>
        <v>Product13</v>
      </c>
      <c r="I17" t="str">
        <f>VLOOKUP(InputData[[#This Row],[PRODUCT ID]],MasterData[],3,0)</f>
        <v>Category02</v>
      </c>
      <c r="J17" t="str">
        <f>VLOOKUP(InputData[[#This Row],[PRODUCT ID]],MasterData[],4,0)</f>
        <v>Kg</v>
      </c>
      <c r="K17" s="10">
        <f>VLOOKUP(InputData[[#This Row],[PRODUCT ID]],MasterData[],5,0)</f>
        <v>112</v>
      </c>
      <c r="L17" s="10">
        <f>VLOOKUP(InputData[[#This Row],[PRODUCT ID]],MasterData[],6,0)</f>
        <v>122.08</v>
      </c>
      <c r="M17" s="10">
        <f>InputData[[#This Row],[BUYING PRIZE]]*InputData[[#This Row],[QUANTITY]]</f>
        <v>1008</v>
      </c>
      <c r="N17" s="10">
        <f>(InputData[[#This Row],[SELLING PRICE]]*InputData[[#This Row],[QUANTITY]])-(InputData[[#This Row],[DISCOUNT %]]*(InputData[[#This Row],[SELLING PRICE]]*InputData[[#This Row],[QUANTITY]]))</f>
        <v>1098.72</v>
      </c>
      <c r="O17">
        <f>DAY(InputData[[#This Row],[DATE]])</f>
        <v>11</v>
      </c>
      <c r="P17" s="12">
        <v>44906</v>
      </c>
      <c r="Q17" t="str">
        <f>TEXT(InputData[[#This Row],[DATE]],"mmm")</f>
        <v>Dec</v>
      </c>
      <c r="R17"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17" t="str">
        <f>TEXT(InputData[[#This Row],[DATE]],"dddd")</f>
        <v>Sunday</v>
      </c>
      <c r="T17">
        <f>YEAR(InputData[[#This Row],[DATE]])</f>
        <v>2022</v>
      </c>
    </row>
    <row r="18" spans="1:20" x14ac:dyDescent="0.2">
      <c r="A18" s="5">
        <v>44906</v>
      </c>
      <c r="B18" t="s">
        <v>71</v>
      </c>
      <c r="C18">
        <v>10</v>
      </c>
      <c r="D18" t="s">
        <v>107</v>
      </c>
      <c r="E18" t="s">
        <v>105</v>
      </c>
      <c r="F18" t="str">
        <f>IF(InputData[[#This Row],[DISCOUNT %]]&lt;0%,"Yes","No")</f>
        <v>No</v>
      </c>
      <c r="G18" s="1">
        <v>0</v>
      </c>
      <c r="H18" t="str">
        <f>VLOOKUP(InputData[[#This Row],[PRODUCT ID]],MasterData[],2,0)</f>
        <v>Product14</v>
      </c>
      <c r="I18" t="str">
        <f>VLOOKUP(InputData[[#This Row],[PRODUCT ID]],MasterData[],3,0)</f>
        <v>Category02</v>
      </c>
      <c r="J18" t="str">
        <f>VLOOKUP(InputData[[#This Row],[PRODUCT ID]],MasterData[],4,0)</f>
        <v>Kg</v>
      </c>
      <c r="K18" s="10">
        <f>VLOOKUP(InputData[[#This Row],[PRODUCT ID]],MasterData[],5,0)</f>
        <v>112</v>
      </c>
      <c r="L18" s="10">
        <f>VLOOKUP(InputData[[#This Row],[PRODUCT ID]],MasterData[],6,0)</f>
        <v>146.72</v>
      </c>
      <c r="M18" s="10">
        <f>InputData[[#This Row],[BUYING PRIZE]]*InputData[[#This Row],[QUANTITY]]</f>
        <v>1120</v>
      </c>
      <c r="N18" s="10">
        <f>(InputData[[#This Row],[SELLING PRICE]]*InputData[[#This Row],[QUANTITY]])-(InputData[[#This Row],[DISCOUNT %]]*(InputData[[#This Row],[SELLING PRICE]]*InputData[[#This Row],[QUANTITY]]))</f>
        <v>1467.2</v>
      </c>
      <c r="O18">
        <f>DAY(InputData[[#This Row],[DATE]])</f>
        <v>11</v>
      </c>
      <c r="P18" s="12">
        <v>44906</v>
      </c>
      <c r="Q18" t="str">
        <f>TEXT(InputData[[#This Row],[DATE]],"mmm")</f>
        <v>Dec</v>
      </c>
      <c r="R18"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18" t="str">
        <f>TEXT(InputData[[#This Row],[DATE]],"dddd")</f>
        <v>Sunday</v>
      </c>
      <c r="T18">
        <f>YEAR(InputData[[#This Row],[DATE]])</f>
        <v>2022</v>
      </c>
    </row>
    <row r="19" spans="1:20" x14ac:dyDescent="0.2">
      <c r="A19" s="5">
        <v>44902</v>
      </c>
      <c r="B19" t="s">
        <v>19</v>
      </c>
      <c r="C19">
        <v>12</v>
      </c>
      <c r="D19" t="s">
        <v>108</v>
      </c>
      <c r="E19" t="s">
        <v>105</v>
      </c>
      <c r="F19" t="str">
        <f>IF(InputData[[#This Row],[DISCOUNT %]]&lt;0%,"Yes","No")</f>
        <v>No</v>
      </c>
      <c r="G19" s="1">
        <v>0</v>
      </c>
      <c r="H19" t="str">
        <f>VLOOKUP(InputData[[#This Row],[PRODUCT ID]],MasterData[],2,0)</f>
        <v>Product38</v>
      </c>
      <c r="I19" t="str">
        <f>VLOOKUP(InputData[[#This Row],[PRODUCT ID]],MasterData[],3,0)</f>
        <v>Category05</v>
      </c>
      <c r="J19" t="str">
        <f>VLOOKUP(InputData[[#This Row],[PRODUCT ID]],MasterData[],4,0)</f>
        <v>Kg</v>
      </c>
      <c r="K19" s="10">
        <f>VLOOKUP(InputData[[#This Row],[PRODUCT ID]],MasterData[],5,0)</f>
        <v>72</v>
      </c>
      <c r="L19" s="10">
        <f>VLOOKUP(InputData[[#This Row],[PRODUCT ID]],MasterData[],6,0)</f>
        <v>79.92</v>
      </c>
      <c r="M19" s="10">
        <f>InputData[[#This Row],[BUYING PRIZE]]*InputData[[#This Row],[QUANTITY]]</f>
        <v>864</v>
      </c>
      <c r="N19" s="10">
        <f>(InputData[[#This Row],[SELLING PRICE]]*InputData[[#This Row],[QUANTITY]])-(InputData[[#This Row],[DISCOUNT %]]*(InputData[[#This Row],[SELLING PRICE]]*InputData[[#This Row],[QUANTITY]]))</f>
        <v>959.04</v>
      </c>
      <c r="O19">
        <f>DAY(InputData[[#This Row],[DATE]])</f>
        <v>7</v>
      </c>
      <c r="P19" s="12">
        <v>44902</v>
      </c>
      <c r="Q19" t="str">
        <f>TEXT(InputData[[#This Row],[DATE]],"mmm")</f>
        <v>Dec</v>
      </c>
      <c r="R19"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19" t="str">
        <f>TEXT(InputData[[#This Row],[DATE]],"dddd")</f>
        <v>Wednesday</v>
      </c>
      <c r="T19">
        <f>YEAR(InputData[[#This Row],[DATE]])</f>
        <v>2022</v>
      </c>
    </row>
    <row r="20" spans="1:20" x14ac:dyDescent="0.2">
      <c r="A20" s="5">
        <v>44902</v>
      </c>
      <c r="B20" t="s">
        <v>67</v>
      </c>
      <c r="C20">
        <v>13</v>
      </c>
      <c r="D20" t="s">
        <v>108</v>
      </c>
      <c r="E20" t="s">
        <v>107</v>
      </c>
      <c r="F20" t="str">
        <f>IF(InputData[[#This Row],[DISCOUNT %]]&lt;0%,"Yes","No")</f>
        <v>No</v>
      </c>
      <c r="G20" s="1">
        <v>0</v>
      </c>
      <c r="H20" t="str">
        <f>VLOOKUP(InputData[[#This Row],[PRODUCT ID]],MasterData[],2,0)</f>
        <v>Product16</v>
      </c>
      <c r="I20" t="str">
        <f>VLOOKUP(InputData[[#This Row],[PRODUCT ID]],MasterData[],3,0)</f>
        <v>Category02</v>
      </c>
      <c r="J20" t="str">
        <f>VLOOKUP(InputData[[#This Row],[PRODUCT ID]],MasterData[],4,0)</f>
        <v>No.</v>
      </c>
      <c r="K20" s="10">
        <f>VLOOKUP(InputData[[#This Row],[PRODUCT ID]],MasterData[],5,0)</f>
        <v>13</v>
      </c>
      <c r="L20" s="10">
        <f>VLOOKUP(InputData[[#This Row],[PRODUCT ID]],MasterData[],6,0)</f>
        <v>16.64</v>
      </c>
      <c r="M20" s="10">
        <f>InputData[[#This Row],[BUYING PRIZE]]*InputData[[#This Row],[QUANTITY]]</f>
        <v>169</v>
      </c>
      <c r="N20" s="10">
        <f>(InputData[[#This Row],[SELLING PRICE]]*InputData[[#This Row],[QUANTITY]])-(InputData[[#This Row],[DISCOUNT %]]*(InputData[[#This Row],[SELLING PRICE]]*InputData[[#This Row],[QUANTITY]]))</f>
        <v>216.32</v>
      </c>
      <c r="O20">
        <f>DAY(InputData[[#This Row],[DATE]])</f>
        <v>7</v>
      </c>
      <c r="P20" s="12">
        <v>44902</v>
      </c>
      <c r="Q20" t="str">
        <f>TEXT(InputData[[#This Row],[DATE]],"mmm")</f>
        <v>Dec</v>
      </c>
      <c r="R20"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0" t="str">
        <f>TEXT(InputData[[#This Row],[DATE]],"dddd")</f>
        <v>Wednesday</v>
      </c>
      <c r="T20">
        <f>YEAR(InputData[[#This Row],[DATE]])</f>
        <v>2022</v>
      </c>
    </row>
    <row r="21" spans="1:20" x14ac:dyDescent="0.2">
      <c r="A21" s="5">
        <v>44902</v>
      </c>
      <c r="B21" t="s">
        <v>19</v>
      </c>
      <c r="C21">
        <v>5</v>
      </c>
      <c r="D21" t="s">
        <v>108</v>
      </c>
      <c r="E21" t="s">
        <v>105</v>
      </c>
      <c r="F21" t="str">
        <f>IF(InputData[[#This Row],[DISCOUNT %]]&lt;0%,"Yes","No")</f>
        <v>No</v>
      </c>
      <c r="G21" s="1">
        <v>0</v>
      </c>
      <c r="H21" t="str">
        <f>VLOOKUP(InputData[[#This Row],[PRODUCT ID]],MasterData[],2,0)</f>
        <v>Product38</v>
      </c>
      <c r="I21" t="str">
        <f>VLOOKUP(InputData[[#This Row],[PRODUCT ID]],MasterData[],3,0)</f>
        <v>Category05</v>
      </c>
      <c r="J21" t="str">
        <f>VLOOKUP(InputData[[#This Row],[PRODUCT ID]],MasterData[],4,0)</f>
        <v>Kg</v>
      </c>
      <c r="K21" s="10">
        <f>VLOOKUP(InputData[[#This Row],[PRODUCT ID]],MasterData[],5,0)</f>
        <v>72</v>
      </c>
      <c r="L21" s="10">
        <f>VLOOKUP(InputData[[#This Row],[PRODUCT ID]],MasterData[],6,0)</f>
        <v>79.92</v>
      </c>
      <c r="M21" s="10">
        <f>InputData[[#This Row],[BUYING PRIZE]]*InputData[[#This Row],[QUANTITY]]</f>
        <v>360</v>
      </c>
      <c r="N21" s="10">
        <f>(InputData[[#This Row],[SELLING PRICE]]*InputData[[#This Row],[QUANTITY]])-(InputData[[#This Row],[DISCOUNT %]]*(InputData[[#This Row],[SELLING PRICE]]*InputData[[#This Row],[QUANTITY]]))</f>
        <v>399.6</v>
      </c>
      <c r="O21">
        <f>DAY(InputData[[#This Row],[DATE]])</f>
        <v>7</v>
      </c>
      <c r="P21" s="12">
        <v>44902</v>
      </c>
      <c r="Q21" t="str">
        <f>TEXT(InputData[[#This Row],[DATE]],"mmm")</f>
        <v>Dec</v>
      </c>
      <c r="R21"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1" t="str">
        <f>TEXT(InputData[[#This Row],[DATE]],"dddd")</f>
        <v>Wednesday</v>
      </c>
      <c r="T21">
        <f>YEAR(InputData[[#This Row],[DATE]])</f>
        <v>2022</v>
      </c>
    </row>
    <row r="22" spans="1:20" x14ac:dyDescent="0.2">
      <c r="A22" s="5">
        <v>44899</v>
      </c>
      <c r="B22" t="s">
        <v>45</v>
      </c>
      <c r="C22">
        <v>10</v>
      </c>
      <c r="D22" t="s">
        <v>108</v>
      </c>
      <c r="E22" t="s">
        <v>105</v>
      </c>
      <c r="F22" t="str">
        <f>IF(InputData[[#This Row],[DISCOUNT %]]&lt;0%,"Yes","No")</f>
        <v>No</v>
      </c>
      <c r="G22" s="1">
        <v>0</v>
      </c>
      <c r="H22" t="str">
        <f>VLOOKUP(InputData[[#This Row],[PRODUCT ID]],MasterData[],2,0)</f>
        <v>Product26</v>
      </c>
      <c r="I22" t="str">
        <f>VLOOKUP(InputData[[#This Row],[PRODUCT ID]],MasterData[],3,0)</f>
        <v>Category04</v>
      </c>
      <c r="J22" t="str">
        <f>VLOOKUP(InputData[[#This Row],[PRODUCT ID]],MasterData[],4,0)</f>
        <v>No.</v>
      </c>
      <c r="K22" s="10">
        <f>VLOOKUP(InputData[[#This Row],[PRODUCT ID]],MasterData[],5,0)</f>
        <v>18</v>
      </c>
      <c r="L22" s="10">
        <f>VLOOKUP(InputData[[#This Row],[PRODUCT ID]],MasterData[],6,0)</f>
        <v>24.66</v>
      </c>
      <c r="M22" s="10">
        <f>InputData[[#This Row],[BUYING PRIZE]]*InputData[[#This Row],[QUANTITY]]</f>
        <v>180</v>
      </c>
      <c r="N22" s="10">
        <f>(InputData[[#This Row],[SELLING PRICE]]*InputData[[#This Row],[QUANTITY]])-(InputData[[#This Row],[DISCOUNT %]]*(InputData[[#This Row],[SELLING PRICE]]*InputData[[#This Row],[QUANTITY]]))</f>
        <v>246.6</v>
      </c>
      <c r="O22">
        <f>DAY(InputData[[#This Row],[DATE]])</f>
        <v>4</v>
      </c>
      <c r="P22" s="12">
        <v>44899</v>
      </c>
      <c r="Q22" t="str">
        <f>TEXT(InputData[[#This Row],[DATE]],"mmm")</f>
        <v>Dec</v>
      </c>
      <c r="R22"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2" t="str">
        <f>TEXT(InputData[[#This Row],[DATE]],"dddd")</f>
        <v>Sunday</v>
      </c>
      <c r="T22">
        <f>YEAR(InputData[[#This Row],[DATE]])</f>
        <v>2022</v>
      </c>
    </row>
    <row r="23" spans="1:20" x14ac:dyDescent="0.2">
      <c r="A23" s="5">
        <v>44899</v>
      </c>
      <c r="B23" t="s">
        <v>5</v>
      </c>
      <c r="C23">
        <v>15</v>
      </c>
      <c r="D23" t="s">
        <v>108</v>
      </c>
      <c r="E23" t="s">
        <v>105</v>
      </c>
      <c r="F23" t="str">
        <f>IF(InputData[[#This Row],[DISCOUNT %]]&lt;0%,"Yes","No")</f>
        <v>No</v>
      </c>
      <c r="G23" s="1">
        <v>0</v>
      </c>
      <c r="H23" t="str">
        <f>VLOOKUP(InputData[[#This Row],[PRODUCT ID]],MasterData[],2,0)</f>
        <v>Product44</v>
      </c>
      <c r="I23" t="str">
        <f>VLOOKUP(InputData[[#This Row],[PRODUCT ID]],MasterData[],3,0)</f>
        <v>Category05</v>
      </c>
      <c r="J23" t="str">
        <f>VLOOKUP(InputData[[#This Row],[PRODUCT ID]],MasterData[],4,0)</f>
        <v>Kg</v>
      </c>
      <c r="K23" s="10">
        <f>VLOOKUP(InputData[[#This Row],[PRODUCT ID]],MasterData[],5,0)</f>
        <v>76</v>
      </c>
      <c r="L23" s="10">
        <f>VLOOKUP(InputData[[#This Row],[PRODUCT ID]],MasterData[],6,0)</f>
        <v>82.08</v>
      </c>
      <c r="M23" s="10">
        <f>InputData[[#This Row],[BUYING PRIZE]]*InputData[[#This Row],[QUANTITY]]</f>
        <v>1140</v>
      </c>
      <c r="N23" s="10">
        <f>(InputData[[#This Row],[SELLING PRICE]]*InputData[[#This Row],[QUANTITY]])-(InputData[[#This Row],[DISCOUNT %]]*(InputData[[#This Row],[SELLING PRICE]]*InputData[[#This Row],[QUANTITY]]))</f>
        <v>1231.2</v>
      </c>
      <c r="O23">
        <f>DAY(InputData[[#This Row],[DATE]])</f>
        <v>4</v>
      </c>
      <c r="P23" s="12">
        <v>44899</v>
      </c>
      <c r="Q23" t="str">
        <f>TEXT(InputData[[#This Row],[DATE]],"mmm")</f>
        <v>Dec</v>
      </c>
      <c r="R23"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3" t="str">
        <f>TEXT(InputData[[#This Row],[DATE]],"dddd")</f>
        <v>Sunday</v>
      </c>
      <c r="T23">
        <f>YEAR(InputData[[#This Row],[DATE]])</f>
        <v>2022</v>
      </c>
    </row>
    <row r="24" spans="1:20" x14ac:dyDescent="0.2">
      <c r="A24" s="5">
        <v>44898</v>
      </c>
      <c r="B24" t="s">
        <v>41</v>
      </c>
      <c r="C24">
        <v>5</v>
      </c>
      <c r="D24" t="s">
        <v>106</v>
      </c>
      <c r="E24" t="s">
        <v>105</v>
      </c>
      <c r="F24" t="str">
        <f>IF(InputData[[#This Row],[DISCOUNT %]]&lt;0%,"Yes","No")</f>
        <v>No</v>
      </c>
      <c r="G24" s="1">
        <v>0</v>
      </c>
      <c r="H24" t="str">
        <f>VLOOKUP(InputData[[#This Row],[PRODUCT ID]],MasterData[],2,0)</f>
        <v>Product28</v>
      </c>
      <c r="I24" t="str">
        <f>VLOOKUP(InputData[[#This Row],[PRODUCT ID]],MasterData[],3,0)</f>
        <v>Category04</v>
      </c>
      <c r="J24" t="str">
        <f>VLOOKUP(InputData[[#This Row],[PRODUCT ID]],MasterData[],4,0)</f>
        <v>No.</v>
      </c>
      <c r="K24" s="10">
        <f>VLOOKUP(InputData[[#This Row],[PRODUCT ID]],MasterData[],5,0)</f>
        <v>37</v>
      </c>
      <c r="L24" s="10">
        <f>VLOOKUP(InputData[[#This Row],[PRODUCT ID]],MasterData[],6,0)</f>
        <v>41.81</v>
      </c>
      <c r="M24" s="10">
        <f>InputData[[#This Row],[BUYING PRIZE]]*InputData[[#This Row],[QUANTITY]]</f>
        <v>185</v>
      </c>
      <c r="N24" s="10">
        <f>(InputData[[#This Row],[SELLING PRICE]]*InputData[[#This Row],[QUANTITY]])-(InputData[[#This Row],[DISCOUNT %]]*(InputData[[#This Row],[SELLING PRICE]]*InputData[[#This Row],[QUANTITY]]))</f>
        <v>209.05</v>
      </c>
      <c r="O24">
        <f>DAY(InputData[[#This Row],[DATE]])</f>
        <v>3</v>
      </c>
      <c r="P24" s="12">
        <v>44898</v>
      </c>
      <c r="Q24" t="str">
        <f>TEXT(InputData[[#This Row],[DATE]],"mmm")</f>
        <v>Dec</v>
      </c>
      <c r="R24"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4" t="str">
        <f>TEXT(InputData[[#This Row],[DATE]],"dddd")</f>
        <v>Saturday</v>
      </c>
      <c r="T24">
        <f>YEAR(InputData[[#This Row],[DATE]])</f>
        <v>2022</v>
      </c>
    </row>
    <row r="25" spans="1:20" x14ac:dyDescent="0.2">
      <c r="A25" s="5">
        <v>44895</v>
      </c>
      <c r="B25" t="s">
        <v>69</v>
      </c>
      <c r="C25">
        <v>2</v>
      </c>
      <c r="D25" t="s">
        <v>108</v>
      </c>
      <c r="E25" t="s">
        <v>107</v>
      </c>
      <c r="F25" t="str">
        <f>IF(InputData[[#This Row],[DISCOUNT %]]&lt;0%,"Yes","No")</f>
        <v>No</v>
      </c>
      <c r="G25" s="1">
        <v>0</v>
      </c>
      <c r="H25" t="str">
        <f>VLOOKUP(InputData[[#This Row],[PRODUCT ID]],MasterData[],2,0)</f>
        <v>Product15</v>
      </c>
      <c r="I25" t="str">
        <f>VLOOKUP(InputData[[#This Row],[PRODUCT ID]],MasterData[],3,0)</f>
        <v>Category02</v>
      </c>
      <c r="J25" t="str">
        <f>VLOOKUP(InputData[[#This Row],[PRODUCT ID]],MasterData[],4,0)</f>
        <v>No.</v>
      </c>
      <c r="K25" s="10">
        <f>VLOOKUP(InputData[[#This Row],[PRODUCT ID]],MasterData[],5,0)</f>
        <v>12</v>
      </c>
      <c r="L25" s="10">
        <f>VLOOKUP(InputData[[#This Row],[PRODUCT ID]],MasterData[],6,0)</f>
        <v>15.719999999999999</v>
      </c>
      <c r="M25" s="10">
        <f>InputData[[#This Row],[BUYING PRIZE]]*InputData[[#This Row],[QUANTITY]]</f>
        <v>24</v>
      </c>
      <c r="N25" s="10">
        <f>(InputData[[#This Row],[SELLING PRICE]]*InputData[[#This Row],[QUANTITY]])-(InputData[[#This Row],[DISCOUNT %]]*(InputData[[#This Row],[SELLING PRICE]]*InputData[[#This Row],[QUANTITY]]))</f>
        <v>31.439999999999998</v>
      </c>
      <c r="O25">
        <f>DAY(InputData[[#This Row],[DATE]])</f>
        <v>30</v>
      </c>
      <c r="P25" s="12">
        <v>44895</v>
      </c>
      <c r="Q25" t="str">
        <f>TEXT(InputData[[#This Row],[DATE]],"mmm")</f>
        <v>Nov</v>
      </c>
      <c r="R25"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25" t="str">
        <f>TEXT(InputData[[#This Row],[DATE]],"dddd")</f>
        <v>Wednesday</v>
      </c>
      <c r="T25">
        <f>YEAR(InputData[[#This Row],[DATE]])</f>
        <v>2022</v>
      </c>
    </row>
    <row r="26" spans="1:20" x14ac:dyDescent="0.2">
      <c r="A26" s="5">
        <v>44893</v>
      </c>
      <c r="B26" t="s">
        <v>35</v>
      </c>
      <c r="C26">
        <v>8</v>
      </c>
      <c r="D26" t="s">
        <v>108</v>
      </c>
      <c r="E26" t="s">
        <v>105</v>
      </c>
      <c r="F26" t="str">
        <f>IF(InputData[[#This Row],[DISCOUNT %]]&lt;0%,"Yes","No")</f>
        <v>No</v>
      </c>
      <c r="G26" s="1">
        <v>0</v>
      </c>
      <c r="H26" t="str">
        <f>VLOOKUP(InputData[[#This Row],[PRODUCT ID]],MasterData[],2,0)</f>
        <v>Product31</v>
      </c>
      <c r="I26" t="str">
        <f>VLOOKUP(InputData[[#This Row],[PRODUCT ID]],MasterData[],3,0)</f>
        <v>Category04</v>
      </c>
      <c r="J26" t="str">
        <f>VLOOKUP(InputData[[#This Row],[PRODUCT ID]],MasterData[],4,0)</f>
        <v>Kg</v>
      </c>
      <c r="K26" s="10">
        <f>VLOOKUP(InputData[[#This Row],[PRODUCT ID]],MasterData[],5,0)</f>
        <v>93</v>
      </c>
      <c r="L26" s="10">
        <f>VLOOKUP(InputData[[#This Row],[PRODUCT ID]],MasterData[],6,0)</f>
        <v>104.16</v>
      </c>
      <c r="M26" s="10">
        <f>InputData[[#This Row],[BUYING PRIZE]]*InputData[[#This Row],[QUANTITY]]</f>
        <v>744</v>
      </c>
      <c r="N26" s="10">
        <f>(InputData[[#This Row],[SELLING PRICE]]*InputData[[#This Row],[QUANTITY]])-(InputData[[#This Row],[DISCOUNT %]]*(InputData[[#This Row],[SELLING PRICE]]*InputData[[#This Row],[QUANTITY]]))</f>
        <v>833.28</v>
      </c>
      <c r="O26">
        <f>DAY(InputData[[#This Row],[DATE]])</f>
        <v>28</v>
      </c>
      <c r="P26" s="12">
        <v>44893</v>
      </c>
      <c r="Q26" t="str">
        <f>TEXT(InputData[[#This Row],[DATE]],"mmm")</f>
        <v>Nov</v>
      </c>
      <c r="R26"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26" t="str">
        <f>TEXT(InputData[[#This Row],[DATE]],"dddd")</f>
        <v>Monday</v>
      </c>
      <c r="T26">
        <f>YEAR(InputData[[#This Row],[DATE]])</f>
        <v>2022</v>
      </c>
    </row>
    <row r="27" spans="1:20" x14ac:dyDescent="0.2">
      <c r="A27" s="5">
        <v>44892</v>
      </c>
      <c r="B27" t="s">
        <v>29</v>
      </c>
      <c r="C27">
        <v>15</v>
      </c>
      <c r="D27" t="s">
        <v>108</v>
      </c>
      <c r="E27" t="s">
        <v>107</v>
      </c>
      <c r="F27" t="str">
        <f>IF(InputData[[#This Row],[DISCOUNT %]]&lt;0%,"Yes","No")</f>
        <v>No</v>
      </c>
      <c r="G27" s="1">
        <v>0</v>
      </c>
      <c r="H27" t="str">
        <f>VLOOKUP(InputData[[#This Row],[PRODUCT ID]],MasterData[],2,0)</f>
        <v>Product34</v>
      </c>
      <c r="I27" t="str">
        <f>VLOOKUP(InputData[[#This Row],[PRODUCT ID]],MasterData[],3,0)</f>
        <v>Category04</v>
      </c>
      <c r="J27" t="str">
        <f>VLOOKUP(InputData[[#This Row],[PRODUCT ID]],MasterData[],4,0)</f>
        <v>Lt</v>
      </c>
      <c r="K27" s="10">
        <f>VLOOKUP(InputData[[#This Row],[PRODUCT ID]],MasterData[],5,0)</f>
        <v>55</v>
      </c>
      <c r="L27" s="10">
        <f>VLOOKUP(InputData[[#This Row],[PRODUCT ID]],MasterData[],6,0)</f>
        <v>58.3</v>
      </c>
      <c r="M27" s="10">
        <f>InputData[[#This Row],[BUYING PRIZE]]*InputData[[#This Row],[QUANTITY]]</f>
        <v>825</v>
      </c>
      <c r="N27" s="10">
        <f>(InputData[[#This Row],[SELLING PRICE]]*InputData[[#This Row],[QUANTITY]])-(InputData[[#This Row],[DISCOUNT %]]*(InputData[[#This Row],[SELLING PRICE]]*InputData[[#This Row],[QUANTITY]]))</f>
        <v>874.5</v>
      </c>
      <c r="O27">
        <f>DAY(InputData[[#This Row],[DATE]])</f>
        <v>27</v>
      </c>
      <c r="P27" s="12">
        <v>44892</v>
      </c>
      <c r="Q27" t="str">
        <f>TEXT(InputData[[#This Row],[DATE]],"mmm")</f>
        <v>Nov</v>
      </c>
      <c r="R27"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27" t="str">
        <f>TEXT(InputData[[#This Row],[DATE]],"dddd")</f>
        <v>Sunday</v>
      </c>
      <c r="T27">
        <f>YEAR(InputData[[#This Row],[DATE]])</f>
        <v>2022</v>
      </c>
    </row>
    <row r="28" spans="1:20" x14ac:dyDescent="0.2">
      <c r="A28" s="5">
        <v>44891</v>
      </c>
      <c r="B28" t="s">
        <v>33</v>
      </c>
      <c r="C28">
        <v>5</v>
      </c>
      <c r="D28" t="s">
        <v>108</v>
      </c>
      <c r="E28" t="s">
        <v>107</v>
      </c>
      <c r="F28" t="str">
        <f>IF(InputData[[#This Row],[DISCOUNT %]]&lt;0%,"Yes","No")</f>
        <v>No</v>
      </c>
      <c r="G28" s="1">
        <v>0</v>
      </c>
      <c r="H28" t="str">
        <f>VLOOKUP(InputData[[#This Row],[PRODUCT ID]],MasterData[],2,0)</f>
        <v>Product32</v>
      </c>
      <c r="I28" t="str">
        <f>VLOOKUP(InputData[[#This Row],[PRODUCT ID]],MasterData[],3,0)</f>
        <v>Category04</v>
      </c>
      <c r="J28" t="str">
        <f>VLOOKUP(InputData[[#This Row],[PRODUCT ID]],MasterData[],4,0)</f>
        <v>Kg</v>
      </c>
      <c r="K28" s="10">
        <f>VLOOKUP(InputData[[#This Row],[PRODUCT ID]],MasterData[],5,0)</f>
        <v>89</v>
      </c>
      <c r="L28" s="10">
        <f>VLOOKUP(InputData[[#This Row],[PRODUCT ID]],MasterData[],6,0)</f>
        <v>117.48</v>
      </c>
      <c r="M28" s="10">
        <f>InputData[[#This Row],[BUYING PRIZE]]*InputData[[#This Row],[QUANTITY]]</f>
        <v>445</v>
      </c>
      <c r="N28" s="10">
        <f>(InputData[[#This Row],[SELLING PRICE]]*InputData[[#This Row],[QUANTITY]])-(InputData[[#This Row],[DISCOUNT %]]*(InputData[[#This Row],[SELLING PRICE]]*InputData[[#This Row],[QUANTITY]]))</f>
        <v>587.4</v>
      </c>
      <c r="O28">
        <f>DAY(InputData[[#This Row],[DATE]])</f>
        <v>26</v>
      </c>
      <c r="P28" s="12">
        <v>44891</v>
      </c>
      <c r="Q28" t="str">
        <f>TEXT(InputData[[#This Row],[DATE]],"mmm")</f>
        <v>Nov</v>
      </c>
      <c r="R28"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28" t="str">
        <f>TEXT(InputData[[#This Row],[DATE]],"dddd")</f>
        <v>Saturday</v>
      </c>
      <c r="T28">
        <f>YEAR(InputData[[#This Row],[DATE]])</f>
        <v>2022</v>
      </c>
    </row>
    <row r="29" spans="1:20" x14ac:dyDescent="0.2">
      <c r="A29" s="5">
        <v>44890</v>
      </c>
      <c r="B29" t="s">
        <v>92</v>
      </c>
      <c r="C29">
        <v>5</v>
      </c>
      <c r="D29" t="s">
        <v>108</v>
      </c>
      <c r="E29" t="s">
        <v>105</v>
      </c>
      <c r="F29" t="str">
        <f>IF(InputData[[#This Row],[DISCOUNT %]]&lt;0%,"Yes","No")</f>
        <v>No</v>
      </c>
      <c r="G29" s="1">
        <v>0</v>
      </c>
      <c r="H29" t="str">
        <f>VLOOKUP(InputData[[#This Row],[PRODUCT ID]],MasterData[],2,0)</f>
        <v>Product04</v>
      </c>
      <c r="I29" t="str">
        <f>VLOOKUP(InputData[[#This Row],[PRODUCT ID]],MasterData[],3,0)</f>
        <v>Category01</v>
      </c>
      <c r="J29" t="str">
        <f>VLOOKUP(InputData[[#This Row],[PRODUCT ID]],MasterData[],4,0)</f>
        <v>Lt</v>
      </c>
      <c r="K29" s="10">
        <f>VLOOKUP(InputData[[#This Row],[PRODUCT ID]],MasterData[],5,0)</f>
        <v>44</v>
      </c>
      <c r="L29" s="10">
        <f>VLOOKUP(InputData[[#This Row],[PRODUCT ID]],MasterData[],6,0)</f>
        <v>48.84</v>
      </c>
      <c r="M29" s="10">
        <f>InputData[[#This Row],[BUYING PRIZE]]*InputData[[#This Row],[QUANTITY]]</f>
        <v>220</v>
      </c>
      <c r="N29" s="10">
        <f>(InputData[[#This Row],[SELLING PRICE]]*InputData[[#This Row],[QUANTITY]])-(InputData[[#This Row],[DISCOUNT %]]*(InputData[[#This Row],[SELLING PRICE]]*InputData[[#This Row],[QUANTITY]]))</f>
        <v>244.20000000000002</v>
      </c>
      <c r="O29">
        <f>DAY(InputData[[#This Row],[DATE]])</f>
        <v>25</v>
      </c>
      <c r="P29" s="12">
        <v>44890</v>
      </c>
      <c r="Q29" t="str">
        <f>TEXT(InputData[[#This Row],[DATE]],"mmm")</f>
        <v>Nov</v>
      </c>
      <c r="R29"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29" t="str">
        <f>TEXT(InputData[[#This Row],[DATE]],"dddd")</f>
        <v>Friday</v>
      </c>
      <c r="T29">
        <f>YEAR(InputData[[#This Row],[DATE]])</f>
        <v>2022</v>
      </c>
    </row>
    <row r="30" spans="1:20" x14ac:dyDescent="0.2">
      <c r="A30" s="5">
        <v>44888</v>
      </c>
      <c r="B30" t="s">
        <v>24</v>
      </c>
      <c r="C30">
        <v>12</v>
      </c>
      <c r="D30" t="s">
        <v>107</v>
      </c>
      <c r="E30" t="s">
        <v>107</v>
      </c>
      <c r="F30" t="str">
        <f>IF(InputData[[#This Row],[DISCOUNT %]]&lt;0%,"Yes","No")</f>
        <v>No</v>
      </c>
      <c r="G30" s="1">
        <v>0</v>
      </c>
      <c r="H30" t="str">
        <f>VLOOKUP(InputData[[#This Row],[PRODUCT ID]],MasterData[],2,0)</f>
        <v>Product36</v>
      </c>
      <c r="I30" t="str">
        <f>VLOOKUP(InputData[[#This Row],[PRODUCT ID]],MasterData[],3,0)</f>
        <v>Category04</v>
      </c>
      <c r="J30" t="str">
        <f>VLOOKUP(InputData[[#This Row],[PRODUCT ID]],MasterData[],4,0)</f>
        <v>Kg</v>
      </c>
      <c r="K30" s="10">
        <f>VLOOKUP(InputData[[#This Row],[PRODUCT ID]],MasterData[],5,0)</f>
        <v>90</v>
      </c>
      <c r="L30" s="10">
        <f>VLOOKUP(InputData[[#This Row],[PRODUCT ID]],MasterData[],6,0)</f>
        <v>96.3</v>
      </c>
      <c r="M30" s="10">
        <f>InputData[[#This Row],[BUYING PRIZE]]*InputData[[#This Row],[QUANTITY]]</f>
        <v>1080</v>
      </c>
      <c r="N30" s="10">
        <f>(InputData[[#This Row],[SELLING PRICE]]*InputData[[#This Row],[QUANTITY]])-(InputData[[#This Row],[DISCOUNT %]]*(InputData[[#This Row],[SELLING PRICE]]*InputData[[#This Row],[QUANTITY]]))</f>
        <v>1155.5999999999999</v>
      </c>
      <c r="O30">
        <f>DAY(InputData[[#This Row],[DATE]])</f>
        <v>23</v>
      </c>
      <c r="P30" s="12">
        <v>44888</v>
      </c>
      <c r="Q30" t="str">
        <f>TEXT(InputData[[#This Row],[DATE]],"mmm")</f>
        <v>Nov</v>
      </c>
      <c r="R30"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0" t="str">
        <f>TEXT(InputData[[#This Row],[DATE]],"dddd")</f>
        <v>Wednesday</v>
      </c>
      <c r="T30">
        <f>YEAR(InputData[[#This Row],[DATE]])</f>
        <v>2022</v>
      </c>
    </row>
    <row r="31" spans="1:20" x14ac:dyDescent="0.2">
      <c r="A31" s="5">
        <v>44886</v>
      </c>
      <c r="B31" t="s">
        <v>58</v>
      </c>
      <c r="C31">
        <v>6</v>
      </c>
      <c r="D31" t="s">
        <v>108</v>
      </c>
      <c r="E31" t="s">
        <v>105</v>
      </c>
      <c r="F31" t="str">
        <f>IF(InputData[[#This Row],[DISCOUNT %]]&lt;0%,"Yes","No")</f>
        <v>No</v>
      </c>
      <c r="G31" s="1">
        <v>0</v>
      </c>
      <c r="H31" t="str">
        <f>VLOOKUP(InputData[[#This Row],[PRODUCT ID]],MasterData[],2,0)</f>
        <v>Product20</v>
      </c>
      <c r="I31" t="str">
        <f>VLOOKUP(InputData[[#This Row],[PRODUCT ID]],MasterData[],3,0)</f>
        <v>Category03</v>
      </c>
      <c r="J31" t="str">
        <f>VLOOKUP(InputData[[#This Row],[PRODUCT ID]],MasterData[],4,0)</f>
        <v>Lt</v>
      </c>
      <c r="K31" s="10">
        <f>VLOOKUP(InputData[[#This Row],[PRODUCT ID]],MasterData[],5,0)</f>
        <v>61</v>
      </c>
      <c r="L31" s="10">
        <f>VLOOKUP(InputData[[#This Row],[PRODUCT ID]],MasterData[],6,0)</f>
        <v>76.25</v>
      </c>
      <c r="M31" s="10">
        <f>InputData[[#This Row],[BUYING PRIZE]]*InputData[[#This Row],[QUANTITY]]</f>
        <v>366</v>
      </c>
      <c r="N31" s="10">
        <f>(InputData[[#This Row],[SELLING PRICE]]*InputData[[#This Row],[QUANTITY]])-(InputData[[#This Row],[DISCOUNT %]]*(InputData[[#This Row],[SELLING PRICE]]*InputData[[#This Row],[QUANTITY]]))</f>
        <v>457.5</v>
      </c>
      <c r="O31">
        <f>DAY(InputData[[#This Row],[DATE]])</f>
        <v>21</v>
      </c>
      <c r="P31" s="12">
        <v>44886</v>
      </c>
      <c r="Q31" t="str">
        <f>TEXT(InputData[[#This Row],[DATE]],"mmm")</f>
        <v>Nov</v>
      </c>
      <c r="R31"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1" t="str">
        <f>TEXT(InputData[[#This Row],[DATE]],"dddd")</f>
        <v>Monday</v>
      </c>
      <c r="T31">
        <f>YEAR(InputData[[#This Row],[DATE]])</f>
        <v>2022</v>
      </c>
    </row>
    <row r="32" spans="1:20" x14ac:dyDescent="0.2">
      <c r="A32" s="5">
        <v>44883</v>
      </c>
      <c r="B32" t="s">
        <v>29</v>
      </c>
      <c r="C32">
        <v>8</v>
      </c>
      <c r="D32" t="s">
        <v>108</v>
      </c>
      <c r="E32" t="s">
        <v>105</v>
      </c>
      <c r="F32" t="str">
        <f>IF(InputData[[#This Row],[DISCOUNT %]]&lt;0%,"Yes","No")</f>
        <v>No</v>
      </c>
      <c r="G32" s="1">
        <v>0</v>
      </c>
      <c r="H32" t="str">
        <f>VLOOKUP(InputData[[#This Row],[PRODUCT ID]],MasterData[],2,0)</f>
        <v>Product34</v>
      </c>
      <c r="I32" t="str">
        <f>VLOOKUP(InputData[[#This Row],[PRODUCT ID]],MasterData[],3,0)</f>
        <v>Category04</v>
      </c>
      <c r="J32" t="str">
        <f>VLOOKUP(InputData[[#This Row],[PRODUCT ID]],MasterData[],4,0)</f>
        <v>Lt</v>
      </c>
      <c r="K32" s="10">
        <f>VLOOKUP(InputData[[#This Row],[PRODUCT ID]],MasterData[],5,0)</f>
        <v>55</v>
      </c>
      <c r="L32" s="10">
        <f>VLOOKUP(InputData[[#This Row],[PRODUCT ID]],MasterData[],6,0)</f>
        <v>58.3</v>
      </c>
      <c r="M32" s="10">
        <f>InputData[[#This Row],[BUYING PRIZE]]*InputData[[#This Row],[QUANTITY]]</f>
        <v>440</v>
      </c>
      <c r="N32" s="10">
        <f>(InputData[[#This Row],[SELLING PRICE]]*InputData[[#This Row],[QUANTITY]])-(InputData[[#This Row],[DISCOUNT %]]*(InputData[[#This Row],[SELLING PRICE]]*InputData[[#This Row],[QUANTITY]]))</f>
        <v>466.4</v>
      </c>
      <c r="O32">
        <f>DAY(InputData[[#This Row],[DATE]])</f>
        <v>18</v>
      </c>
      <c r="P32" s="12">
        <v>44883</v>
      </c>
      <c r="Q32" t="str">
        <f>TEXT(InputData[[#This Row],[DATE]],"mmm")</f>
        <v>Nov</v>
      </c>
      <c r="R32"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2" t="str">
        <f>TEXT(InputData[[#This Row],[DATE]],"dddd")</f>
        <v>Friday</v>
      </c>
      <c r="T32">
        <f>YEAR(InputData[[#This Row],[DATE]])</f>
        <v>2022</v>
      </c>
    </row>
    <row r="33" spans="1:20" x14ac:dyDescent="0.2">
      <c r="A33" s="5">
        <v>44881</v>
      </c>
      <c r="B33" t="s">
        <v>65</v>
      </c>
      <c r="C33">
        <v>8</v>
      </c>
      <c r="D33" t="s">
        <v>107</v>
      </c>
      <c r="E33" t="s">
        <v>107</v>
      </c>
      <c r="F33" t="str">
        <f>IF(InputData[[#This Row],[DISCOUNT %]]&lt;0%,"Yes","No")</f>
        <v>No</v>
      </c>
      <c r="G33" s="1">
        <v>0</v>
      </c>
      <c r="H33" t="str">
        <f>VLOOKUP(InputData[[#This Row],[PRODUCT ID]],MasterData[],2,0)</f>
        <v>Product17</v>
      </c>
      <c r="I33" t="str">
        <f>VLOOKUP(InputData[[#This Row],[PRODUCT ID]],MasterData[],3,0)</f>
        <v>Category02</v>
      </c>
      <c r="J33" t="str">
        <f>VLOOKUP(InputData[[#This Row],[PRODUCT ID]],MasterData[],4,0)</f>
        <v>Ft</v>
      </c>
      <c r="K33" s="10">
        <f>VLOOKUP(InputData[[#This Row],[PRODUCT ID]],MasterData[],5,0)</f>
        <v>134</v>
      </c>
      <c r="L33" s="10">
        <f>VLOOKUP(InputData[[#This Row],[PRODUCT ID]],MasterData[],6,0)</f>
        <v>156.78</v>
      </c>
      <c r="M33" s="10">
        <f>InputData[[#This Row],[BUYING PRIZE]]*InputData[[#This Row],[QUANTITY]]</f>
        <v>1072</v>
      </c>
      <c r="N33" s="10">
        <f>(InputData[[#This Row],[SELLING PRICE]]*InputData[[#This Row],[QUANTITY]])-(InputData[[#This Row],[DISCOUNT %]]*(InputData[[#This Row],[SELLING PRICE]]*InputData[[#This Row],[QUANTITY]]))</f>
        <v>1254.24</v>
      </c>
      <c r="O33">
        <f>DAY(InputData[[#This Row],[DATE]])</f>
        <v>16</v>
      </c>
      <c r="P33" s="12">
        <v>44881</v>
      </c>
      <c r="Q33" t="str">
        <f>TEXT(InputData[[#This Row],[DATE]],"mmm")</f>
        <v>Nov</v>
      </c>
      <c r="R33"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3" t="str">
        <f>TEXT(InputData[[#This Row],[DATE]],"dddd")</f>
        <v>Wednesday</v>
      </c>
      <c r="T33">
        <f>YEAR(InputData[[#This Row],[DATE]])</f>
        <v>2022</v>
      </c>
    </row>
    <row r="34" spans="1:20" x14ac:dyDescent="0.2">
      <c r="A34" s="5">
        <v>44880</v>
      </c>
      <c r="B34" t="s">
        <v>75</v>
      </c>
      <c r="C34">
        <v>14</v>
      </c>
      <c r="D34" t="s">
        <v>108</v>
      </c>
      <c r="E34" t="s">
        <v>105</v>
      </c>
      <c r="F34" t="str">
        <f>IF(InputData[[#This Row],[DISCOUNT %]]&lt;0%,"Yes","No")</f>
        <v>No</v>
      </c>
      <c r="G34" s="1">
        <v>0</v>
      </c>
      <c r="H34" t="str">
        <f>VLOOKUP(InputData[[#This Row],[PRODUCT ID]],MasterData[],2,0)</f>
        <v>Product12</v>
      </c>
      <c r="I34" t="str">
        <f>VLOOKUP(InputData[[#This Row],[PRODUCT ID]],MasterData[],3,0)</f>
        <v>Category02</v>
      </c>
      <c r="J34" t="str">
        <f>VLOOKUP(InputData[[#This Row],[PRODUCT ID]],MasterData[],4,0)</f>
        <v>Kg</v>
      </c>
      <c r="K34" s="10">
        <f>VLOOKUP(InputData[[#This Row],[PRODUCT ID]],MasterData[],5,0)</f>
        <v>73</v>
      </c>
      <c r="L34" s="10">
        <f>VLOOKUP(InputData[[#This Row],[PRODUCT ID]],MasterData[],6,0)</f>
        <v>94.17</v>
      </c>
      <c r="M34" s="10">
        <f>InputData[[#This Row],[BUYING PRIZE]]*InputData[[#This Row],[QUANTITY]]</f>
        <v>1022</v>
      </c>
      <c r="N34" s="10">
        <f>(InputData[[#This Row],[SELLING PRICE]]*InputData[[#This Row],[QUANTITY]])-(InputData[[#This Row],[DISCOUNT %]]*(InputData[[#This Row],[SELLING PRICE]]*InputData[[#This Row],[QUANTITY]]))</f>
        <v>1318.38</v>
      </c>
      <c r="O34">
        <f>DAY(InputData[[#This Row],[DATE]])</f>
        <v>15</v>
      </c>
      <c r="P34" s="12">
        <v>44880</v>
      </c>
      <c r="Q34" t="str">
        <f>TEXT(InputData[[#This Row],[DATE]],"mmm")</f>
        <v>Nov</v>
      </c>
      <c r="R34"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4" t="str">
        <f>TEXT(InputData[[#This Row],[DATE]],"dddd")</f>
        <v>Tuesday</v>
      </c>
      <c r="T34">
        <f>YEAR(InputData[[#This Row],[DATE]])</f>
        <v>2022</v>
      </c>
    </row>
    <row r="35" spans="1:20" x14ac:dyDescent="0.2">
      <c r="A35" s="5">
        <v>44879</v>
      </c>
      <c r="B35" t="s">
        <v>96</v>
      </c>
      <c r="C35">
        <v>1</v>
      </c>
      <c r="D35" t="s">
        <v>108</v>
      </c>
      <c r="E35" t="s">
        <v>105</v>
      </c>
      <c r="F35" t="str">
        <f>IF(InputData[[#This Row],[DISCOUNT %]]&lt;0%,"Yes","No")</f>
        <v>No</v>
      </c>
      <c r="G35" s="1">
        <v>0</v>
      </c>
      <c r="H35" t="str">
        <f>VLOOKUP(InputData[[#This Row],[PRODUCT ID]],MasterData[],2,0)</f>
        <v>Product02</v>
      </c>
      <c r="I35" t="str">
        <f>VLOOKUP(InputData[[#This Row],[PRODUCT ID]],MasterData[],3,0)</f>
        <v>Category01</v>
      </c>
      <c r="J35" t="str">
        <f>VLOOKUP(InputData[[#This Row],[PRODUCT ID]],MasterData[],4,0)</f>
        <v>Kg</v>
      </c>
      <c r="K35" s="10">
        <f>VLOOKUP(InputData[[#This Row],[PRODUCT ID]],MasterData[],5,0)</f>
        <v>105</v>
      </c>
      <c r="L35" s="10">
        <f>VLOOKUP(InputData[[#This Row],[PRODUCT ID]],MasterData[],6,0)</f>
        <v>142.80000000000001</v>
      </c>
      <c r="M35" s="10">
        <f>InputData[[#This Row],[BUYING PRIZE]]*InputData[[#This Row],[QUANTITY]]</f>
        <v>105</v>
      </c>
      <c r="N35" s="10">
        <f>(InputData[[#This Row],[SELLING PRICE]]*InputData[[#This Row],[QUANTITY]])-(InputData[[#This Row],[DISCOUNT %]]*(InputData[[#This Row],[SELLING PRICE]]*InputData[[#This Row],[QUANTITY]]))</f>
        <v>142.80000000000001</v>
      </c>
      <c r="O35">
        <f>DAY(InputData[[#This Row],[DATE]])</f>
        <v>14</v>
      </c>
      <c r="P35" s="12">
        <v>44879</v>
      </c>
      <c r="Q35" t="str">
        <f>TEXT(InputData[[#This Row],[DATE]],"mmm")</f>
        <v>Nov</v>
      </c>
      <c r="R35"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5" t="str">
        <f>TEXT(InputData[[#This Row],[DATE]],"dddd")</f>
        <v>Monday</v>
      </c>
      <c r="T35">
        <f>YEAR(InputData[[#This Row],[DATE]])</f>
        <v>2022</v>
      </c>
    </row>
    <row r="36" spans="1:20" x14ac:dyDescent="0.2">
      <c r="A36" s="5">
        <v>44878</v>
      </c>
      <c r="B36" t="s">
        <v>43</v>
      </c>
      <c r="C36">
        <v>10</v>
      </c>
      <c r="D36" t="s">
        <v>106</v>
      </c>
      <c r="E36" t="s">
        <v>105</v>
      </c>
      <c r="F36" t="str">
        <f>IF(InputData[[#This Row],[DISCOUNT %]]&lt;0%,"Yes","No")</f>
        <v>No</v>
      </c>
      <c r="G36" s="1">
        <v>0</v>
      </c>
      <c r="H36" t="str">
        <f>VLOOKUP(InputData[[#This Row],[PRODUCT ID]],MasterData[],2,0)</f>
        <v>Product27</v>
      </c>
      <c r="I36" t="str">
        <f>VLOOKUP(InputData[[#This Row],[PRODUCT ID]],MasterData[],3,0)</f>
        <v>Category04</v>
      </c>
      <c r="J36" t="str">
        <f>VLOOKUP(InputData[[#This Row],[PRODUCT ID]],MasterData[],4,0)</f>
        <v>Lt</v>
      </c>
      <c r="K36" s="10">
        <f>VLOOKUP(InputData[[#This Row],[PRODUCT ID]],MasterData[],5,0)</f>
        <v>48</v>
      </c>
      <c r="L36" s="10">
        <f>VLOOKUP(InputData[[#This Row],[PRODUCT ID]],MasterData[],6,0)</f>
        <v>57.120000000000005</v>
      </c>
      <c r="M36" s="10">
        <f>InputData[[#This Row],[BUYING PRIZE]]*InputData[[#This Row],[QUANTITY]]</f>
        <v>480</v>
      </c>
      <c r="N36" s="10">
        <f>(InputData[[#This Row],[SELLING PRICE]]*InputData[[#This Row],[QUANTITY]])-(InputData[[#This Row],[DISCOUNT %]]*(InputData[[#This Row],[SELLING PRICE]]*InputData[[#This Row],[QUANTITY]]))</f>
        <v>571.20000000000005</v>
      </c>
      <c r="O36">
        <f>DAY(InputData[[#This Row],[DATE]])</f>
        <v>13</v>
      </c>
      <c r="P36" s="12">
        <v>44878</v>
      </c>
      <c r="Q36" t="str">
        <f>TEXT(InputData[[#This Row],[DATE]],"mmm")</f>
        <v>Nov</v>
      </c>
      <c r="R36"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6" t="str">
        <f>TEXT(InputData[[#This Row],[DATE]],"dddd")</f>
        <v>Sunday</v>
      </c>
      <c r="T36">
        <f>YEAR(InputData[[#This Row],[DATE]])</f>
        <v>2022</v>
      </c>
    </row>
    <row r="37" spans="1:20" x14ac:dyDescent="0.2">
      <c r="A37" s="5">
        <v>44875</v>
      </c>
      <c r="B37" t="s">
        <v>63</v>
      </c>
      <c r="C37">
        <v>7</v>
      </c>
      <c r="D37" t="s">
        <v>108</v>
      </c>
      <c r="E37" t="s">
        <v>107</v>
      </c>
      <c r="F37" t="str">
        <f>IF(InputData[[#This Row],[DISCOUNT %]]&lt;0%,"Yes","No")</f>
        <v>No</v>
      </c>
      <c r="G37" s="1">
        <v>0</v>
      </c>
      <c r="H37" t="str">
        <f>VLOOKUP(InputData[[#This Row],[PRODUCT ID]],MasterData[],2,0)</f>
        <v>Product18</v>
      </c>
      <c r="I37" t="str">
        <f>VLOOKUP(InputData[[#This Row],[PRODUCT ID]],MasterData[],3,0)</f>
        <v>Category02</v>
      </c>
      <c r="J37" t="str">
        <f>VLOOKUP(InputData[[#This Row],[PRODUCT ID]],MasterData[],4,0)</f>
        <v>No.</v>
      </c>
      <c r="K37" s="10">
        <f>VLOOKUP(InputData[[#This Row],[PRODUCT ID]],MasterData[],5,0)</f>
        <v>37</v>
      </c>
      <c r="L37" s="10">
        <f>VLOOKUP(InputData[[#This Row],[PRODUCT ID]],MasterData[],6,0)</f>
        <v>49.21</v>
      </c>
      <c r="M37" s="10">
        <f>InputData[[#This Row],[BUYING PRIZE]]*InputData[[#This Row],[QUANTITY]]</f>
        <v>259</v>
      </c>
      <c r="N37" s="10">
        <f>(InputData[[#This Row],[SELLING PRICE]]*InputData[[#This Row],[QUANTITY]])-(InputData[[#This Row],[DISCOUNT %]]*(InputData[[#This Row],[SELLING PRICE]]*InputData[[#This Row],[QUANTITY]]))</f>
        <v>344.47</v>
      </c>
      <c r="O37">
        <f>DAY(InputData[[#This Row],[DATE]])</f>
        <v>10</v>
      </c>
      <c r="P37" s="12">
        <v>44875</v>
      </c>
      <c r="Q37" t="str">
        <f>TEXT(InputData[[#This Row],[DATE]],"mmm")</f>
        <v>Nov</v>
      </c>
      <c r="R37"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7" t="str">
        <f>TEXT(InputData[[#This Row],[DATE]],"dddd")</f>
        <v>Thursday</v>
      </c>
      <c r="T37">
        <f>YEAR(InputData[[#This Row],[DATE]])</f>
        <v>2022</v>
      </c>
    </row>
    <row r="38" spans="1:20" x14ac:dyDescent="0.2">
      <c r="A38" s="5">
        <v>44874</v>
      </c>
      <c r="B38" t="s">
        <v>43</v>
      </c>
      <c r="C38">
        <v>8</v>
      </c>
      <c r="D38" t="s">
        <v>107</v>
      </c>
      <c r="E38" t="s">
        <v>105</v>
      </c>
      <c r="F38" t="str">
        <f>IF(InputData[[#This Row],[DISCOUNT %]]&lt;0%,"Yes","No")</f>
        <v>No</v>
      </c>
      <c r="G38" s="1">
        <v>0</v>
      </c>
      <c r="H38" t="str">
        <f>VLOOKUP(InputData[[#This Row],[PRODUCT ID]],MasterData[],2,0)</f>
        <v>Product27</v>
      </c>
      <c r="I38" t="str">
        <f>VLOOKUP(InputData[[#This Row],[PRODUCT ID]],MasterData[],3,0)</f>
        <v>Category04</v>
      </c>
      <c r="J38" t="str">
        <f>VLOOKUP(InputData[[#This Row],[PRODUCT ID]],MasterData[],4,0)</f>
        <v>Lt</v>
      </c>
      <c r="K38" s="10">
        <f>VLOOKUP(InputData[[#This Row],[PRODUCT ID]],MasterData[],5,0)</f>
        <v>48</v>
      </c>
      <c r="L38" s="10">
        <f>VLOOKUP(InputData[[#This Row],[PRODUCT ID]],MasterData[],6,0)</f>
        <v>57.120000000000005</v>
      </c>
      <c r="M38" s="10">
        <f>InputData[[#This Row],[BUYING PRIZE]]*InputData[[#This Row],[QUANTITY]]</f>
        <v>384</v>
      </c>
      <c r="N38" s="10">
        <f>(InputData[[#This Row],[SELLING PRICE]]*InputData[[#This Row],[QUANTITY]])-(InputData[[#This Row],[DISCOUNT %]]*(InputData[[#This Row],[SELLING PRICE]]*InputData[[#This Row],[QUANTITY]]))</f>
        <v>456.96000000000004</v>
      </c>
      <c r="O38">
        <f>DAY(InputData[[#This Row],[DATE]])</f>
        <v>9</v>
      </c>
      <c r="P38" s="12">
        <v>44874</v>
      </c>
      <c r="Q38" t="str">
        <f>TEXT(InputData[[#This Row],[DATE]],"mmm")</f>
        <v>Nov</v>
      </c>
      <c r="R38"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8" t="str">
        <f>TEXT(InputData[[#This Row],[DATE]],"dddd")</f>
        <v>Wednesday</v>
      </c>
      <c r="T38">
        <f>YEAR(InputData[[#This Row],[DATE]])</f>
        <v>2022</v>
      </c>
    </row>
    <row r="39" spans="1:20" x14ac:dyDescent="0.2">
      <c r="A39" s="5">
        <v>44873</v>
      </c>
      <c r="B39" t="s">
        <v>24</v>
      </c>
      <c r="C39">
        <v>11</v>
      </c>
      <c r="D39" t="s">
        <v>106</v>
      </c>
      <c r="E39" t="s">
        <v>105</v>
      </c>
      <c r="F39" t="str">
        <f>IF(InputData[[#This Row],[DISCOUNT %]]&lt;0%,"Yes","No")</f>
        <v>No</v>
      </c>
      <c r="G39" s="1">
        <v>0</v>
      </c>
      <c r="H39" t="str">
        <f>VLOOKUP(InputData[[#This Row],[PRODUCT ID]],MasterData[],2,0)</f>
        <v>Product36</v>
      </c>
      <c r="I39" t="str">
        <f>VLOOKUP(InputData[[#This Row],[PRODUCT ID]],MasterData[],3,0)</f>
        <v>Category04</v>
      </c>
      <c r="J39" t="str">
        <f>VLOOKUP(InputData[[#This Row],[PRODUCT ID]],MasterData[],4,0)</f>
        <v>Kg</v>
      </c>
      <c r="K39" s="10">
        <f>VLOOKUP(InputData[[#This Row],[PRODUCT ID]],MasterData[],5,0)</f>
        <v>90</v>
      </c>
      <c r="L39" s="10">
        <f>VLOOKUP(InputData[[#This Row],[PRODUCT ID]],MasterData[],6,0)</f>
        <v>96.3</v>
      </c>
      <c r="M39" s="10">
        <f>InputData[[#This Row],[BUYING PRIZE]]*InputData[[#This Row],[QUANTITY]]</f>
        <v>990</v>
      </c>
      <c r="N39" s="10">
        <f>(InputData[[#This Row],[SELLING PRICE]]*InputData[[#This Row],[QUANTITY]])-(InputData[[#This Row],[DISCOUNT %]]*(InputData[[#This Row],[SELLING PRICE]]*InputData[[#This Row],[QUANTITY]]))</f>
        <v>1059.3</v>
      </c>
      <c r="O39">
        <f>DAY(InputData[[#This Row],[DATE]])</f>
        <v>8</v>
      </c>
      <c r="P39" s="12">
        <v>44873</v>
      </c>
      <c r="Q39" t="str">
        <f>TEXT(InputData[[#This Row],[DATE]],"mmm")</f>
        <v>Nov</v>
      </c>
      <c r="R39"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9" t="str">
        <f>TEXT(InputData[[#This Row],[DATE]],"dddd")</f>
        <v>Tuesday</v>
      </c>
      <c r="T39">
        <f>YEAR(InputData[[#This Row],[DATE]])</f>
        <v>2022</v>
      </c>
    </row>
    <row r="40" spans="1:20" x14ac:dyDescent="0.2">
      <c r="A40" s="5">
        <v>44873</v>
      </c>
      <c r="B40" t="s">
        <v>61</v>
      </c>
      <c r="C40">
        <v>10</v>
      </c>
      <c r="D40" t="s">
        <v>106</v>
      </c>
      <c r="E40" t="s">
        <v>107</v>
      </c>
      <c r="F40" t="str">
        <f>IF(InputData[[#This Row],[DISCOUNT %]]&lt;0%,"Yes","No")</f>
        <v>No</v>
      </c>
      <c r="G40" s="1">
        <v>0</v>
      </c>
      <c r="H40" t="str">
        <f>VLOOKUP(InputData[[#This Row],[PRODUCT ID]],MasterData[],2,0)</f>
        <v>Product19</v>
      </c>
      <c r="I40" t="str">
        <f>VLOOKUP(InputData[[#This Row],[PRODUCT ID]],MasterData[],3,0)</f>
        <v>Category02</v>
      </c>
      <c r="J40" t="str">
        <f>VLOOKUP(InputData[[#This Row],[PRODUCT ID]],MasterData[],4,0)</f>
        <v>Ft</v>
      </c>
      <c r="K40" s="10">
        <f>VLOOKUP(InputData[[#This Row],[PRODUCT ID]],MasterData[],5,0)</f>
        <v>150</v>
      </c>
      <c r="L40" s="10">
        <f>VLOOKUP(InputData[[#This Row],[PRODUCT ID]],MasterData[],6,0)</f>
        <v>210</v>
      </c>
      <c r="M40" s="10">
        <f>InputData[[#This Row],[BUYING PRIZE]]*InputData[[#This Row],[QUANTITY]]</f>
        <v>1500</v>
      </c>
      <c r="N40" s="10">
        <f>(InputData[[#This Row],[SELLING PRICE]]*InputData[[#This Row],[QUANTITY]])-(InputData[[#This Row],[DISCOUNT %]]*(InputData[[#This Row],[SELLING PRICE]]*InputData[[#This Row],[QUANTITY]]))</f>
        <v>2100</v>
      </c>
      <c r="O40">
        <f>DAY(InputData[[#This Row],[DATE]])</f>
        <v>8</v>
      </c>
      <c r="P40" s="12">
        <v>44873</v>
      </c>
      <c r="Q40" t="str">
        <f>TEXT(InputData[[#This Row],[DATE]],"mmm")</f>
        <v>Nov</v>
      </c>
      <c r="R40"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40" t="str">
        <f>TEXT(InputData[[#This Row],[DATE]],"dddd")</f>
        <v>Tuesday</v>
      </c>
      <c r="T40">
        <f>YEAR(InputData[[#This Row],[DATE]])</f>
        <v>2022</v>
      </c>
    </row>
    <row r="41" spans="1:20" x14ac:dyDescent="0.2">
      <c r="A41" s="5">
        <v>44872</v>
      </c>
      <c r="B41" t="s">
        <v>14</v>
      </c>
      <c r="C41">
        <v>13</v>
      </c>
      <c r="D41" t="s">
        <v>107</v>
      </c>
      <c r="E41" t="s">
        <v>105</v>
      </c>
      <c r="F41" t="str">
        <f>IF(InputData[[#This Row],[DISCOUNT %]]&lt;0%,"Yes","No")</f>
        <v>No</v>
      </c>
      <c r="G41" s="1">
        <v>0</v>
      </c>
      <c r="H41" t="str">
        <f>VLOOKUP(InputData[[#This Row],[PRODUCT ID]],MasterData[],2,0)</f>
        <v>Product40</v>
      </c>
      <c r="I41" t="str">
        <f>VLOOKUP(InputData[[#This Row],[PRODUCT ID]],MasterData[],3,0)</f>
        <v>Category05</v>
      </c>
      <c r="J41" t="str">
        <f>VLOOKUP(InputData[[#This Row],[PRODUCT ID]],MasterData[],4,0)</f>
        <v>Kg</v>
      </c>
      <c r="K41" s="10">
        <f>VLOOKUP(InputData[[#This Row],[PRODUCT ID]],MasterData[],5,0)</f>
        <v>90</v>
      </c>
      <c r="L41" s="10">
        <f>VLOOKUP(InputData[[#This Row],[PRODUCT ID]],MasterData[],6,0)</f>
        <v>115.2</v>
      </c>
      <c r="M41" s="10">
        <f>InputData[[#This Row],[BUYING PRIZE]]*InputData[[#This Row],[QUANTITY]]</f>
        <v>1170</v>
      </c>
      <c r="N41" s="10">
        <f>(InputData[[#This Row],[SELLING PRICE]]*InputData[[#This Row],[QUANTITY]])-(InputData[[#This Row],[DISCOUNT %]]*(InputData[[#This Row],[SELLING PRICE]]*InputData[[#This Row],[QUANTITY]]))</f>
        <v>1497.6000000000001</v>
      </c>
      <c r="O41">
        <f>DAY(InputData[[#This Row],[DATE]])</f>
        <v>7</v>
      </c>
      <c r="P41" s="12">
        <v>44872</v>
      </c>
      <c r="Q41" t="str">
        <f>TEXT(InputData[[#This Row],[DATE]],"mmm")</f>
        <v>Nov</v>
      </c>
      <c r="R41"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41" t="str">
        <f>TEXT(InputData[[#This Row],[DATE]],"dddd")</f>
        <v>Monday</v>
      </c>
      <c r="T41">
        <f>YEAR(InputData[[#This Row],[DATE]])</f>
        <v>2022</v>
      </c>
    </row>
    <row r="42" spans="1:20" x14ac:dyDescent="0.2">
      <c r="A42" s="5">
        <v>44871</v>
      </c>
      <c r="B42" t="s">
        <v>7</v>
      </c>
      <c r="C42">
        <v>13</v>
      </c>
      <c r="D42" t="s">
        <v>108</v>
      </c>
      <c r="E42" t="s">
        <v>105</v>
      </c>
      <c r="F42" t="str">
        <f>IF(InputData[[#This Row],[DISCOUNT %]]&lt;0%,"Yes","No")</f>
        <v>No</v>
      </c>
      <c r="G42" s="1">
        <v>0</v>
      </c>
      <c r="H42" t="str">
        <f>VLOOKUP(InputData[[#This Row],[PRODUCT ID]],MasterData[],2,0)</f>
        <v>Product43</v>
      </c>
      <c r="I42" t="str">
        <f>VLOOKUP(InputData[[#This Row],[PRODUCT ID]],MasterData[],3,0)</f>
        <v>Category05</v>
      </c>
      <c r="J42" t="str">
        <f>VLOOKUP(InputData[[#This Row],[PRODUCT ID]],MasterData[],4,0)</f>
        <v>Kg</v>
      </c>
      <c r="K42" s="10">
        <f>VLOOKUP(InputData[[#This Row],[PRODUCT ID]],MasterData[],5,0)</f>
        <v>67</v>
      </c>
      <c r="L42" s="10">
        <f>VLOOKUP(InputData[[#This Row],[PRODUCT ID]],MasterData[],6,0)</f>
        <v>83.08</v>
      </c>
      <c r="M42" s="10">
        <f>InputData[[#This Row],[BUYING PRIZE]]*InputData[[#This Row],[QUANTITY]]</f>
        <v>871</v>
      </c>
      <c r="N42" s="10">
        <f>(InputData[[#This Row],[SELLING PRICE]]*InputData[[#This Row],[QUANTITY]])-(InputData[[#This Row],[DISCOUNT %]]*(InputData[[#This Row],[SELLING PRICE]]*InputData[[#This Row],[QUANTITY]]))</f>
        <v>1080.04</v>
      </c>
      <c r="O42">
        <f>DAY(InputData[[#This Row],[DATE]])</f>
        <v>6</v>
      </c>
      <c r="P42" s="12">
        <v>44871</v>
      </c>
      <c r="Q42" t="str">
        <f>TEXT(InputData[[#This Row],[DATE]],"mmm")</f>
        <v>Nov</v>
      </c>
      <c r="R42"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42" t="str">
        <f>TEXT(InputData[[#This Row],[DATE]],"dddd")</f>
        <v>Sunday</v>
      </c>
      <c r="T42">
        <f>YEAR(InputData[[#This Row],[DATE]])</f>
        <v>2022</v>
      </c>
    </row>
    <row r="43" spans="1:20" x14ac:dyDescent="0.2">
      <c r="A43" s="5">
        <v>44871</v>
      </c>
      <c r="B43" t="s">
        <v>69</v>
      </c>
      <c r="C43">
        <v>13</v>
      </c>
      <c r="D43" t="s">
        <v>107</v>
      </c>
      <c r="E43" t="s">
        <v>107</v>
      </c>
      <c r="F43" t="str">
        <f>IF(InputData[[#This Row],[DISCOUNT %]]&lt;0%,"Yes","No")</f>
        <v>No</v>
      </c>
      <c r="G43" s="1">
        <v>0</v>
      </c>
      <c r="H43" t="str">
        <f>VLOOKUP(InputData[[#This Row],[PRODUCT ID]],MasterData[],2,0)</f>
        <v>Product15</v>
      </c>
      <c r="I43" t="str">
        <f>VLOOKUP(InputData[[#This Row],[PRODUCT ID]],MasterData[],3,0)</f>
        <v>Category02</v>
      </c>
      <c r="J43" t="str">
        <f>VLOOKUP(InputData[[#This Row],[PRODUCT ID]],MasterData[],4,0)</f>
        <v>No.</v>
      </c>
      <c r="K43" s="10">
        <f>VLOOKUP(InputData[[#This Row],[PRODUCT ID]],MasterData[],5,0)</f>
        <v>12</v>
      </c>
      <c r="L43" s="10">
        <f>VLOOKUP(InputData[[#This Row],[PRODUCT ID]],MasterData[],6,0)</f>
        <v>15.719999999999999</v>
      </c>
      <c r="M43" s="10">
        <f>InputData[[#This Row],[BUYING PRIZE]]*InputData[[#This Row],[QUANTITY]]</f>
        <v>156</v>
      </c>
      <c r="N43" s="10">
        <f>(InputData[[#This Row],[SELLING PRICE]]*InputData[[#This Row],[QUANTITY]])-(InputData[[#This Row],[DISCOUNT %]]*(InputData[[#This Row],[SELLING PRICE]]*InputData[[#This Row],[QUANTITY]]))</f>
        <v>204.35999999999999</v>
      </c>
      <c r="O43">
        <f>DAY(InputData[[#This Row],[DATE]])</f>
        <v>6</v>
      </c>
      <c r="P43" s="12">
        <v>44871</v>
      </c>
      <c r="Q43" t="str">
        <f>TEXT(InputData[[#This Row],[DATE]],"mmm")</f>
        <v>Nov</v>
      </c>
      <c r="R43"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43" t="str">
        <f>TEXT(InputData[[#This Row],[DATE]],"dddd")</f>
        <v>Sunday</v>
      </c>
      <c r="T43">
        <f>YEAR(InputData[[#This Row],[DATE]])</f>
        <v>2022</v>
      </c>
    </row>
    <row r="44" spans="1:20" x14ac:dyDescent="0.2">
      <c r="A44" s="5">
        <v>44871</v>
      </c>
      <c r="B44" t="s">
        <v>10</v>
      </c>
      <c r="C44">
        <v>13</v>
      </c>
      <c r="D44" t="s">
        <v>108</v>
      </c>
      <c r="E44" t="s">
        <v>105</v>
      </c>
      <c r="F44" t="str">
        <f>IF(InputData[[#This Row],[DISCOUNT %]]&lt;0%,"Yes","No")</f>
        <v>No</v>
      </c>
      <c r="G44" s="1">
        <v>0</v>
      </c>
      <c r="H44" t="str">
        <f>VLOOKUP(InputData[[#This Row],[PRODUCT ID]],MasterData[],2,0)</f>
        <v>Product42</v>
      </c>
      <c r="I44" t="str">
        <f>VLOOKUP(InputData[[#This Row],[PRODUCT ID]],MasterData[],3,0)</f>
        <v>Category05</v>
      </c>
      <c r="J44" t="str">
        <f>VLOOKUP(InputData[[#This Row],[PRODUCT ID]],MasterData[],4,0)</f>
        <v>Ft</v>
      </c>
      <c r="K44" s="10">
        <f>VLOOKUP(InputData[[#This Row],[PRODUCT ID]],MasterData[],5,0)</f>
        <v>120</v>
      </c>
      <c r="L44" s="10">
        <f>VLOOKUP(InputData[[#This Row],[PRODUCT ID]],MasterData[],6,0)</f>
        <v>162</v>
      </c>
      <c r="M44" s="10">
        <f>InputData[[#This Row],[BUYING PRIZE]]*InputData[[#This Row],[QUANTITY]]</f>
        <v>1560</v>
      </c>
      <c r="N44" s="10">
        <f>(InputData[[#This Row],[SELLING PRICE]]*InputData[[#This Row],[QUANTITY]])-(InputData[[#This Row],[DISCOUNT %]]*(InputData[[#This Row],[SELLING PRICE]]*InputData[[#This Row],[QUANTITY]]))</f>
        <v>2106</v>
      </c>
      <c r="O44">
        <f>DAY(InputData[[#This Row],[DATE]])</f>
        <v>6</v>
      </c>
      <c r="P44" s="12">
        <v>44871</v>
      </c>
      <c r="Q44" t="str">
        <f>TEXT(InputData[[#This Row],[DATE]],"mmm")</f>
        <v>Nov</v>
      </c>
      <c r="R44"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44" t="str">
        <f>TEXT(InputData[[#This Row],[DATE]],"dddd")</f>
        <v>Sunday</v>
      </c>
      <c r="T44">
        <f>YEAR(InputData[[#This Row],[DATE]])</f>
        <v>2022</v>
      </c>
    </row>
    <row r="45" spans="1:20" x14ac:dyDescent="0.2">
      <c r="A45" s="5">
        <v>44870</v>
      </c>
      <c r="B45" t="s">
        <v>61</v>
      </c>
      <c r="C45">
        <v>15</v>
      </c>
      <c r="D45" t="s">
        <v>108</v>
      </c>
      <c r="E45" t="s">
        <v>105</v>
      </c>
      <c r="F45" t="str">
        <f>IF(InputData[[#This Row],[DISCOUNT %]]&lt;0%,"Yes","No")</f>
        <v>No</v>
      </c>
      <c r="G45" s="1">
        <v>0</v>
      </c>
      <c r="H45" t="str">
        <f>VLOOKUP(InputData[[#This Row],[PRODUCT ID]],MasterData[],2,0)</f>
        <v>Product19</v>
      </c>
      <c r="I45" t="str">
        <f>VLOOKUP(InputData[[#This Row],[PRODUCT ID]],MasterData[],3,0)</f>
        <v>Category02</v>
      </c>
      <c r="J45" t="str">
        <f>VLOOKUP(InputData[[#This Row],[PRODUCT ID]],MasterData[],4,0)</f>
        <v>Ft</v>
      </c>
      <c r="K45" s="10">
        <f>VLOOKUP(InputData[[#This Row],[PRODUCT ID]],MasterData[],5,0)</f>
        <v>150</v>
      </c>
      <c r="L45" s="10">
        <f>VLOOKUP(InputData[[#This Row],[PRODUCT ID]],MasterData[],6,0)</f>
        <v>210</v>
      </c>
      <c r="M45" s="10">
        <f>InputData[[#This Row],[BUYING PRIZE]]*InputData[[#This Row],[QUANTITY]]</f>
        <v>2250</v>
      </c>
      <c r="N45" s="10">
        <f>(InputData[[#This Row],[SELLING PRICE]]*InputData[[#This Row],[QUANTITY]])-(InputData[[#This Row],[DISCOUNT %]]*(InputData[[#This Row],[SELLING PRICE]]*InputData[[#This Row],[QUANTITY]]))</f>
        <v>3150</v>
      </c>
      <c r="O45">
        <f>DAY(InputData[[#This Row],[DATE]])</f>
        <v>5</v>
      </c>
      <c r="P45" s="12">
        <v>44870</v>
      </c>
      <c r="Q45" t="str">
        <f>TEXT(InputData[[#This Row],[DATE]],"mmm")</f>
        <v>Nov</v>
      </c>
      <c r="R45"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45" t="str">
        <f>TEXT(InputData[[#This Row],[DATE]],"dddd")</f>
        <v>Saturday</v>
      </c>
      <c r="T45">
        <f>YEAR(InputData[[#This Row],[DATE]])</f>
        <v>2022</v>
      </c>
    </row>
    <row r="46" spans="1:20" x14ac:dyDescent="0.2">
      <c r="A46" s="5">
        <v>44869</v>
      </c>
      <c r="B46" t="s">
        <v>84</v>
      </c>
      <c r="C46">
        <v>10</v>
      </c>
      <c r="D46" t="s">
        <v>108</v>
      </c>
      <c r="E46" t="s">
        <v>107</v>
      </c>
      <c r="F46" t="str">
        <f>IF(InputData[[#This Row],[DISCOUNT %]]&lt;0%,"Yes","No")</f>
        <v>No</v>
      </c>
      <c r="G46" s="1">
        <v>0</v>
      </c>
      <c r="H46" t="str">
        <f>VLOOKUP(InputData[[#This Row],[PRODUCT ID]],MasterData[],2,0)</f>
        <v>Product08</v>
      </c>
      <c r="I46" t="str">
        <f>VLOOKUP(InputData[[#This Row],[PRODUCT ID]],MasterData[],3,0)</f>
        <v>Category01</v>
      </c>
      <c r="J46" t="str">
        <f>VLOOKUP(InputData[[#This Row],[PRODUCT ID]],MasterData[],4,0)</f>
        <v>Kg</v>
      </c>
      <c r="K46" s="10">
        <f>VLOOKUP(InputData[[#This Row],[PRODUCT ID]],MasterData[],5,0)</f>
        <v>83</v>
      </c>
      <c r="L46" s="10">
        <f>VLOOKUP(InputData[[#This Row],[PRODUCT ID]],MasterData[],6,0)</f>
        <v>94.62</v>
      </c>
      <c r="M46" s="10">
        <f>InputData[[#This Row],[BUYING PRIZE]]*InputData[[#This Row],[QUANTITY]]</f>
        <v>830</v>
      </c>
      <c r="N46" s="10">
        <f>(InputData[[#This Row],[SELLING PRICE]]*InputData[[#This Row],[QUANTITY]])-(InputData[[#This Row],[DISCOUNT %]]*(InputData[[#This Row],[SELLING PRICE]]*InputData[[#This Row],[QUANTITY]]))</f>
        <v>946.2</v>
      </c>
      <c r="O46">
        <f>DAY(InputData[[#This Row],[DATE]])</f>
        <v>4</v>
      </c>
      <c r="P46" s="12">
        <v>44869</v>
      </c>
      <c r="Q46" t="str">
        <f>TEXT(InputData[[#This Row],[DATE]],"mmm")</f>
        <v>Nov</v>
      </c>
      <c r="R46"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46" t="str">
        <f>TEXT(InputData[[#This Row],[DATE]],"dddd")</f>
        <v>Friday</v>
      </c>
      <c r="T46">
        <f>YEAR(InputData[[#This Row],[DATE]])</f>
        <v>2022</v>
      </c>
    </row>
    <row r="47" spans="1:20" x14ac:dyDescent="0.2">
      <c r="A47" s="5">
        <v>44868</v>
      </c>
      <c r="B47" t="s">
        <v>58</v>
      </c>
      <c r="C47">
        <v>11</v>
      </c>
      <c r="D47" t="s">
        <v>107</v>
      </c>
      <c r="E47" t="s">
        <v>107</v>
      </c>
      <c r="F47" t="str">
        <f>IF(InputData[[#This Row],[DISCOUNT %]]&lt;0%,"Yes","No")</f>
        <v>No</v>
      </c>
      <c r="G47" s="1">
        <v>0</v>
      </c>
      <c r="H47" t="str">
        <f>VLOOKUP(InputData[[#This Row],[PRODUCT ID]],MasterData[],2,0)</f>
        <v>Product20</v>
      </c>
      <c r="I47" t="str">
        <f>VLOOKUP(InputData[[#This Row],[PRODUCT ID]],MasterData[],3,0)</f>
        <v>Category03</v>
      </c>
      <c r="J47" t="str">
        <f>VLOOKUP(InputData[[#This Row],[PRODUCT ID]],MasterData[],4,0)</f>
        <v>Lt</v>
      </c>
      <c r="K47" s="10">
        <f>VLOOKUP(InputData[[#This Row],[PRODUCT ID]],MasterData[],5,0)</f>
        <v>61</v>
      </c>
      <c r="L47" s="10">
        <f>VLOOKUP(InputData[[#This Row],[PRODUCT ID]],MasterData[],6,0)</f>
        <v>76.25</v>
      </c>
      <c r="M47" s="10">
        <f>InputData[[#This Row],[BUYING PRIZE]]*InputData[[#This Row],[QUANTITY]]</f>
        <v>671</v>
      </c>
      <c r="N47" s="10">
        <f>(InputData[[#This Row],[SELLING PRICE]]*InputData[[#This Row],[QUANTITY]])-(InputData[[#This Row],[DISCOUNT %]]*(InputData[[#This Row],[SELLING PRICE]]*InputData[[#This Row],[QUANTITY]]))</f>
        <v>838.75</v>
      </c>
      <c r="O47">
        <f>DAY(InputData[[#This Row],[DATE]])</f>
        <v>3</v>
      </c>
      <c r="P47" s="12">
        <v>44868</v>
      </c>
      <c r="Q47" t="str">
        <f>TEXT(InputData[[#This Row],[DATE]],"mmm")</f>
        <v>Nov</v>
      </c>
      <c r="R47"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47" t="str">
        <f>TEXT(InputData[[#This Row],[DATE]],"dddd")</f>
        <v>Thursday</v>
      </c>
      <c r="T47">
        <f>YEAR(InputData[[#This Row],[DATE]])</f>
        <v>2022</v>
      </c>
    </row>
    <row r="48" spans="1:20" x14ac:dyDescent="0.2">
      <c r="A48" s="5">
        <v>44867</v>
      </c>
      <c r="B48" t="s">
        <v>69</v>
      </c>
      <c r="C48">
        <v>15</v>
      </c>
      <c r="D48" t="s">
        <v>106</v>
      </c>
      <c r="E48" t="s">
        <v>105</v>
      </c>
      <c r="F48" t="str">
        <f>IF(InputData[[#This Row],[DISCOUNT %]]&lt;0%,"Yes","No")</f>
        <v>No</v>
      </c>
      <c r="G48" s="1">
        <v>0</v>
      </c>
      <c r="H48" t="str">
        <f>VLOOKUP(InputData[[#This Row],[PRODUCT ID]],MasterData[],2,0)</f>
        <v>Product15</v>
      </c>
      <c r="I48" t="str">
        <f>VLOOKUP(InputData[[#This Row],[PRODUCT ID]],MasterData[],3,0)</f>
        <v>Category02</v>
      </c>
      <c r="J48" t="str">
        <f>VLOOKUP(InputData[[#This Row],[PRODUCT ID]],MasterData[],4,0)</f>
        <v>No.</v>
      </c>
      <c r="K48" s="10">
        <f>VLOOKUP(InputData[[#This Row],[PRODUCT ID]],MasterData[],5,0)</f>
        <v>12</v>
      </c>
      <c r="L48" s="10">
        <f>VLOOKUP(InputData[[#This Row],[PRODUCT ID]],MasterData[],6,0)</f>
        <v>15.719999999999999</v>
      </c>
      <c r="M48" s="10">
        <f>InputData[[#This Row],[BUYING PRIZE]]*InputData[[#This Row],[QUANTITY]]</f>
        <v>180</v>
      </c>
      <c r="N48" s="10">
        <f>(InputData[[#This Row],[SELLING PRICE]]*InputData[[#This Row],[QUANTITY]])-(InputData[[#This Row],[DISCOUNT %]]*(InputData[[#This Row],[SELLING PRICE]]*InputData[[#This Row],[QUANTITY]]))</f>
        <v>235.79999999999998</v>
      </c>
      <c r="O48">
        <f>DAY(InputData[[#This Row],[DATE]])</f>
        <v>2</v>
      </c>
      <c r="P48" s="12">
        <v>44867</v>
      </c>
      <c r="Q48" t="str">
        <f>TEXT(InputData[[#This Row],[DATE]],"mmm")</f>
        <v>Nov</v>
      </c>
      <c r="R48"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48" t="str">
        <f>TEXT(InputData[[#This Row],[DATE]],"dddd")</f>
        <v>Wednesday</v>
      </c>
      <c r="T48">
        <f>YEAR(InputData[[#This Row],[DATE]])</f>
        <v>2022</v>
      </c>
    </row>
    <row r="49" spans="1:20" x14ac:dyDescent="0.2">
      <c r="A49" s="5">
        <v>44867</v>
      </c>
      <c r="B49" t="s">
        <v>37</v>
      </c>
      <c r="C49">
        <v>15</v>
      </c>
      <c r="D49" t="s">
        <v>108</v>
      </c>
      <c r="E49" t="s">
        <v>105</v>
      </c>
      <c r="F49" t="str">
        <f>IF(InputData[[#This Row],[DISCOUNT %]]&lt;0%,"Yes","No")</f>
        <v>No</v>
      </c>
      <c r="G49" s="1">
        <v>0</v>
      </c>
      <c r="H49" t="str">
        <f>VLOOKUP(InputData[[#This Row],[PRODUCT ID]],MasterData[],2,0)</f>
        <v>Product30</v>
      </c>
      <c r="I49" t="str">
        <f>VLOOKUP(InputData[[#This Row],[PRODUCT ID]],MasterData[],3,0)</f>
        <v>Category04</v>
      </c>
      <c r="J49" t="str">
        <f>VLOOKUP(InputData[[#This Row],[PRODUCT ID]],MasterData[],4,0)</f>
        <v>Ft</v>
      </c>
      <c r="K49" s="10">
        <f>VLOOKUP(InputData[[#This Row],[PRODUCT ID]],MasterData[],5,0)</f>
        <v>148</v>
      </c>
      <c r="L49" s="10">
        <f>VLOOKUP(InputData[[#This Row],[PRODUCT ID]],MasterData[],6,0)</f>
        <v>201.28</v>
      </c>
      <c r="M49" s="10">
        <f>InputData[[#This Row],[BUYING PRIZE]]*InputData[[#This Row],[QUANTITY]]</f>
        <v>2220</v>
      </c>
      <c r="N49" s="10">
        <f>(InputData[[#This Row],[SELLING PRICE]]*InputData[[#This Row],[QUANTITY]])-(InputData[[#This Row],[DISCOUNT %]]*(InputData[[#This Row],[SELLING PRICE]]*InputData[[#This Row],[QUANTITY]]))</f>
        <v>3019.2</v>
      </c>
      <c r="O49">
        <f>DAY(InputData[[#This Row],[DATE]])</f>
        <v>2</v>
      </c>
      <c r="P49" s="12">
        <v>44867</v>
      </c>
      <c r="Q49" t="str">
        <f>TEXT(InputData[[#This Row],[DATE]],"mmm")</f>
        <v>Nov</v>
      </c>
      <c r="R49"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49" t="str">
        <f>TEXT(InputData[[#This Row],[DATE]],"dddd")</f>
        <v>Wednesday</v>
      </c>
      <c r="T49">
        <f>YEAR(InputData[[#This Row],[DATE]])</f>
        <v>2022</v>
      </c>
    </row>
    <row r="50" spans="1:20" x14ac:dyDescent="0.2">
      <c r="A50" s="5">
        <v>44867</v>
      </c>
      <c r="B50" t="s">
        <v>26</v>
      </c>
      <c r="C50">
        <v>5</v>
      </c>
      <c r="D50" t="s">
        <v>108</v>
      </c>
      <c r="E50" t="s">
        <v>105</v>
      </c>
      <c r="F50" t="str">
        <f>IF(InputData[[#This Row],[DISCOUNT %]]&lt;0%,"Yes","No")</f>
        <v>No</v>
      </c>
      <c r="G50" s="1">
        <v>0</v>
      </c>
      <c r="H50" t="str">
        <f>VLOOKUP(InputData[[#This Row],[PRODUCT ID]],MasterData[],2,0)</f>
        <v>Product35</v>
      </c>
      <c r="I50" t="str">
        <f>VLOOKUP(InputData[[#This Row],[PRODUCT ID]],MasterData[],3,0)</f>
        <v>Category04</v>
      </c>
      <c r="J50" t="str">
        <f>VLOOKUP(InputData[[#This Row],[PRODUCT ID]],MasterData[],4,0)</f>
        <v>No.</v>
      </c>
      <c r="K50" s="10">
        <f>VLOOKUP(InputData[[#This Row],[PRODUCT ID]],MasterData[],5,0)</f>
        <v>5</v>
      </c>
      <c r="L50" s="10">
        <f>VLOOKUP(InputData[[#This Row],[PRODUCT ID]],MasterData[],6,0)</f>
        <v>6.7</v>
      </c>
      <c r="M50" s="10">
        <f>InputData[[#This Row],[BUYING PRIZE]]*InputData[[#This Row],[QUANTITY]]</f>
        <v>25</v>
      </c>
      <c r="N50" s="10">
        <f>(InputData[[#This Row],[SELLING PRICE]]*InputData[[#This Row],[QUANTITY]])-(InputData[[#This Row],[DISCOUNT %]]*(InputData[[#This Row],[SELLING PRICE]]*InputData[[#This Row],[QUANTITY]]))</f>
        <v>33.5</v>
      </c>
      <c r="O50">
        <f>DAY(InputData[[#This Row],[DATE]])</f>
        <v>2</v>
      </c>
      <c r="P50" s="12">
        <v>44867</v>
      </c>
      <c r="Q50" t="str">
        <f>TEXT(InputData[[#This Row],[DATE]],"mmm")</f>
        <v>Nov</v>
      </c>
      <c r="R50"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50" t="str">
        <f>TEXT(InputData[[#This Row],[DATE]],"dddd")</f>
        <v>Wednesday</v>
      </c>
      <c r="T50">
        <f>YEAR(InputData[[#This Row],[DATE]])</f>
        <v>2022</v>
      </c>
    </row>
    <row r="51" spans="1:20" x14ac:dyDescent="0.2">
      <c r="A51" s="5">
        <v>44866</v>
      </c>
      <c r="B51" t="s">
        <v>75</v>
      </c>
      <c r="C51">
        <v>15</v>
      </c>
      <c r="D51" t="s">
        <v>106</v>
      </c>
      <c r="E51" t="s">
        <v>107</v>
      </c>
      <c r="F51" t="str">
        <f>IF(InputData[[#This Row],[DISCOUNT %]]&lt;0%,"Yes","No")</f>
        <v>No</v>
      </c>
      <c r="G51" s="1">
        <v>0</v>
      </c>
      <c r="H51" t="str">
        <f>VLOOKUP(InputData[[#This Row],[PRODUCT ID]],MasterData[],2,0)</f>
        <v>Product12</v>
      </c>
      <c r="I51" t="str">
        <f>VLOOKUP(InputData[[#This Row],[PRODUCT ID]],MasterData[],3,0)</f>
        <v>Category02</v>
      </c>
      <c r="J51" t="str">
        <f>VLOOKUP(InputData[[#This Row],[PRODUCT ID]],MasterData[],4,0)</f>
        <v>Kg</v>
      </c>
      <c r="K51" s="10">
        <f>VLOOKUP(InputData[[#This Row],[PRODUCT ID]],MasterData[],5,0)</f>
        <v>73</v>
      </c>
      <c r="L51" s="10">
        <f>VLOOKUP(InputData[[#This Row],[PRODUCT ID]],MasterData[],6,0)</f>
        <v>94.17</v>
      </c>
      <c r="M51" s="10">
        <f>InputData[[#This Row],[BUYING PRIZE]]*InputData[[#This Row],[QUANTITY]]</f>
        <v>1095</v>
      </c>
      <c r="N51" s="10">
        <f>(InputData[[#This Row],[SELLING PRICE]]*InputData[[#This Row],[QUANTITY]])-(InputData[[#This Row],[DISCOUNT %]]*(InputData[[#This Row],[SELLING PRICE]]*InputData[[#This Row],[QUANTITY]]))</f>
        <v>1412.55</v>
      </c>
      <c r="O51">
        <f>DAY(InputData[[#This Row],[DATE]])</f>
        <v>1</v>
      </c>
      <c r="P51" s="12">
        <v>44866</v>
      </c>
      <c r="Q51" t="str">
        <f>TEXT(InputData[[#This Row],[DATE]],"mmm")</f>
        <v>Nov</v>
      </c>
      <c r="R51"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51" t="str">
        <f>TEXT(InputData[[#This Row],[DATE]],"dddd")</f>
        <v>Tuesday</v>
      </c>
      <c r="T51">
        <f>YEAR(InputData[[#This Row],[DATE]])</f>
        <v>2022</v>
      </c>
    </row>
    <row r="52" spans="1:20" x14ac:dyDescent="0.2">
      <c r="A52" s="5">
        <v>44865</v>
      </c>
      <c r="B52" t="s">
        <v>19</v>
      </c>
      <c r="C52">
        <v>8</v>
      </c>
      <c r="D52" t="s">
        <v>108</v>
      </c>
      <c r="E52" t="s">
        <v>107</v>
      </c>
      <c r="F52" t="str">
        <f>IF(InputData[[#This Row],[DISCOUNT %]]&lt;0%,"Yes","No")</f>
        <v>No</v>
      </c>
      <c r="G52" s="1">
        <v>0</v>
      </c>
      <c r="H52" t="str">
        <f>VLOOKUP(InputData[[#This Row],[PRODUCT ID]],MasterData[],2,0)</f>
        <v>Product38</v>
      </c>
      <c r="I52" t="str">
        <f>VLOOKUP(InputData[[#This Row],[PRODUCT ID]],MasterData[],3,0)</f>
        <v>Category05</v>
      </c>
      <c r="J52" t="str">
        <f>VLOOKUP(InputData[[#This Row],[PRODUCT ID]],MasterData[],4,0)</f>
        <v>Kg</v>
      </c>
      <c r="K52" s="10">
        <f>VLOOKUP(InputData[[#This Row],[PRODUCT ID]],MasterData[],5,0)</f>
        <v>72</v>
      </c>
      <c r="L52" s="10">
        <f>VLOOKUP(InputData[[#This Row],[PRODUCT ID]],MasterData[],6,0)</f>
        <v>79.92</v>
      </c>
      <c r="M52" s="10">
        <f>InputData[[#This Row],[BUYING PRIZE]]*InputData[[#This Row],[QUANTITY]]</f>
        <v>576</v>
      </c>
      <c r="N52" s="10">
        <f>(InputData[[#This Row],[SELLING PRICE]]*InputData[[#This Row],[QUANTITY]])-(InputData[[#This Row],[DISCOUNT %]]*(InputData[[#This Row],[SELLING PRICE]]*InputData[[#This Row],[QUANTITY]]))</f>
        <v>639.36</v>
      </c>
      <c r="O52">
        <f>DAY(InputData[[#This Row],[DATE]])</f>
        <v>31</v>
      </c>
      <c r="P52" s="12">
        <v>44865</v>
      </c>
      <c r="Q52" t="str">
        <f>TEXT(InputData[[#This Row],[DATE]],"mmm")</f>
        <v>Oct</v>
      </c>
      <c r="R52"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52" t="str">
        <f>TEXT(InputData[[#This Row],[DATE]],"dddd")</f>
        <v>Monday</v>
      </c>
      <c r="T52">
        <f>YEAR(InputData[[#This Row],[DATE]])</f>
        <v>2022</v>
      </c>
    </row>
    <row r="53" spans="1:20" x14ac:dyDescent="0.2">
      <c r="A53" s="5">
        <v>44864</v>
      </c>
      <c r="B53" t="s">
        <v>10</v>
      </c>
      <c r="C53">
        <v>3</v>
      </c>
      <c r="D53" t="s">
        <v>108</v>
      </c>
      <c r="E53" t="s">
        <v>105</v>
      </c>
      <c r="F53" t="str">
        <f>IF(InputData[[#This Row],[DISCOUNT %]]&lt;0%,"Yes","No")</f>
        <v>No</v>
      </c>
      <c r="G53" s="1">
        <v>0</v>
      </c>
      <c r="H53" t="str">
        <f>VLOOKUP(InputData[[#This Row],[PRODUCT ID]],MasterData[],2,0)</f>
        <v>Product42</v>
      </c>
      <c r="I53" t="str">
        <f>VLOOKUP(InputData[[#This Row],[PRODUCT ID]],MasterData[],3,0)</f>
        <v>Category05</v>
      </c>
      <c r="J53" t="str">
        <f>VLOOKUP(InputData[[#This Row],[PRODUCT ID]],MasterData[],4,0)</f>
        <v>Ft</v>
      </c>
      <c r="K53" s="10">
        <f>VLOOKUP(InputData[[#This Row],[PRODUCT ID]],MasterData[],5,0)</f>
        <v>120</v>
      </c>
      <c r="L53" s="10">
        <f>VLOOKUP(InputData[[#This Row],[PRODUCT ID]],MasterData[],6,0)</f>
        <v>162</v>
      </c>
      <c r="M53" s="10">
        <f>InputData[[#This Row],[BUYING PRIZE]]*InputData[[#This Row],[QUANTITY]]</f>
        <v>360</v>
      </c>
      <c r="N53" s="10">
        <f>(InputData[[#This Row],[SELLING PRICE]]*InputData[[#This Row],[QUANTITY]])-(InputData[[#This Row],[DISCOUNT %]]*(InputData[[#This Row],[SELLING PRICE]]*InputData[[#This Row],[QUANTITY]]))</f>
        <v>486</v>
      </c>
      <c r="O53">
        <f>DAY(InputData[[#This Row],[DATE]])</f>
        <v>30</v>
      </c>
      <c r="P53" s="12">
        <v>44864</v>
      </c>
      <c r="Q53" t="str">
        <f>TEXT(InputData[[#This Row],[DATE]],"mmm")</f>
        <v>Oct</v>
      </c>
      <c r="R53"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53" t="str">
        <f>TEXT(InputData[[#This Row],[DATE]],"dddd")</f>
        <v>Sunday</v>
      </c>
      <c r="T53">
        <f>YEAR(InputData[[#This Row],[DATE]])</f>
        <v>2022</v>
      </c>
    </row>
    <row r="54" spans="1:20" x14ac:dyDescent="0.2">
      <c r="A54" s="5">
        <v>44857</v>
      </c>
      <c r="B54" t="s">
        <v>50</v>
      </c>
      <c r="C54">
        <v>14</v>
      </c>
      <c r="D54" t="s">
        <v>107</v>
      </c>
      <c r="E54" t="s">
        <v>105</v>
      </c>
      <c r="F54" t="str">
        <f>IF(InputData[[#This Row],[DISCOUNT %]]&lt;0%,"Yes","No")</f>
        <v>No</v>
      </c>
      <c r="G54" s="1">
        <v>0</v>
      </c>
      <c r="H54" t="str">
        <f>VLOOKUP(InputData[[#This Row],[PRODUCT ID]],MasterData[],2,0)</f>
        <v>Product24</v>
      </c>
      <c r="I54" t="str">
        <f>VLOOKUP(InputData[[#This Row],[PRODUCT ID]],MasterData[],3,0)</f>
        <v>Category03</v>
      </c>
      <c r="J54" t="str">
        <f>VLOOKUP(InputData[[#This Row],[PRODUCT ID]],MasterData[],4,0)</f>
        <v>Ft</v>
      </c>
      <c r="K54" s="10">
        <f>VLOOKUP(InputData[[#This Row],[PRODUCT ID]],MasterData[],5,0)</f>
        <v>144</v>
      </c>
      <c r="L54" s="10">
        <f>VLOOKUP(InputData[[#This Row],[PRODUCT ID]],MasterData[],6,0)</f>
        <v>156.96</v>
      </c>
      <c r="M54" s="10">
        <f>InputData[[#This Row],[BUYING PRIZE]]*InputData[[#This Row],[QUANTITY]]</f>
        <v>2016</v>
      </c>
      <c r="N54" s="10">
        <f>(InputData[[#This Row],[SELLING PRICE]]*InputData[[#This Row],[QUANTITY]])-(InputData[[#This Row],[DISCOUNT %]]*(InputData[[#This Row],[SELLING PRICE]]*InputData[[#This Row],[QUANTITY]]))</f>
        <v>2197.44</v>
      </c>
      <c r="O54">
        <f>DAY(InputData[[#This Row],[DATE]])</f>
        <v>23</v>
      </c>
      <c r="P54" s="12">
        <v>44857</v>
      </c>
      <c r="Q54" t="str">
        <f>TEXT(InputData[[#This Row],[DATE]],"mmm")</f>
        <v>Oct</v>
      </c>
      <c r="R54"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54" t="str">
        <f>TEXT(InputData[[#This Row],[DATE]],"dddd")</f>
        <v>Sunday</v>
      </c>
      <c r="T54">
        <f>YEAR(InputData[[#This Row],[DATE]])</f>
        <v>2022</v>
      </c>
    </row>
    <row r="55" spans="1:20" x14ac:dyDescent="0.2">
      <c r="A55" s="5">
        <v>44850</v>
      </c>
      <c r="B55" t="s">
        <v>24</v>
      </c>
      <c r="C55">
        <v>3</v>
      </c>
      <c r="D55" t="s">
        <v>107</v>
      </c>
      <c r="E55" t="s">
        <v>107</v>
      </c>
      <c r="F55" t="str">
        <f>IF(InputData[[#This Row],[DISCOUNT %]]&lt;0%,"Yes","No")</f>
        <v>No</v>
      </c>
      <c r="G55" s="1">
        <v>0</v>
      </c>
      <c r="H55" t="str">
        <f>VLOOKUP(InputData[[#This Row],[PRODUCT ID]],MasterData[],2,0)</f>
        <v>Product36</v>
      </c>
      <c r="I55" t="str">
        <f>VLOOKUP(InputData[[#This Row],[PRODUCT ID]],MasterData[],3,0)</f>
        <v>Category04</v>
      </c>
      <c r="J55" t="str">
        <f>VLOOKUP(InputData[[#This Row],[PRODUCT ID]],MasterData[],4,0)</f>
        <v>Kg</v>
      </c>
      <c r="K55" s="10">
        <f>VLOOKUP(InputData[[#This Row],[PRODUCT ID]],MasterData[],5,0)</f>
        <v>90</v>
      </c>
      <c r="L55" s="10">
        <f>VLOOKUP(InputData[[#This Row],[PRODUCT ID]],MasterData[],6,0)</f>
        <v>96.3</v>
      </c>
      <c r="M55" s="10">
        <f>InputData[[#This Row],[BUYING PRIZE]]*InputData[[#This Row],[QUANTITY]]</f>
        <v>270</v>
      </c>
      <c r="N55" s="10">
        <f>(InputData[[#This Row],[SELLING PRICE]]*InputData[[#This Row],[QUANTITY]])-(InputData[[#This Row],[DISCOUNT %]]*(InputData[[#This Row],[SELLING PRICE]]*InputData[[#This Row],[QUANTITY]]))</f>
        <v>288.89999999999998</v>
      </c>
      <c r="O55">
        <f>DAY(InputData[[#This Row],[DATE]])</f>
        <v>16</v>
      </c>
      <c r="P55" s="12">
        <v>44850</v>
      </c>
      <c r="Q55" t="str">
        <f>TEXT(InputData[[#This Row],[DATE]],"mmm")</f>
        <v>Oct</v>
      </c>
      <c r="R55"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55" t="str">
        <f>TEXT(InputData[[#This Row],[DATE]],"dddd")</f>
        <v>Sunday</v>
      </c>
      <c r="T55">
        <f>YEAR(InputData[[#This Row],[DATE]])</f>
        <v>2022</v>
      </c>
    </row>
    <row r="56" spans="1:20" x14ac:dyDescent="0.2">
      <c r="A56" s="5">
        <v>44849</v>
      </c>
      <c r="B56" t="s">
        <v>69</v>
      </c>
      <c r="C56">
        <v>10</v>
      </c>
      <c r="D56" t="s">
        <v>108</v>
      </c>
      <c r="E56" t="s">
        <v>105</v>
      </c>
      <c r="F56" t="str">
        <f>IF(InputData[[#This Row],[DISCOUNT %]]&lt;0%,"Yes","No")</f>
        <v>No</v>
      </c>
      <c r="G56" s="1">
        <v>0</v>
      </c>
      <c r="H56" t="str">
        <f>VLOOKUP(InputData[[#This Row],[PRODUCT ID]],MasterData[],2,0)</f>
        <v>Product15</v>
      </c>
      <c r="I56" t="str">
        <f>VLOOKUP(InputData[[#This Row],[PRODUCT ID]],MasterData[],3,0)</f>
        <v>Category02</v>
      </c>
      <c r="J56" t="str">
        <f>VLOOKUP(InputData[[#This Row],[PRODUCT ID]],MasterData[],4,0)</f>
        <v>No.</v>
      </c>
      <c r="K56" s="10">
        <f>VLOOKUP(InputData[[#This Row],[PRODUCT ID]],MasterData[],5,0)</f>
        <v>12</v>
      </c>
      <c r="L56" s="10">
        <f>VLOOKUP(InputData[[#This Row],[PRODUCT ID]],MasterData[],6,0)</f>
        <v>15.719999999999999</v>
      </c>
      <c r="M56" s="10">
        <f>InputData[[#This Row],[BUYING PRIZE]]*InputData[[#This Row],[QUANTITY]]</f>
        <v>120</v>
      </c>
      <c r="N56" s="10">
        <f>(InputData[[#This Row],[SELLING PRICE]]*InputData[[#This Row],[QUANTITY]])-(InputData[[#This Row],[DISCOUNT %]]*(InputData[[#This Row],[SELLING PRICE]]*InputData[[#This Row],[QUANTITY]]))</f>
        <v>157.19999999999999</v>
      </c>
      <c r="O56">
        <f>DAY(InputData[[#This Row],[DATE]])</f>
        <v>15</v>
      </c>
      <c r="P56" s="12">
        <v>44849</v>
      </c>
      <c r="Q56" t="str">
        <f>TEXT(InputData[[#This Row],[DATE]],"mmm")</f>
        <v>Oct</v>
      </c>
      <c r="R56"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56" t="str">
        <f>TEXT(InputData[[#This Row],[DATE]],"dddd")</f>
        <v>Saturday</v>
      </c>
      <c r="T56">
        <f>YEAR(InputData[[#This Row],[DATE]])</f>
        <v>2022</v>
      </c>
    </row>
    <row r="57" spans="1:20" x14ac:dyDescent="0.2">
      <c r="A57" s="5">
        <v>44848</v>
      </c>
      <c r="B57" t="s">
        <v>5</v>
      </c>
      <c r="C57">
        <v>15</v>
      </c>
      <c r="D57" t="s">
        <v>106</v>
      </c>
      <c r="E57" t="s">
        <v>107</v>
      </c>
      <c r="F57" t="str">
        <f>IF(InputData[[#This Row],[DISCOUNT %]]&lt;0%,"Yes","No")</f>
        <v>No</v>
      </c>
      <c r="G57" s="1">
        <v>0</v>
      </c>
      <c r="H57" t="str">
        <f>VLOOKUP(InputData[[#This Row],[PRODUCT ID]],MasterData[],2,0)</f>
        <v>Product44</v>
      </c>
      <c r="I57" t="str">
        <f>VLOOKUP(InputData[[#This Row],[PRODUCT ID]],MasterData[],3,0)</f>
        <v>Category05</v>
      </c>
      <c r="J57" t="str">
        <f>VLOOKUP(InputData[[#This Row],[PRODUCT ID]],MasterData[],4,0)</f>
        <v>Kg</v>
      </c>
      <c r="K57" s="10">
        <f>VLOOKUP(InputData[[#This Row],[PRODUCT ID]],MasterData[],5,0)</f>
        <v>76</v>
      </c>
      <c r="L57" s="10">
        <f>VLOOKUP(InputData[[#This Row],[PRODUCT ID]],MasterData[],6,0)</f>
        <v>82.08</v>
      </c>
      <c r="M57" s="10">
        <f>InputData[[#This Row],[BUYING PRIZE]]*InputData[[#This Row],[QUANTITY]]</f>
        <v>1140</v>
      </c>
      <c r="N57" s="10">
        <f>(InputData[[#This Row],[SELLING PRICE]]*InputData[[#This Row],[QUANTITY]])-(InputData[[#This Row],[DISCOUNT %]]*(InputData[[#This Row],[SELLING PRICE]]*InputData[[#This Row],[QUANTITY]]))</f>
        <v>1231.2</v>
      </c>
      <c r="O57">
        <f>DAY(InputData[[#This Row],[DATE]])</f>
        <v>14</v>
      </c>
      <c r="P57" s="12">
        <v>44848</v>
      </c>
      <c r="Q57" t="str">
        <f>TEXT(InputData[[#This Row],[DATE]],"mmm")</f>
        <v>Oct</v>
      </c>
      <c r="R57"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57" t="str">
        <f>TEXT(InputData[[#This Row],[DATE]],"dddd")</f>
        <v>Friday</v>
      </c>
      <c r="T57">
        <f>YEAR(InputData[[#This Row],[DATE]])</f>
        <v>2022</v>
      </c>
    </row>
    <row r="58" spans="1:20" x14ac:dyDescent="0.2">
      <c r="A58" s="5">
        <v>44847</v>
      </c>
      <c r="B58" t="s">
        <v>96</v>
      </c>
      <c r="C58">
        <v>15</v>
      </c>
      <c r="D58" t="s">
        <v>107</v>
      </c>
      <c r="E58" t="s">
        <v>107</v>
      </c>
      <c r="F58" t="str">
        <f>IF(InputData[[#This Row],[DISCOUNT %]]&lt;0%,"Yes","No")</f>
        <v>No</v>
      </c>
      <c r="G58" s="1">
        <v>0</v>
      </c>
      <c r="H58" t="str">
        <f>VLOOKUP(InputData[[#This Row],[PRODUCT ID]],MasterData[],2,0)</f>
        <v>Product02</v>
      </c>
      <c r="I58" t="str">
        <f>VLOOKUP(InputData[[#This Row],[PRODUCT ID]],MasterData[],3,0)</f>
        <v>Category01</v>
      </c>
      <c r="J58" t="str">
        <f>VLOOKUP(InputData[[#This Row],[PRODUCT ID]],MasterData[],4,0)</f>
        <v>Kg</v>
      </c>
      <c r="K58" s="10">
        <f>VLOOKUP(InputData[[#This Row],[PRODUCT ID]],MasterData[],5,0)</f>
        <v>105</v>
      </c>
      <c r="L58" s="10">
        <f>VLOOKUP(InputData[[#This Row],[PRODUCT ID]],MasterData[],6,0)</f>
        <v>142.80000000000001</v>
      </c>
      <c r="M58" s="10">
        <f>InputData[[#This Row],[BUYING PRIZE]]*InputData[[#This Row],[QUANTITY]]</f>
        <v>1575</v>
      </c>
      <c r="N58" s="10">
        <f>(InputData[[#This Row],[SELLING PRICE]]*InputData[[#This Row],[QUANTITY]])-(InputData[[#This Row],[DISCOUNT %]]*(InputData[[#This Row],[SELLING PRICE]]*InputData[[#This Row],[QUANTITY]]))</f>
        <v>2142</v>
      </c>
      <c r="O58">
        <f>DAY(InputData[[#This Row],[DATE]])</f>
        <v>13</v>
      </c>
      <c r="P58" s="12">
        <v>44847</v>
      </c>
      <c r="Q58" t="str">
        <f>TEXT(InputData[[#This Row],[DATE]],"mmm")</f>
        <v>Oct</v>
      </c>
      <c r="R58"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58" t="str">
        <f>TEXT(InputData[[#This Row],[DATE]],"dddd")</f>
        <v>Thursday</v>
      </c>
      <c r="T58">
        <f>YEAR(InputData[[#This Row],[DATE]])</f>
        <v>2022</v>
      </c>
    </row>
    <row r="59" spans="1:20" x14ac:dyDescent="0.2">
      <c r="A59" s="5">
        <v>44845</v>
      </c>
      <c r="B59" t="s">
        <v>84</v>
      </c>
      <c r="C59">
        <v>10</v>
      </c>
      <c r="D59" t="s">
        <v>108</v>
      </c>
      <c r="E59" t="s">
        <v>107</v>
      </c>
      <c r="F59" t="str">
        <f>IF(InputData[[#This Row],[DISCOUNT %]]&lt;0%,"Yes","No")</f>
        <v>No</v>
      </c>
      <c r="G59" s="1">
        <v>0</v>
      </c>
      <c r="H59" t="str">
        <f>VLOOKUP(InputData[[#This Row],[PRODUCT ID]],MasterData[],2,0)</f>
        <v>Product08</v>
      </c>
      <c r="I59" t="str">
        <f>VLOOKUP(InputData[[#This Row],[PRODUCT ID]],MasterData[],3,0)</f>
        <v>Category01</v>
      </c>
      <c r="J59" t="str">
        <f>VLOOKUP(InputData[[#This Row],[PRODUCT ID]],MasterData[],4,0)</f>
        <v>Kg</v>
      </c>
      <c r="K59" s="10">
        <f>VLOOKUP(InputData[[#This Row],[PRODUCT ID]],MasterData[],5,0)</f>
        <v>83</v>
      </c>
      <c r="L59" s="10">
        <f>VLOOKUP(InputData[[#This Row],[PRODUCT ID]],MasterData[],6,0)</f>
        <v>94.62</v>
      </c>
      <c r="M59" s="10">
        <f>InputData[[#This Row],[BUYING PRIZE]]*InputData[[#This Row],[QUANTITY]]</f>
        <v>830</v>
      </c>
      <c r="N59" s="10">
        <f>(InputData[[#This Row],[SELLING PRICE]]*InputData[[#This Row],[QUANTITY]])-(InputData[[#This Row],[DISCOUNT %]]*(InputData[[#This Row],[SELLING PRICE]]*InputData[[#This Row],[QUANTITY]]))</f>
        <v>946.2</v>
      </c>
      <c r="O59">
        <f>DAY(InputData[[#This Row],[DATE]])</f>
        <v>11</v>
      </c>
      <c r="P59" s="12">
        <v>44845</v>
      </c>
      <c r="Q59" t="str">
        <f>TEXT(InputData[[#This Row],[DATE]],"mmm")</f>
        <v>Oct</v>
      </c>
      <c r="R59"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59" t="str">
        <f>TEXT(InputData[[#This Row],[DATE]],"dddd")</f>
        <v>Tuesday</v>
      </c>
      <c r="T59">
        <f>YEAR(InputData[[#This Row],[DATE]])</f>
        <v>2022</v>
      </c>
    </row>
    <row r="60" spans="1:20" x14ac:dyDescent="0.2">
      <c r="A60" s="5">
        <v>44844</v>
      </c>
      <c r="B60" t="s">
        <v>61</v>
      </c>
      <c r="C60">
        <v>9</v>
      </c>
      <c r="D60" t="s">
        <v>108</v>
      </c>
      <c r="E60" t="s">
        <v>107</v>
      </c>
      <c r="F60" t="str">
        <f>IF(InputData[[#This Row],[DISCOUNT %]]&lt;0%,"Yes","No")</f>
        <v>No</v>
      </c>
      <c r="G60" s="1">
        <v>0</v>
      </c>
      <c r="H60" t="str">
        <f>VLOOKUP(InputData[[#This Row],[PRODUCT ID]],MasterData[],2,0)</f>
        <v>Product19</v>
      </c>
      <c r="I60" t="str">
        <f>VLOOKUP(InputData[[#This Row],[PRODUCT ID]],MasterData[],3,0)</f>
        <v>Category02</v>
      </c>
      <c r="J60" t="str">
        <f>VLOOKUP(InputData[[#This Row],[PRODUCT ID]],MasterData[],4,0)</f>
        <v>Ft</v>
      </c>
      <c r="K60" s="10">
        <f>VLOOKUP(InputData[[#This Row],[PRODUCT ID]],MasterData[],5,0)</f>
        <v>150</v>
      </c>
      <c r="L60" s="10">
        <f>VLOOKUP(InputData[[#This Row],[PRODUCT ID]],MasterData[],6,0)</f>
        <v>210</v>
      </c>
      <c r="M60" s="10">
        <f>InputData[[#This Row],[BUYING PRIZE]]*InputData[[#This Row],[QUANTITY]]</f>
        <v>1350</v>
      </c>
      <c r="N60" s="10">
        <f>(InputData[[#This Row],[SELLING PRICE]]*InputData[[#This Row],[QUANTITY]])-(InputData[[#This Row],[DISCOUNT %]]*(InputData[[#This Row],[SELLING PRICE]]*InputData[[#This Row],[QUANTITY]]))</f>
        <v>1890</v>
      </c>
      <c r="O60">
        <f>DAY(InputData[[#This Row],[DATE]])</f>
        <v>10</v>
      </c>
      <c r="P60" s="12">
        <v>44844</v>
      </c>
      <c r="Q60" t="str">
        <f>TEXT(InputData[[#This Row],[DATE]],"mmm")</f>
        <v>Oct</v>
      </c>
      <c r="R60"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60" t="str">
        <f>TEXT(InputData[[#This Row],[DATE]],"dddd")</f>
        <v>Monday</v>
      </c>
      <c r="T60">
        <f>YEAR(InputData[[#This Row],[DATE]])</f>
        <v>2022</v>
      </c>
    </row>
    <row r="61" spans="1:20" x14ac:dyDescent="0.2">
      <c r="A61" s="5">
        <v>44844</v>
      </c>
      <c r="B61" t="s">
        <v>5</v>
      </c>
      <c r="C61">
        <v>12</v>
      </c>
      <c r="D61" t="s">
        <v>107</v>
      </c>
      <c r="E61" t="s">
        <v>107</v>
      </c>
      <c r="F61" t="str">
        <f>IF(InputData[[#This Row],[DISCOUNT %]]&lt;0%,"Yes","No")</f>
        <v>No</v>
      </c>
      <c r="G61" s="1">
        <v>0</v>
      </c>
      <c r="H61" t="str">
        <f>VLOOKUP(InputData[[#This Row],[PRODUCT ID]],MasterData[],2,0)</f>
        <v>Product44</v>
      </c>
      <c r="I61" t="str">
        <f>VLOOKUP(InputData[[#This Row],[PRODUCT ID]],MasterData[],3,0)</f>
        <v>Category05</v>
      </c>
      <c r="J61" t="str">
        <f>VLOOKUP(InputData[[#This Row],[PRODUCT ID]],MasterData[],4,0)</f>
        <v>Kg</v>
      </c>
      <c r="K61" s="10">
        <f>VLOOKUP(InputData[[#This Row],[PRODUCT ID]],MasterData[],5,0)</f>
        <v>76</v>
      </c>
      <c r="L61" s="10">
        <f>VLOOKUP(InputData[[#This Row],[PRODUCT ID]],MasterData[],6,0)</f>
        <v>82.08</v>
      </c>
      <c r="M61" s="10">
        <f>InputData[[#This Row],[BUYING PRIZE]]*InputData[[#This Row],[QUANTITY]]</f>
        <v>912</v>
      </c>
      <c r="N61" s="10">
        <f>(InputData[[#This Row],[SELLING PRICE]]*InputData[[#This Row],[QUANTITY]])-(InputData[[#This Row],[DISCOUNT %]]*(InputData[[#This Row],[SELLING PRICE]]*InputData[[#This Row],[QUANTITY]]))</f>
        <v>984.96</v>
      </c>
      <c r="O61">
        <f>DAY(InputData[[#This Row],[DATE]])</f>
        <v>10</v>
      </c>
      <c r="P61" s="12">
        <v>44844</v>
      </c>
      <c r="Q61" t="str">
        <f>TEXT(InputData[[#This Row],[DATE]],"mmm")</f>
        <v>Oct</v>
      </c>
      <c r="R61"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61" t="str">
        <f>TEXT(InputData[[#This Row],[DATE]],"dddd")</f>
        <v>Monday</v>
      </c>
      <c r="T61">
        <f>YEAR(InputData[[#This Row],[DATE]])</f>
        <v>2022</v>
      </c>
    </row>
    <row r="62" spans="1:20" x14ac:dyDescent="0.2">
      <c r="A62" s="5">
        <v>44843</v>
      </c>
      <c r="B62" t="s">
        <v>19</v>
      </c>
      <c r="C62">
        <v>14</v>
      </c>
      <c r="D62" t="s">
        <v>107</v>
      </c>
      <c r="E62" t="s">
        <v>107</v>
      </c>
      <c r="F62" t="str">
        <f>IF(InputData[[#This Row],[DISCOUNT %]]&lt;0%,"Yes","No")</f>
        <v>No</v>
      </c>
      <c r="G62" s="1">
        <v>0</v>
      </c>
      <c r="H62" t="str">
        <f>VLOOKUP(InputData[[#This Row],[PRODUCT ID]],MasterData[],2,0)</f>
        <v>Product38</v>
      </c>
      <c r="I62" t="str">
        <f>VLOOKUP(InputData[[#This Row],[PRODUCT ID]],MasterData[],3,0)</f>
        <v>Category05</v>
      </c>
      <c r="J62" t="str">
        <f>VLOOKUP(InputData[[#This Row],[PRODUCT ID]],MasterData[],4,0)</f>
        <v>Kg</v>
      </c>
      <c r="K62" s="10">
        <f>VLOOKUP(InputData[[#This Row],[PRODUCT ID]],MasterData[],5,0)</f>
        <v>72</v>
      </c>
      <c r="L62" s="10">
        <f>VLOOKUP(InputData[[#This Row],[PRODUCT ID]],MasterData[],6,0)</f>
        <v>79.92</v>
      </c>
      <c r="M62" s="10">
        <f>InputData[[#This Row],[BUYING PRIZE]]*InputData[[#This Row],[QUANTITY]]</f>
        <v>1008</v>
      </c>
      <c r="N62" s="10">
        <f>(InputData[[#This Row],[SELLING PRICE]]*InputData[[#This Row],[QUANTITY]])-(InputData[[#This Row],[DISCOUNT %]]*(InputData[[#This Row],[SELLING PRICE]]*InputData[[#This Row],[QUANTITY]]))</f>
        <v>1118.8800000000001</v>
      </c>
      <c r="O62">
        <f>DAY(InputData[[#This Row],[DATE]])</f>
        <v>9</v>
      </c>
      <c r="P62" s="12">
        <v>44843</v>
      </c>
      <c r="Q62" t="str">
        <f>TEXT(InputData[[#This Row],[DATE]],"mmm")</f>
        <v>Oct</v>
      </c>
      <c r="R62"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62" t="str">
        <f>TEXT(InputData[[#This Row],[DATE]],"dddd")</f>
        <v>Sunday</v>
      </c>
      <c r="T62">
        <f>YEAR(InputData[[#This Row],[DATE]])</f>
        <v>2022</v>
      </c>
    </row>
    <row r="63" spans="1:20" x14ac:dyDescent="0.2">
      <c r="A63" s="5">
        <v>44840</v>
      </c>
      <c r="B63" t="s">
        <v>26</v>
      </c>
      <c r="C63">
        <v>1</v>
      </c>
      <c r="D63" t="s">
        <v>108</v>
      </c>
      <c r="E63" t="s">
        <v>107</v>
      </c>
      <c r="F63" t="str">
        <f>IF(InputData[[#This Row],[DISCOUNT %]]&lt;0%,"Yes","No")</f>
        <v>No</v>
      </c>
      <c r="G63" s="1">
        <v>0</v>
      </c>
      <c r="H63" t="str">
        <f>VLOOKUP(InputData[[#This Row],[PRODUCT ID]],MasterData[],2,0)</f>
        <v>Product35</v>
      </c>
      <c r="I63" t="str">
        <f>VLOOKUP(InputData[[#This Row],[PRODUCT ID]],MasterData[],3,0)</f>
        <v>Category04</v>
      </c>
      <c r="J63" t="str">
        <f>VLOOKUP(InputData[[#This Row],[PRODUCT ID]],MasterData[],4,0)</f>
        <v>No.</v>
      </c>
      <c r="K63" s="10">
        <f>VLOOKUP(InputData[[#This Row],[PRODUCT ID]],MasterData[],5,0)</f>
        <v>5</v>
      </c>
      <c r="L63" s="10">
        <f>VLOOKUP(InputData[[#This Row],[PRODUCT ID]],MasterData[],6,0)</f>
        <v>6.7</v>
      </c>
      <c r="M63" s="10">
        <f>InputData[[#This Row],[BUYING PRIZE]]*InputData[[#This Row],[QUANTITY]]</f>
        <v>5</v>
      </c>
      <c r="N63" s="10">
        <f>(InputData[[#This Row],[SELLING PRICE]]*InputData[[#This Row],[QUANTITY]])-(InputData[[#This Row],[DISCOUNT %]]*(InputData[[#This Row],[SELLING PRICE]]*InputData[[#This Row],[QUANTITY]]))</f>
        <v>6.7</v>
      </c>
      <c r="O63">
        <f>DAY(InputData[[#This Row],[DATE]])</f>
        <v>6</v>
      </c>
      <c r="P63" s="12">
        <v>44840</v>
      </c>
      <c r="Q63" t="str">
        <f>TEXT(InputData[[#This Row],[DATE]],"mmm")</f>
        <v>Oct</v>
      </c>
      <c r="R63"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63" t="str">
        <f>TEXT(InputData[[#This Row],[DATE]],"dddd")</f>
        <v>Thursday</v>
      </c>
      <c r="T63">
        <f>YEAR(InputData[[#This Row],[DATE]])</f>
        <v>2022</v>
      </c>
    </row>
    <row r="64" spans="1:20" x14ac:dyDescent="0.2">
      <c r="A64" s="5">
        <v>44838</v>
      </c>
      <c r="B64" t="s">
        <v>86</v>
      </c>
      <c r="C64">
        <v>15</v>
      </c>
      <c r="D64" t="s">
        <v>108</v>
      </c>
      <c r="E64" t="s">
        <v>107</v>
      </c>
      <c r="F64" t="str">
        <f>IF(InputData[[#This Row],[DISCOUNT %]]&lt;0%,"Yes","No")</f>
        <v>No</v>
      </c>
      <c r="G64" s="1">
        <v>0</v>
      </c>
      <c r="H64" t="str">
        <f>VLOOKUP(InputData[[#This Row],[PRODUCT ID]],MasterData[],2,0)</f>
        <v>Product07</v>
      </c>
      <c r="I64" t="str">
        <f>VLOOKUP(InputData[[#This Row],[PRODUCT ID]],MasterData[],3,0)</f>
        <v>Category01</v>
      </c>
      <c r="J64" t="str">
        <f>VLOOKUP(InputData[[#This Row],[PRODUCT ID]],MasterData[],4,0)</f>
        <v>Lt</v>
      </c>
      <c r="K64" s="10">
        <f>VLOOKUP(InputData[[#This Row],[PRODUCT ID]],MasterData[],5,0)</f>
        <v>43</v>
      </c>
      <c r="L64" s="10">
        <f>VLOOKUP(InputData[[#This Row],[PRODUCT ID]],MasterData[],6,0)</f>
        <v>47.730000000000004</v>
      </c>
      <c r="M64" s="10">
        <f>InputData[[#This Row],[BUYING PRIZE]]*InputData[[#This Row],[QUANTITY]]</f>
        <v>645</v>
      </c>
      <c r="N64" s="10">
        <f>(InputData[[#This Row],[SELLING PRICE]]*InputData[[#This Row],[QUANTITY]])-(InputData[[#This Row],[DISCOUNT %]]*(InputData[[#This Row],[SELLING PRICE]]*InputData[[#This Row],[QUANTITY]]))</f>
        <v>715.95</v>
      </c>
      <c r="O64">
        <f>DAY(InputData[[#This Row],[DATE]])</f>
        <v>4</v>
      </c>
      <c r="P64" s="12">
        <v>44838</v>
      </c>
      <c r="Q64" t="str">
        <f>TEXT(InputData[[#This Row],[DATE]],"mmm")</f>
        <v>Oct</v>
      </c>
      <c r="R64"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64" t="str">
        <f>TEXT(InputData[[#This Row],[DATE]],"dddd")</f>
        <v>Tuesday</v>
      </c>
      <c r="T64">
        <f>YEAR(InputData[[#This Row],[DATE]])</f>
        <v>2022</v>
      </c>
    </row>
    <row r="65" spans="1:20" x14ac:dyDescent="0.2">
      <c r="A65" s="5">
        <v>44837</v>
      </c>
      <c r="B65" t="s">
        <v>77</v>
      </c>
      <c r="C65">
        <v>5</v>
      </c>
      <c r="D65" t="s">
        <v>108</v>
      </c>
      <c r="E65" t="s">
        <v>105</v>
      </c>
      <c r="F65" t="str">
        <f>IF(InputData[[#This Row],[DISCOUNT %]]&lt;0%,"Yes","No")</f>
        <v>No</v>
      </c>
      <c r="G65" s="1">
        <v>0</v>
      </c>
      <c r="H65" t="str">
        <f>VLOOKUP(InputData[[#This Row],[PRODUCT ID]],MasterData[],2,0)</f>
        <v>Product11</v>
      </c>
      <c r="I65" t="str">
        <f>VLOOKUP(InputData[[#This Row],[PRODUCT ID]],MasterData[],3,0)</f>
        <v>Category02</v>
      </c>
      <c r="J65" t="str">
        <f>VLOOKUP(InputData[[#This Row],[PRODUCT ID]],MasterData[],4,0)</f>
        <v>Lt</v>
      </c>
      <c r="K65" s="10">
        <f>VLOOKUP(InputData[[#This Row],[PRODUCT ID]],MasterData[],5,0)</f>
        <v>44</v>
      </c>
      <c r="L65" s="10">
        <f>VLOOKUP(InputData[[#This Row],[PRODUCT ID]],MasterData[],6,0)</f>
        <v>48.4</v>
      </c>
      <c r="M65" s="10">
        <f>InputData[[#This Row],[BUYING PRIZE]]*InputData[[#This Row],[QUANTITY]]</f>
        <v>220</v>
      </c>
      <c r="N65" s="10">
        <f>(InputData[[#This Row],[SELLING PRICE]]*InputData[[#This Row],[QUANTITY]])-(InputData[[#This Row],[DISCOUNT %]]*(InputData[[#This Row],[SELLING PRICE]]*InputData[[#This Row],[QUANTITY]]))</f>
        <v>242</v>
      </c>
      <c r="O65">
        <f>DAY(InputData[[#This Row],[DATE]])</f>
        <v>3</v>
      </c>
      <c r="P65" s="12">
        <v>44837</v>
      </c>
      <c r="Q65" t="str">
        <f>TEXT(InputData[[#This Row],[DATE]],"mmm")</f>
        <v>Oct</v>
      </c>
      <c r="R65"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65" t="str">
        <f>TEXT(InputData[[#This Row],[DATE]],"dddd")</f>
        <v>Monday</v>
      </c>
      <c r="T65">
        <f>YEAR(InputData[[#This Row],[DATE]])</f>
        <v>2022</v>
      </c>
    </row>
    <row r="66" spans="1:20" x14ac:dyDescent="0.2">
      <c r="A66" s="5">
        <v>44833</v>
      </c>
      <c r="B66" t="s">
        <v>29</v>
      </c>
      <c r="C66">
        <v>13</v>
      </c>
      <c r="D66" t="s">
        <v>108</v>
      </c>
      <c r="E66" t="s">
        <v>107</v>
      </c>
      <c r="F66" t="str">
        <f>IF(InputData[[#This Row],[DISCOUNT %]]&lt;0%,"Yes","No")</f>
        <v>No</v>
      </c>
      <c r="G66" s="1">
        <v>0</v>
      </c>
      <c r="H66" t="str">
        <f>VLOOKUP(InputData[[#This Row],[PRODUCT ID]],MasterData[],2,0)</f>
        <v>Product34</v>
      </c>
      <c r="I66" t="str">
        <f>VLOOKUP(InputData[[#This Row],[PRODUCT ID]],MasterData[],3,0)</f>
        <v>Category04</v>
      </c>
      <c r="J66" t="str">
        <f>VLOOKUP(InputData[[#This Row],[PRODUCT ID]],MasterData[],4,0)</f>
        <v>Lt</v>
      </c>
      <c r="K66" s="10">
        <f>VLOOKUP(InputData[[#This Row],[PRODUCT ID]],MasterData[],5,0)</f>
        <v>55</v>
      </c>
      <c r="L66" s="10">
        <f>VLOOKUP(InputData[[#This Row],[PRODUCT ID]],MasterData[],6,0)</f>
        <v>58.3</v>
      </c>
      <c r="M66" s="10">
        <f>InputData[[#This Row],[BUYING PRIZE]]*InputData[[#This Row],[QUANTITY]]</f>
        <v>715</v>
      </c>
      <c r="N66" s="10">
        <f>(InputData[[#This Row],[SELLING PRICE]]*InputData[[#This Row],[QUANTITY]])-(InputData[[#This Row],[DISCOUNT %]]*(InputData[[#This Row],[SELLING PRICE]]*InputData[[#This Row],[QUANTITY]]))</f>
        <v>757.9</v>
      </c>
      <c r="O66">
        <f>DAY(InputData[[#This Row],[DATE]])</f>
        <v>29</v>
      </c>
      <c r="P66" s="12">
        <v>44833</v>
      </c>
      <c r="Q66" t="str">
        <f>TEXT(InputData[[#This Row],[DATE]],"mmm")</f>
        <v>Sep</v>
      </c>
      <c r="R66"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66" t="str">
        <f>TEXT(InputData[[#This Row],[DATE]],"dddd")</f>
        <v>Thursday</v>
      </c>
      <c r="T66">
        <f>YEAR(InputData[[#This Row],[DATE]])</f>
        <v>2022</v>
      </c>
    </row>
    <row r="67" spans="1:20" x14ac:dyDescent="0.2">
      <c r="A67" s="5">
        <v>44831</v>
      </c>
      <c r="B67" t="s">
        <v>24</v>
      </c>
      <c r="C67">
        <v>4</v>
      </c>
      <c r="D67" t="s">
        <v>108</v>
      </c>
      <c r="E67" t="s">
        <v>105</v>
      </c>
      <c r="F67" t="str">
        <f>IF(InputData[[#This Row],[DISCOUNT %]]&lt;0%,"Yes","No")</f>
        <v>No</v>
      </c>
      <c r="G67" s="1">
        <v>0</v>
      </c>
      <c r="H67" t="str">
        <f>VLOOKUP(InputData[[#This Row],[PRODUCT ID]],MasterData[],2,0)</f>
        <v>Product36</v>
      </c>
      <c r="I67" t="str">
        <f>VLOOKUP(InputData[[#This Row],[PRODUCT ID]],MasterData[],3,0)</f>
        <v>Category04</v>
      </c>
      <c r="J67" t="str">
        <f>VLOOKUP(InputData[[#This Row],[PRODUCT ID]],MasterData[],4,0)</f>
        <v>Kg</v>
      </c>
      <c r="K67" s="10">
        <f>VLOOKUP(InputData[[#This Row],[PRODUCT ID]],MasterData[],5,0)</f>
        <v>90</v>
      </c>
      <c r="L67" s="10">
        <f>VLOOKUP(InputData[[#This Row],[PRODUCT ID]],MasterData[],6,0)</f>
        <v>96.3</v>
      </c>
      <c r="M67" s="10">
        <f>InputData[[#This Row],[BUYING PRIZE]]*InputData[[#This Row],[QUANTITY]]</f>
        <v>360</v>
      </c>
      <c r="N67" s="10">
        <f>(InputData[[#This Row],[SELLING PRICE]]*InputData[[#This Row],[QUANTITY]])-(InputData[[#This Row],[DISCOUNT %]]*(InputData[[#This Row],[SELLING PRICE]]*InputData[[#This Row],[QUANTITY]]))</f>
        <v>385.2</v>
      </c>
      <c r="O67">
        <f>DAY(InputData[[#This Row],[DATE]])</f>
        <v>27</v>
      </c>
      <c r="P67" s="12">
        <v>44831</v>
      </c>
      <c r="Q67" t="str">
        <f>TEXT(InputData[[#This Row],[DATE]],"mmm")</f>
        <v>Sep</v>
      </c>
      <c r="R67"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67" t="str">
        <f>TEXT(InputData[[#This Row],[DATE]],"dddd")</f>
        <v>Tuesday</v>
      </c>
      <c r="T67">
        <f>YEAR(InputData[[#This Row],[DATE]])</f>
        <v>2022</v>
      </c>
    </row>
    <row r="68" spans="1:20" x14ac:dyDescent="0.2">
      <c r="A68" s="5">
        <v>44831</v>
      </c>
      <c r="B68" t="s">
        <v>5</v>
      </c>
      <c r="C68">
        <v>9</v>
      </c>
      <c r="D68" t="s">
        <v>108</v>
      </c>
      <c r="E68" t="s">
        <v>105</v>
      </c>
      <c r="F68" t="str">
        <f>IF(InputData[[#This Row],[DISCOUNT %]]&lt;0%,"Yes","No")</f>
        <v>No</v>
      </c>
      <c r="G68" s="1">
        <v>0</v>
      </c>
      <c r="H68" t="str">
        <f>VLOOKUP(InputData[[#This Row],[PRODUCT ID]],MasterData[],2,0)</f>
        <v>Product44</v>
      </c>
      <c r="I68" t="str">
        <f>VLOOKUP(InputData[[#This Row],[PRODUCT ID]],MasterData[],3,0)</f>
        <v>Category05</v>
      </c>
      <c r="J68" t="str">
        <f>VLOOKUP(InputData[[#This Row],[PRODUCT ID]],MasterData[],4,0)</f>
        <v>Kg</v>
      </c>
      <c r="K68" s="10">
        <f>VLOOKUP(InputData[[#This Row],[PRODUCT ID]],MasterData[],5,0)</f>
        <v>76</v>
      </c>
      <c r="L68" s="10">
        <f>VLOOKUP(InputData[[#This Row],[PRODUCT ID]],MasterData[],6,0)</f>
        <v>82.08</v>
      </c>
      <c r="M68" s="10">
        <f>InputData[[#This Row],[BUYING PRIZE]]*InputData[[#This Row],[QUANTITY]]</f>
        <v>684</v>
      </c>
      <c r="N68" s="10">
        <f>(InputData[[#This Row],[SELLING PRICE]]*InputData[[#This Row],[QUANTITY]])-(InputData[[#This Row],[DISCOUNT %]]*(InputData[[#This Row],[SELLING PRICE]]*InputData[[#This Row],[QUANTITY]]))</f>
        <v>738.72</v>
      </c>
      <c r="O68">
        <f>DAY(InputData[[#This Row],[DATE]])</f>
        <v>27</v>
      </c>
      <c r="P68" s="12">
        <v>44831</v>
      </c>
      <c r="Q68" t="str">
        <f>TEXT(InputData[[#This Row],[DATE]],"mmm")</f>
        <v>Sep</v>
      </c>
      <c r="R68"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68" t="str">
        <f>TEXT(InputData[[#This Row],[DATE]],"dddd")</f>
        <v>Tuesday</v>
      </c>
      <c r="T68">
        <f>YEAR(InputData[[#This Row],[DATE]])</f>
        <v>2022</v>
      </c>
    </row>
    <row r="69" spans="1:20" x14ac:dyDescent="0.2">
      <c r="A69" s="5">
        <v>44831</v>
      </c>
      <c r="B69" t="s">
        <v>19</v>
      </c>
      <c r="C69">
        <v>3</v>
      </c>
      <c r="D69" t="s">
        <v>106</v>
      </c>
      <c r="E69" t="s">
        <v>105</v>
      </c>
      <c r="F69" t="str">
        <f>IF(InputData[[#This Row],[DISCOUNT %]]&lt;0%,"Yes","No")</f>
        <v>No</v>
      </c>
      <c r="G69" s="1">
        <v>0</v>
      </c>
      <c r="H69" t="str">
        <f>VLOOKUP(InputData[[#This Row],[PRODUCT ID]],MasterData[],2,0)</f>
        <v>Product38</v>
      </c>
      <c r="I69" t="str">
        <f>VLOOKUP(InputData[[#This Row],[PRODUCT ID]],MasterData[],3,0)</f>
        <v>Category05</v>
      </c>
      <c r="J69" t="str">
        <f>VLOOKUP(InputData[[#This Row],[PRODUCT ID]],MasterData[],4,0)</f>
        <v>Kg</v>
      </c>
      <c r="K69" s="10">
        <f>VLOOKUP(InputData[[#This Row],[PRODUCT ID]],MasterData[],5,0)</f>
        <v>72</v>
      </c>
      <c r="L69" s="10">
        <f>VLOOKUP(InputData[[#This Row],[PRODUCT ID]],MasterData[],6,0)</f>
        <v>79.92</v>
      </c>
      <c r="M69" s="10">
        <f>InputData[[#This Row],[BUYING PRIZE]]*InputData[[#This Row],[QUANTITY]]</f>
        <v>216</v>
      </c>
      <c r="N69" s="10">
        <f>(InputData[[#This Row],[SELLING PRICE]]*InputData[[#This Row],[QUANTITY]])-(InputData[[#This Row],[DISCOUNT %]]*(InputData[[#This Row],[SELLING PRICE]]*InputData[[#This Row],[QUANTITY]]))</f>
        <v>239.76</v>
      </c>
      <c r="O69">
        <f>DAY(InputData[[#This Row],[DATE]])</f>
        <v>27</v>
      </c>
      <c r="P69" s="12">
        <v>44831</v>
      </c>
      <c r="Q69" t="str">
        <f>TEXT(InputData[[#This Row],[DATE]],"mmm")</f>
        <v>Sep</v>
      </c>
      <c r="R69"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69" t="str">
        <f>TEXT(InputData[[#This Row],[DATE]],"dddd")</f>
        <v>Tuesday</v>
      </c>
      <c r="T69">
        <f>YEAR(InputData[[#This Row],[DATE]])</f>
        <v>2022</v>
      </c>
    </row>
    <row r="70" spans="1:20" x14ac:dyDescent="0.2">
      <c r="A70" s="5">
        <v>44828</v>
      </c>
      <c r="B70" t="s">
        <v>33</v>
      </c>
      <c r="C70">
        <v>14</v>
      </c>
      <c r="D70" t="s">
        <v>108</v>
      </c>
      <c r="E70" t="s">
        <v>107</v>
      </c>
      <c r="F70" t="str">
        <f>IF(InputData[[#This Row],[DISCOUNT %]]&lt;0%,"Yes","No")</f>
        <v>No</v>
      </c>
      <c r="G70" s="1">
        <v>0</v>
      </c>
      <c r="H70" t="str">
        <f>VLOOKUP(InputData[[#This Row],[PRODUCT ID]],MasterData[],2,0)</f>
        <v>Product32</v>
      </c>
      <c r="I70" t="str">
        <f>VLOOKUP(InputData[[#This Row],[PRODUCT ID]],MasterData[],3,0)</f>
        <v>Category04</v>
      </c>
      <c r="J70" t="str">
        <f>VLOOKUP(InputData[[#This Row],[PRODUCT ID]],MasterData[],4,0)</f>
        <v>Kg</v>
      </c>
      <c r="K70" s="10">
        <f>VLOOKUP(InputData[[#This Row],[PRODUCT ID]],MasterData[],5,0)</f>
        <v>89</v>
      </c>
      <c r="L70" s="10">
        <f>VLOOKUP(InputData[[#This Row],[PRODUCT ID]],MasterData[],6,0)</f>
        <v>117.48</v>
      </c>
      <c r="M70" s="10">
        <f>InputData[[#This Row],[BUYING PRIZE]]*InputData[[#This Row],[QUANTITY]]</f>
        <v>1246</v>
      </c>
      <c r="N70" s="10">
        <f>(InputData[[#This Row],[SELLING PRICE]]*InputData[[#This Row],[QUANTITY]])-(InputData[[#This Row],[DISCOUNT %]]*(InputData[[#This Row],[SELLING PRICE]]*InputData[[#This Row],[QUANTITY]]))</f>
        <v>1644.72</v>
      </c>
      <c r="O70">
        <f>DAY(InputData[[#This Row],[DATE]])</f>
        <v>24</v>
      </c>
      <c r="P70" s="12">
        <v>44828</v>
      </c>
      <c r="Q70" t="str">
        <f>TEXT(InputData[[#This Row],[DATE]],"mmm")</f>
        <v>Sep</v>
      </c>
      <c r="R70"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70" t="str">
        <f>TEXT(InputData[[#This Row],[DATE]],"dddd")</f>
        <v>Saturday</v>
      </c>
      <c r="T70">
        <f>YEAR(InputData[[#This Row],[DATE]])</f>
        <v>2022</v>
      </c>
    </row>
    <row r="71" spans="1:20" x14ac:dyDescent="0.2">
      <c r="A71" s="5">
        <v>44828</v>
      </c>
      <c r="B71" t="s">
        <v>33</v>
      </c>
      <c r="C71">
        <v>8</v>
      </c>
      <c r="D71" t="s">
        <v>108</v>
      </c>
      <c r="E71" t="s">
        <v>105</v>
      </c>
      <c r="F71" t="str">
        <f>IF(InputData[[#This Row],[DISCOUNT %]]&lt;0%,"Yes","No")</f>
        <v>No</v>
      </c>
      <c r="G71" s="1">
        <v>0</v>
      </c>
      <c r="H71" t="str">
        <f>VLOOKUP(InputData[[#This Row],[PRODUCT ID]],MasterData[],2,0)</f>
        <v>Product32</v>
      </c>
      <c r="I71" t="str">
        <f>VLOOKUP(InputData[[#This Row],[PRODUCT ID]],MasterData[],3,0)</f>
        <v>Category04</v>
      </c>
      <c r="J71" t="str">
        <f>VLOOKUP(InputData[[#This Row],[PRODUCT ID]],MasterData[],4,0)</f>
        <v>Kg</v>
      </c>
      <c r="K71" s="10">
        <f>VLOOKUP(InputData[[#This Row],[PRODUCT ID]],MasterData[],5,0)</f>
        <v>89</v>
      </c>
      <c r="L71" s="10">
        <f>VLOOKUP(InputData[[#This Row],[PRODUCT ID]],MasterData[],6,0)</f>
        <v>117.48</v>
      </c>
      <c r="M71" s="10">
        <f>InputData[[#This Row],[BUYING PRIZE]]*InputData[[#This Row],[QUANTITY]]</f>
        <v>712</v>
      </c>
      <c r="N71" s="10">
        <f>(InputData[[#This Row],[SELLING PRICE]]*InputData[[#This Row],[QUANTITY]])-(InputData[[#This Row],[DISCOUNT %]]*(InputData[[#This Row],[SELLING PRICE]]*InputData[[#This Row],[QUANTITY]]))</f>
        <v>939.84</v>
      </c>
      <c r="O71">
        <f>DAY(InputData[[#This Row],[DATE]])</f>
        <v>24</v>
      </c>
      <c r="P71" s="12">
        <v>44828</v>
      </c>
      <c r="Q71" t="str">
        <f>TEXT(InputData[[#This Row],[DATE]],"mmm")</f>
        <v>Sep</v>
      </c>
      <c r="R71"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71" t="str">
        <f>TEXT(InputData[[#This Row],[DATE]],"dddd")</f>
        <v>Saturday</v>
      </c>
      <c r="T71">
        <f>YEAR(InputData[[#This Row],[DATE]])</f>
        <v>2022</v>
      </c>
    </row>
    <row r="72" spans="1:20" x14ac:dyDescent="0.2">
      <c r="A72" s="5">
        <v>44827</v>
      </c>
      <c r="B72" t="s">
        <v>75</v>
      </c>
      <c r="C72">
        <v>12</v>
      </c>
      <c r="D72" t="s">
        <v>108</v>
      </c>
      <c r="E72" t="s">
        <v>107</v>
      </c>
      <c r="F72" t="str">
        <f>IF(InputData[[#This Row],[DISCOUNT %]]&lt;0%,"Yes","No")</f>
        <v>No</v>
      </c>
      <c r="G72" s="1">
        <v>0</v>
      </c>
      <c r="H72" t="str">
        <f>VLOOKUP(InputData[[#This Row],[PRODUCT ID]],MasterData[],2,0)</f>
        <v>Product12</v>
      </c>
      <c r="I72" t="str">
        <f>VLOOKUP(InputData[[#This Row],[PRODUCT ID]],MasterData[],3,0)</f>
        <v>Category02</v>
      </c>
      <c r="J72" t="str">
        <f>VLOOKUP(InputData[[#This Row],[PRODUCT ID]],MasterData[],4,0)</f>
        <v>Kg</v>
      </c>
      <c r="K72" s="10">
        <f>VLOOKUP(InputData[[#This Row],[PRODUCT ID]],MasterData[],5,0)</f>
        <v>73</v>
      </c>
      <c r="L72" s="10">
        <f>VLOOKUP(InputData[[#This Row],[PRODUCT ID]],MasterData[],6,0)</f>
        <v>94.17</v>
      </c>
      <c r="M72" s="10">
        <f>InputData[[#This Row],[BUYING PRIZE]]*InputData[[#This Row],[QUANTITY]]</f>
        <v>876</v>
      </c>
      <c r="N72" s="10">
        <f>(InputData[[#This Row],[SELLING PRICE]]*InputData[[#This Row],[QUANTITY]])-(InputData[[#This Row],[DISCOUNT %]]*(InputData[[#This Row],[SELLING PRICE]]*InputData[[#This Row],[QUANTITY]]))</f>
        <v>1130.04</v>
      </c>
      <c r="O72">
        <f>DAY(InputData[[#This Row],[DATE]])</f>
        <v>23</v>
      </c>
      <c r="P72" s="12">
        <v>44827</v>
      </c>
      <c r="Q72" t="str">
        <f>TEXT(InputData[[#This Row],[DATE]],"mmm")</f>
        <v>Sep</v>
      </c>
      <c r="R72"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72" t="str">
        <f>TEXT(InputData[[#This Row],[DATE]],"dddd")</f>
        <v>Friday</v>
      </c>
      <c r="T72">
        <f>YEAR(InputData[[#This Row],[DATE]])</f>
        <v>2022</v>
      </c>
    </row>
    <row r="73" spans="1:20" x14ac:dyDescent="0.2">
      <c r="A73" s="5">
        <v>44826</v>
      </c>
      <c r="B73" t="s">
        <v>7</v>
      </c>
      <c r="C73">
        <v>12</v>
      </c>
      <c r="D73" t="s">
        <v>107</v>
      </c>
      <c r="E73" t="s">
        <v>107</v>
      </c>
      <c r="F73" t="str">
        <f>IF(InputData[[#This Row],[DISCOUNT %]]&lt;0%,"Yes","No")</f>
        <v>No</v>
      </c>
      <c r="G73" s="1">
        <v>0</v>
      </c>
      <c r="H73" t="str">
        <f>VLOOKUP(InputData[[#This Row],[PRODUCT ID]],MasterData[],2,0)</f>
        <v>Product43</v>
      </c>
      <c r="I73" t="str">
        <f>VLOOKUP(InputData[[#This Row],[PRODUCT ID]],MasterData[],3,0)</f>
        <v>Category05</v>
      </c>
      <c r="J73" t="str">
        <f>VLOOKUP(InputData[[#This Row],[PRODUCT ID]],MasterData[],4,0)</f>
        <v>Kg</v>
      </c>
      <c r="K73" s="10">
        <f>VLOOKUP(InputData[[#This Row],[PRODUCT ID]],MasterData[],5,0)</f>
        <v>67</v>
      </c>
      <c r="L73" s="10">
        <f>VLOOKUP(InputData[[#This Row],[PRODUCT ID]],MasterData[],6,0)</f>
        <v>83.08</v>
      </c>
      <c r="M73" s="10">
        <f>InputData[[#This Row],[BUYING PRIZE]]*InputData[[#This Row],[QUANTITY]]</f>
        <v>804</v>
      </c>
      <c r="N73" s="10">
        <f>(InputData[[#This Row],[SELLING PRICE]]*InputData[[#This Row],[QUANTITY]])-(InputData[[#This Row],[DISCOUNT %]]*(InputData[[#This Row],[SELLING PRICE]]*InputData[[#This Row],[QUANTITY]]))</f>
        <v>996.96</v>
      </c>
      <c r="O73">
        <f>DAY(InputData[[#This Row],[DATE]])</f>
        <v>22</v>
      </c>
      <c r="P73" s="12">
        <v>44826</v>
      </c>
      <c r="Q73" t="str">
        <f>TEXT(InputData[[#This Row],[DATE]],"mmm")</f>
        <v>Sep</v>
      </c>
      <c r="R73"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73" t="str">
        <f>TEXT(InputData[[#This Row],[DATE]],"dddd")</f>
        <v>Thursday</v>
      </c>
      <c r="T73">
        <f>YEAR(InputData[[#This Row],[DATE]])</f>
        <v>2022</v>
      </c>
    </row>
    <row r="74" spans="1:20" x14ac:dyDescent="0.2">
      <c r="A74" s="5">
        <v>44825</v>
      </c>
      <c r="B74" t="s">
        <v>63</v>
      </c>
      <c r="C74">
        <v>14</v>
      </c>
      <c r="D74" t="s">
        <v>107</v>
      </c>
      <c r="E74" t="s">
        <v>107</v>
      </c>
      <c r="F74" t="str">
        <f>IF(InputData[[#This Row],[DISCOUNT %]]&lt;0%,"Yes","No")</f>
        <v>No</v>
      </c>
      <c r="G74" s="1">
        <v>0</v>
      </c>
      <c r="H74" t="str">
        <f>VLOOKUP(InputData[[#This Row],[PRODUCT ID]],MasterData[],2,0)</f>
        <v>Product18</v>
      </c>
      <c r="I74" t="str">
        <f>VLOOKUP(InputData[[#This Row],[PRODUCT ID]],MasterData[],3,0)</f>
        <v>Category02</v>
      </c>
      <c r="J74" t="str">
        <f>VLOOKUP(InputData[[#This Row],[PRODUCT ID]],MasterData[],4,0)</f>
        <v>No.</v>
      </c>
      <c r="K74" s="10">
        <f>VLOOKUP(InputData[[#This Row],[PRODUCT ID]],MasterData[],5,0)</f>
        <v>37</v>
      </c>
      <c r="L74" s="10">
        <f>VLOOKUP(InputData[[#This Row],[PRODUCT ID]],MasterData[],6,0)</f>
        <v>49.21</v>
      </c>
      <c r="M74" s="10">
        <f>InputData[[#This Row],[BUYING PRIZE]]*InputData[[#This Row],[QUANTITY]]</f>
        <v>518</v>
      </c>
      <c r="N74" s="10">
        <f>(InputData[[#This Row],[SELLING PRICE]]*InputData[[#This Row],[QUANTITY]])-(InputData[[#This Row],[DISCOUNT %]]*(InputData[[#This Row],[SELLING PRICE]]*InputData[[#This Row],[QUANTITY]]))</f>
        <v>688.94</v>
      </c>
      <c r="O74">
        <f>DAY(InputData[[#This Row],[DATE]])</f>
        <v>21</v>
      </c>
      <c r="P74" s="12">
        <v>44825</v>
      </c>
      <c r="Q74" t="str">
        <f>TEXT(InputData[[#This Row],[DATE]],"mmm")</f>
        <v>Sep</v>
      </c>
      <c r="R74"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74" t="str">
        <f>TEXT(InputData[[#This Row],[DATE]],"dddd")</f>
        <v>Wednesday</v>
      </c>
      <c r="T74">
        <f>YEAR(InputData[[#This Row],[DATE]])</f>
        <v>2022</v>
      </c>
    </row>
    <row r="75" spans="1:20" x14ac:dyDescent="0.2">
      <c r="A75" s="5">
        <v>44825</v>
      </c>
      <c r="B75" t="s">
        <v>45</v>
      </c>
      <c r="C75">
        <v>5</v>
      </c>
      <c r="D75" t="s">
        <v>108</v>
      </c>
      <c r="E75" t="s">
        <v>105</v>
      </c>
      <c r="F75" t="str">
        <f>IF(InputData[[#This Row],[DISCOUNT %]]&lt;0%,"Yes","No")</f>
        <v>No</v>
      </c>
      <c r="G75" s="1">
        <v>0</v>
      </c>
      <c r="H75" t="str">
        <f>VLOOKUP(InputData[[#This Row],[PRODUCT ID]],MasterData[],2,0)</f>
        <v>Product26</v>
      </c>
      <c r="I75" t="str">
        <f>VLOOKUP(InputData[[#This Row],[PRODUCT ID]],MasterData[],3,0)</f>
        <v>Category04</v>
      </c>
      <c r="J75" t="str">
        <f>VLOOKUP(InputData[[#This Row],[PRODUCT ID]],MasterData[],4,0)</f>
        <v>No.</v>
      </c>
      <c r="K75" s="10">
        <f>VLOOKUP(InputData[[#This Row],[PRODUCT ID]],MasterData[],5,0)</f>
        <v>18</v>
      </c>
      <c r="L75" s="10">
        <f>VLOOKUP(InputData[[#This Row],[PRODUCT ID]],MasterData[],6,0)</f>
        <v>24.66</v>
      </c>
      <c r="M75" s="10">
        <f>InputData[[#This Row],[BUYING PRIZE]]*InputData[[#This Row],[QUANTITY]]</f>
        <v>90</v>
      </c>
      <c r="N75" s="10">
        <f>(InputData[[#This Row],[SELLING PRICE]]*InputData[[#This Row],[QUANTITY]])-(InputData[[#This Row],[DISCOUNT %]]*(InputData[[#This Row],[SELLING PRICE]]*InputData[[#This Row],[QUANTITY]]))</f>
        <v>123.3</v>
      </c>
      <c r="O75">
        <f>DAY(InputData[[#This Row],[DATE]])</f>
        <v>21</v>
      </c>
      <c r="P75" s="12">
        <v>44825</v>
      </c>
      <c r="Q75" t="str">
        <f>TEXT(InputData[[#This Row],[DATE]],"mmm")</f>
        <v>Sep</v>
      </c>
      <c r="R75"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75" t="str">
        <f>TEXT(InputData[[#This Row],[DATE]],"dddd")</f>
        <v>Wednesday</v>
      </c>
      <c r="T75">
        <f>YEAR(InputData[[#This Row],[DATE]])</f>
        <v>2022</v>
      </c>
    </row>
    <row r="76" spans="1:20" x14ac:dyDescent="0.2">
      <c r="A76" s="5">
        <v>44824</v>
      </c>
      <c r="B76" t="s">
        <v>31</v>
      </c>
      <c r="C76">
        <v>6</v>
      </c>
      <c r="D76" t="s">
        <v>108</v>
      </c>
      <c r="E76" t="s">
        <v>107</v>
      </c>
      <c r="F76" t="str">
        <f>IF(InputData[[#This Row],[DISCOUNT %]]&lt;0%,"Yes","No")</f>
        <v>No</v>
      </c>
      <c r="G76" s="1">
        <v>0</v>
      </c>
      <c r="H76" t="str">
        <f>VLOOKUP(InputData[[#This Row],[PRODUCT ID]],MasterData[],2,0)</f>
        <v>Product33</v>
      </c>
      <c r="I76" t="str">
        <f>VLOOKUP(InputData[[#This Row],[PRODUCT ID]],MasterData[],3,0)</f>
        <v>Category04</v>
      </c>
      <c r="J76" t="str">
        <f>VLOOKUP(InputData[[#This Row],[PRODUCT ID]],MasterData[],4,0)</f>
        <v>Kg</v>
      </c>
      <c r="K76" s="10">
        <f>VLOOKUP(InputData[[#This Row],[PRODUCT ID]],MasterData[],5,0)</f>
        <v>95</v>
      </c>
      <c r="L76" s="10">
        <f>VLOOKUP(InputData[[#This Row],[PRODUCT ID]],MasterData[],6,0)</f>
        <v>119.7</v>
      </c>
      <c r="M76" s="10">
        <f>InputData[[#This Row],[BUYING PRIZE]]*InputData[[#This Row],[QUANTITY]]</f>
        <v>570</v>
      </c>
      <c r="N76" s="10">
        <f>(InputData[[#This Row],[SELLING PRICE]]*InputData[[#This Row],[QUANTITY]])-(InputData[[#This Row],[DISCOUNT %]]*(InputData[[#This Row],[SELLING PRICE]]*InputData[[#This Row],[QUANTITY]]))</f>
        <v>718.2</v>
      </c>
      <c r="O76">
        <f>DAY(InputData[[#This Row],[DATE]])</f>
        <v>20</v>
      </c>
      <c r="P76" s="12">
        <v>44824</v>
      </c>
      <c r="Q76" t="str">
        <f>TEXT(InputData[[#This Row],[DATE]],"mmm")</f>
        <v>Sep</v>
      </c>
      <c r="R76"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76" t="str">
        <f>TEXT(InputData[[#This Row],[DATE]],"dddd")</f>
        <v>Tuesday</v>
      </c>
      <c r="T76">
        <f>YEAR(InputData[[#This Row],[DATE]])</f>
        <v>2022</v>
      </c>
    </row>
    <row r="77" spans="1:20" x14ac:dyDescent="0.2">
      <c r="A77" s="5">
        <v>44824</v>
      </c>
      <c r="B77" t="s">
        <v>98</v>
      </c>
      <c r="C77">
        <v>10</v>
      </c>
      <c r="D77" t="s">
        <v>108</v>
      </c>
      <c r="E77" t="s">
        <v>107</v>
      </c>
      <c r="F77" t="str">
        <f>IF(InputData[[#This Row],[DISCOUNT %]]&lt;0%,"Yes","No")</f>
        <v>No</v>
      </c>
      <c r="G77" s="1">
        <v>0</v>
      </c>
      <c r="H77" t="str">
        <f>VLOOKUP(InputData[[#This Row],[PRODUCT ID]],MasterData[],2,0)</f>
        <v>Product01</v>
      </c>
      <c r="I77" t="str">
        <f>VLOOKUP(InputData[[#This Row],[PRODUCT ID]],MasterData[],3,0)</f>
        <v>Category01</v>
      </c>
      <c r="J77" t="str">
        <f>VLOOKUP(InputData[[#This Row],[PRODUCT ID]],MasterData[],4,0)</f>
        <v>Kg</v>
      </c>
      <c r="K77" s="10">
        <f>VLOOKUP(InputData[[#This Row],[PRODUCT ID]],MasterData[],5,0)</f>
        <v>98</v>
      </c>
      <c r="L77" s="10">
        <f>VLOOKUP(InputData[[#This Row],[PRODUCT ID]],MasterData[],6,0)</f>
        <v>103.88</v>
      </c>
      <c r="M77" s="10">
        <f>InputData[[#This Row],[BUYING PRIZE]]*InputData[[#This Row],[QUANTITY]]</f>
        <v>980</v>
      </c>
      <c r="N77" s="10">
        <f>(InputData[[#This Row],[SELLING PRICE]]*InputData[[#This Row],[QUANTITY]])-(InputData[[#This Row],[DISCOUNT %]]*(InputData[[#This Row],[SELLING PRICE]]*InputData[[#This Row],[QUANTITY]]))</f>
        <v>1038.8</v>
      </c>
      <c r="O77">
        <f>DAY(InputData[[#This Row],[DATE]])</f>
        <v>20</v>
      </c>
      <c r="P77" s="12">
        <v>44824</v>
      </c>
      <c r="Q77" t="str">
        <f>TEXT(InputData[[#This Row],[DATE]],"mmm")</f>
        <v>Sep</v>
      </c>
      <c r="R77"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77" t="str">
        <f>TEXT(InputData[[#This Row],[DATE]],"dddd")</f>
        <v>Tuesday</v>
      </c>
      <c r="T77">
        <f>YEAR(InputData[[#This Row],[DATE]])</f>
        <v>2022</v>
      </c>
    </row>
    <row r="78" spans="1:20" x14ac:dyDescent="0.2">
      <c r="A78" s="5">
        <v>44823</v>
      </c>
      <c r="B78" t="s">
        <v>31</v>
      </c>
      <c r="C78">
        <v>8</v>
      </c>
      <c r="D78" t="s">
        <v>106</v>
      </c>
      <c r="E78" t="s">
        <v>105</v>
      </c>
      <c r="F78" t="str">
        <f>IF(InputData[[#This Row],[DISCOUNT %]]&lt;0%,"Yes","No")</f>
        <v>No</v>
      </c>
      <c r="G78" s="1">
        <v>0</v>
      </c>
      <c r="H78" t="str">
        <f>VLOOKUP(InputData[[#This Row],[PRODUCT ID]],MasterData[],2,0)</f>
        <v>Product33</v>
      </c>
      <c r="I78" t="str">
        <f>VLOOKUP(InputData[[#This Row],[PRODUCT ID]],MasterData[],3,0)</f>
        <v>Category04</v>
      </c>
      <c r="J78" t="str">
        <f>VLOOKUP(InputData[[#This Row],[PRODUCT ID]],MasterData[],4,0)</f>
        <v>Kg</v>
      </c>
      <c r="K78" s="10">
        <f>VLOOKUP(InputData[[#This Row],[PRODUCT ID]],MasterData[],5,0)</f>
        <v>95</v>
      </c>
      <c r="L78" s="10">
        <f>VLOOKUP(InputData[[#This Row],[PRODUCT ID]],MasterData[],6,0)</f>
        <v>119.7</v>
      </c>
      <c r="M78" s="10">
        <f>InputData[[#This Row],[BUYING PRIZE]]*InputData[[#This Row],[QUANTITY]]</f>
        <v>760</v>
      </c>
      <c r="N78" s="10">
        <f>(InputData[[#This Row],[SELLING PRICE]]*InputData[[#This Row],[QUANTITY]])-(InputData[[#This Row],[DISCOUNT %]]*(InputData[[#This Row],[SELLING PRICE]]*InputData[[#This Row],[QUANTITY]]))</f>
        <v>957.6</v>
      </c>
      <c r="O78">
        <f>DAY(InputData[[#This Row],[DATE]])</f>
        <v>19</v>
      </c>
      <c r="P78" s="12">
        <v>44823</v>
      </c>
      <c r="Q78" t="str">
        <f>TEXT(InputData[[#This Row],[DATE]],"mmm")</f>
        <v>Sep</v>
      </c>
      <c r="R78"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78" t="str">
        <f>TEXT(InputData[[#This Row],[DATE]],"dddd")</f>
        <v>Monday</v>
      </c>
      <c r="T78">
        <f>YEAR(InputData[[#This Row],[DATE]])</f>
        <v>2022</v>
      </c>
    </row>
    <row r="79" spans="1:20" x14ac:dyDescent="0.2">
      <c r="A79" s="5">
        <v>44822</v>
      </c>
      <c r="B79" t="s">
        <v>45</v>
      </c>
      <c r="C79">
        <v>14</v>
      </c>
      <c r="D79" t="s">
        <v>107</v>
      </c>
      <c r="E79" t="s">
        <v>105</v>
      </c>
      <c r="F79" t="str">
        <f>IF(InputData[[#This Row],[DISCOUNT %]]&lt;0%,"Yes","No")</f>
        <v>No</v>
      </c>
      <c r="G79" s="1">
        <v>0</v>
      </c>
      <c r="H79" t="str">
        <f>VLOOKUP(InputData[[#This Row],[PRODUCT ID]],MasterData[],2,0)</f>
        <v>Product26</v>
      </c>
      <c r="I79" t="str">
        <f>VLOOKUP(InputData[[#This Row],[PRODUCT ID]],MasterData[],3,0)</f>
        <v>Category04</v>
      </c>
      <c r="J79" t="str">
        <f>VLOOKUP(InputData[[#This Row],[PRODUCT ID]],MasterData[],4,0)</f>
        <v>No.</v>
      </c>
      <c r="K79" s="10">
        <f>VLOOKUP(InputData[[#This Row],[PRODUCT ID]],MasterData[],5,0)</f>
        <v>18</v>
      </c>
      <c r="L79" s="10">
        <f>VLOOKUP(InputData[[#This Row],[PRODUCT ID]],MasterData[],6,0)</f>
        <v>24.66</v>
      </c>
      <c r="M79" s="10">
        <f>InputData[[#This Row],[BUYING PRIZE]]*InputData[[#This Row],[QUANTITY]]</f>
        <v>252</v>
      </c>
      <c r="N79" s="10">
        <f>(InputData[[#This Row],[SELLING PRICE]]*InputData[[#This Row],[QUANTITY]])-(InputData[[#This Row],[DISCOUNT %]]*(InputData[[#This Row],[SELLING PRICE]]*InputData[[#This Row],[QUANTITY]]))</f>
        <v>345.24</v>
      </c>
      <c r="O79">
        <f>DAY(InputData[[#This Row],[DATE]])</f>
        <v>18</v>
      </c>
      <c r="P79" s="12">
        <v>44822</v>
      </c>
      <c r="Q79" t="str">
        <f>TEXT(InputData[[#This Row],[DATE]],"mmm")</f>
        <v>Sep</v>
      </c>
      <c r="R79"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79" t="str">
        <f>TEXT(InputData[[#This Row],[DATE]],"dddd")</f>
        <v>Sunday</v>
      </c>
      <c r="T79">
        <f>YEAR(InputData[[#This Row],[DATE]])</f>
        <v>2022</v>
      </c>
    </row>
    <row r="80" spans="1:20" x14ac:dyDescent="0.2">
      <c r="A80" s="5">
        <v>44819</v>
      </c>
      <c r="B80" t="s">
        <v>21</v>
      </c>
      <c r="C80">
        <v>15</v>
      </c>
      <c r="D80" t="s">
        <v>107</v>
      </c>
      <c r="E80" t="s">
        <v>107</v>
      </c>
      <c r="F80" t="str">
        <f>IF(InputData[[#This Row],[DISCOUNT %]]&lt;0%,"Yes","No")</f>
        <v>No</v>
      </c>
      <c r="G80" s="1">
        <v>0</v>
      </c>
      <c r="H80" t="str">
        <f>VLOOKUP(InputData[[#This Row],[PRODUCT ID]],MasterData[],2,0)</f>
        <v>Product37</v>
      </c>
      <c r="I80" t="str">
        <f>VLOOKUP(InputData[[#This Row],[PRODUCT ID]],MasterData[],3,0)</f>
        <v>Category05</v>
      </c>
      <c r="J80" t="str">
        <f>VLOOKUP(InputData[[#This Row],[PRODUCT ID]],MasterData[],4,0)</f>
        <v>Kg</v>
      </c>
      <c r="K80" s="10">
        <f>VLOOKUP(InputData[[#This Row],[PRODUCT ID]],MasterData[],5,0)</f>
        <v>67</v>
      </c>
      <c r="L80" s="10">
        <f>VLOOKUP(InputData[[#This Row],[PRODUCT ID]],MasterData[],6,0)</f>
        <v>85.76</v>
      </c>
      <c r="M80" s="10">
        <f>InputData[[#This Row],[BUYING PRIZE]]*InputData[[#This Row],[QUANTITY]]</f>
        <v>1005</v>
      </c>
      <c r="N80" s="10">
        <f>(InputData[[#This Row],[SELLING PRICE]]*InputData[[#This Row],[QUANTITY]])-(InputData[[#This Row],[DISCOUNT %]]*(InputData[[#This Row],[SELLING PRICE]]*InputData[[#This Row],[QUANTITY]]))</f>
        <v>1286.4000000000001</v>
      </c>
      <c r="O80">
        <f>DAY(InputData[[#This Row],[DATE]])</f>
        <v>15</v>
      </c>
      <c r="P80" s="12">
        <v>44819</v>
      </c>
      <c r="Q80" t="str">
        <f>TEXT(InputData[[#This Row],[DATE]],"mmm")</f>
        <v>Sep</v>
      </c>
      <c r="R80"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80" t="str">
        <f>TEXT(InputData[[#This Row],[DATE]],"dddd")</f>
        <v>Thursday</v>
      </c>
      <c r="T80">
        <f>YEAR(InputData[[#This Row],[DATE]])</f>
        <v>2022</v>
      </c>
    </row>
    <row r="81" spans="1:20" x14ac:dyDescent="0.2">
      <c r="A81" s="5">
        <v>44818</v>
      </c>
      <c r="B81" t="s">
        <v>39</v>
      </c>
      <c r="C81">
        <v>3</v>
      </c>
      <c r="D81" t="s">
        <v>108</v>
      </c>
      <c r="E81" t="s">
        <v>105</v>
      </c>
      <c r="F81" t="str">
        <f>IF(InputData[[#This Row],[DISCOUNT %]]&lt;0%,"Yes","No")</f>
        <v>No</v>
      </c>
      <c r="G81" s="1">
        <v>0</v>
      </c>
      <c r="H81" t="str">
        <f>VLOOKUP(InputData[[#This Row],[PRODUCT ID]],MasterData[],2,0)</f>
        <v>Product29</v>
      </c>
      <c r="I81" t="str">
        <f>VLOOKUP(InputData[[#This Row],[PRODUCT ID]],MasterData[],3,0)</f>
        <v>Category04</v>
      </c>
      <c r="J81" t="str">
        <f>VLOOKUP(InputData[[#This Row],[PRODUCT ID]],MasterData[],4,0)</f>
        <v>Lt</v>
      </c>
      <c r="K81" s="10">
        <f>VLOOKUP(InputData[[#This Row],[PRODUCT ID]],MasterData[],5,0)</f>
        <v>47</v>
      </c>
      <c r="L81" s="10">
        <f>VLOOKUP(InputData[[#This Row],[PRODUCT ID]],MasterData[],6,0)</f>
        <v>53.11</v>
      </c>
      <c r="M81" s="10">
        <f>InputData[[#This Row],[BUYING PRIZE]]*InputData[[#This Row],[QUANTITY]]</f>
        <v>141</v>
      </c>
      <c r="N81" s="10">
        <f>(InputData[[#This Row],[SELLING PRICE]]*InputData[[#This Row],[QUANTITY]])-(InputData[[#This Row],[DISCOUNT %]]*(InputData[[#This Row],[SELLING PRICE]]*InputData[[#This Row],[QUANTITY]]))</f>
        <v>159.32999999999998</v>
      </c>
      <c r="O81">
        <f>DAY(InputData[[#This Row],[DATE]])</f>
        <v>14</v>
      </c>
      <c r="P81" s="12">
        <v>44818</v>
      </c>
      <c r="Q81" t="str">
        <f>TEXT(InputData[[#This Row],[DATE]],"mmm")</f>
        <v>Sep</v>
      </c>
      <c r="R81"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81" t="str">
        <f>TEXT(InputData[[#This Row],[DATE]],"dddd")</f>
        <v>Wednesday</v>
      </c>
      <c r="T81">
        <f>YEAR(InputData[[#This Row],[DATE]])</f>
        <v>2022</v>
      </c>
    </row>
    <row r="82" spans="1:20" x14ac:dyDescent="0.2">
      <c r="A82" s="5">
        <v>44814</v>
      </c>
      <c r="B82" t="s">
        <v>26</v>
      </c>
      <c r="C82">
        <v>15</v>
      </c>
      <c r="D82" t="s">
        <v>107</v>
      </c>
      <c r="E82" t="s">
        <v>105</v>
      </c>
      <c r="F82" t="str">
        <f>IF(InputData[[#This Row],[DISCOUNT %]]&lt;0%,"Yes","No")</f>
        <v>No</v>
      </c>
      <c r="G82" s="1">
        <v>0</v>
      </c>
      <c r="H82" t="str">
        <f>VLOOKUP(InputData[[#This Row],[PRODUCT ID]],MasterData[],2,0)</f>
        <v>Product35</v>
      </c>
      <c r="I82" t="str">
        <f>VLOOKUP(InputData[[#This Row],[PRODUCT ID]],MasterData[],3,0)</f>
        <v>Category04</v>
      </c>
      <c r="J82" t="str">
        <f>VLOOKUP(InputData[[#This Row],[PRODUCT ID]],MasterData[],4,0)</f>
        <v>No.</v>
      </c>
      <c r="K82" s="10">
        <f>VLOOKUP(InputData[[#This Row],[PRODUCT ID]],MasterData[],5,0)</f>
        <v>5</v>
      </c>
      <c r="L82" s="10">
        <f>VLOOKUP(InputData[[#This Row],[PRODUCT ID]],MasterData[],6,0)</f>
        <v>6.7</v>
      </c>
      <c r="M82" s="10">
        <f>InputData[[#This Row],[BUYING PRIZE]]*InputData[[#This Row],[QUANTITY]]</f>
        <v>75</v>
      </c>
      <c r="N82" s="10">
        <f>(InputData[[#This Row],[SELLING PRICE]]*InputData[[#This Row],[QUANTITY]])-(InputData[[#This Row],[DISCOUNT %]]*(InputData[[#This Row],[SELLING PRICE]]*InputData[[#This Row],[QUANTITY]]))</f>
        <v>100.5</v>
      </c>
      <c r="O82">
        <f>DAY(InputData[[#This Row],[DATE]])</f>
        <v>10</v>
      </c>
      <c r="P82" s="12">
        <v>44814</v>
      </c>
      <c r="Q82" t="str">
        <f>TEXT(InputData[[#This Row],[DATE]],"mmm")</f>
        <v>Sep</v>
      </c>
      <c r="R82"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82" t="str">
        <f>TEXT(InputData[[#This Row],[DATE]],"dddd")</f>
        <v>Saturday</v>
      </c>
      <c r="T82">
        <f>YEAR(InputData[[#This Row],[DATE]])</f>
        <v>2022</v>
      </c>
    </row>
    <row r="83" spans="1:20" x14ac:dyDescent="0.2">
      <c r="A83" s="5">
        <v>44814</v>
      </c>
      <c r="B83" t="s">
        <v>19</v>
      </c>
      <c r="C83">
        <v>4</v>
      </c>
      <c r="D83" t="s">
        <v>108</v>
      </c>
      <c r="E83" t="s">
        <v>105</v>
      </c>
      <c r="F83" t="str">
        <f>IF(InputData[[#This Row],[DISCOUNT %]]&lt;0%,"Yes","No")</f>
        <v>No</v>
      </c>
      <c r="G83" s="1">
        <v>0</v>
      </c>
      <c r="H83" t="str">
        <f>VLOOKUP(InputData[[#This Row],[PRODUCT ID]],MasterData[],2,0)</f>
        <v>Product38</v>
      </c>
      <c r="I83" t="str">
        <f>VLOOKUP(InputData[[#This Row],[PRODUCT ID]],MasterData[],3,0)</f>
        <v>Category05</v>
      </c>
      <c r="J83" t="str">
        <f>VLOOKUP(InputData[[#This Row],[PRODUCT ID]],MasterData[],4,0)</f>
        <v>Kg</v>
      </c>
      <c r="K83" s="10">
        <f>VLOOKUP(InputData[[#This Row],[PRODUCT ID]],MasterData[],5,0)</f>
        <v>72</v>
      </c>
      <c r="L83" s="10">
        <f>VLOOKUP(InputData[[#This Row],[PRODUCT ID]],MasterData[],6,0)</f>
        <v>79.92</v>
      </c>
      <c r="M83" s="10">
        <f>InputData[[#This Row],[BUYING PRIZE]]*InputData[[#This Row],[QUANTITY]]</f>
        <v>288</v>
      </c>
      <c r="N83" s="10">
        <f>(InputData[[#This Row],[SELLING PRICE]]*InputData[[#This Row],[QUANTITY]])-(InputData[[#This Row],[DISCOUNT %]]*(InputData[[#This Row],[SELLING PRICE]]*InputData[[#This Row],[QUANTITY]]))</f>
        <v>319.68</v>
      </c>
      <c r="O83">
        <f>DAY(InputData[[#This Row],[DATE]])</f>
        <v>10</v>
      </c>
      <c r="P83" s="12">
        <v>44814</v>
      </c>
      <c r="Q83" t="str">
        <f>TEXT(InputData[[#This Row],[DATE]],"mmm")</f>
        <v>Sep</v>
      </c>
      <c r="R83"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83" t="str">
        <f>TEXT(InputData[[#This Row],[DATE]],"dddd")</f>
        <v>Saturday</v>
      </c>
      <c r="T83">
        <f>YEAR(InputData[[#This Row],[DATE]])</f>
        <v>2022</v>
      </c>
    </row>
    <row r="84" spans="1:20" x14ac:dyDescent="0.2">
      <c r="A84" s="5">
        <v>44813</v>
      </c>
      <c r="B84" t="s">
        <v>12</v>
      </c>
      <c r="C84">
        <v>9</v>
      </c>
      <c r="D84" t="s">
        <v>108</v>
      </c>
      <c r="E84" t="s">
        <v>107</v>
      </c>
      <c r="F84" t="str">
        <f>IF(InputData[[#This Row],[DISCOUNT %]]&lt;0%,"Yes","No")</f>
        <v>No</v>
      </c>
      <c r="G84" s="1">
        <v>0</v>
      </c>
      <c r="H84" t="str">
        <f>VLOOKUP(InputData[[#This Row],[PRODUCT ID]],MasterData[],2,0)</f>
        <v>Product41</v>
      </c>
      <c r="I84" t="str">
        <f>VLOOKUP(InputData[[#This Row],[PRODUCT ID]],MasterData[],3,0)</f>
        <v>Category05</v>
      </c>
      <c r="J84" t="str">
        <f>VLOOKUP(InputData[[#This Row],[PRODUCT ID]],MasterData[],4,0)</f>
        <v>Ft</v>
      </c>
      <c r="K84" s="10">
        <f>VLOOKUP(InputData[[#This Row],[PRODUCT ID]],MasterData[],5,0)</f>
        <v>138</v>
      </c>
      <c r="L84" s="10">
        <f>VLOOKUP(InputData[[#This Row],[PRODUCT ID]],MasterData[],6,0)</f>
        <v>173.88</v>
      </c>
      <c r="M84" s="10">
        <f>InputData[[#This Row],[BUYING PRIZE]]*InputData[[#This Row],[QUANTITY]]</f>
        <v>1242</v>
      </c>
      <c r="N84" s="10">
        <f>(InputData[[#This Row],[SELLING PRICE]]*InputData[[#This Row],[QUANTITY]])-(InputData[[#This Row],[DISCOUNT %]]*(InputData[[#This Row],[SELLING PRICE]]*InputData[[#This Row],[QUANTITY]]))</f>
        <v>1564.92</v>
      </c>
      <c r="O84">
        <f>DAY(InputData[[#This Row],[DATE]])</f>
        <v>9</v>
      </c>
      <c r="P84" s="12">
        <v>44813</v>
      </c>
      <c r="Q84" t="str">
        <f>TEXT(InputData[[#This Row],[DATE]],"mmm")</f>
        <v>Sep</v>
      </c>
      <c r="R84"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84" t="str">
        <f>TEXT(InputData[[#This Row],[DATE]],"dddd")</f>
        <v>Friday</v>
      </c>
      <c r="T84">
        <f>YEAR(InputData[[#This Row],[DATE]])</f>
        <v>2022</v>
      </c>
    </row>
    <row r="85" spans="1:20" x14ac:dyDescent="0.2">
      <c r="A85" s="5">
        <v>44813</v>
      </c>
      <c r="B85" t="s">
        <v>94</v>
      </c>
      <c r="C85">
        <v>3</v>
      </c>
      <c r="D85" t="s">
        <v>108</v>
      </c>
      <c r="E85" t="s">
        <v>107</v>
      </c>
      <c r="F85" t="str">
        <f>IF(InputData[[#This Row],[DISCOUNT %]]&lt;0%,"Yes","No")</f>
        <v>No</v>
      </c>
      <c r="G85" s="1">
        <v>0</v>
      </c>
      <c r="H85" t="str">
        <f>VLOOKUP(InputData[[#This Row],[PRODUCT ID]],MasterData[],2,0)</f>
        <v>Product03</v>
      </c>
      <c r="I85" t="str">
        <f>VLOOKUP(InputData[[#This Row],[PRODUCT ID]],MasterData[],3,0)</f>
        <v>Category01</v>
      </c>
      <c r="J85" t="str">
        <f>VLOOKUP(InputData[[#This Row],[PRODUCT ID]],MasterData[],4,0)</f>
        <v>Kg</v>
      </c>
      <c r="K85" s="10">
        <f>VLOOKUP(InputData[[#This Row],[PRODUCT ID]],MasterData[],5,0)</f>
        <v>71</v>
      </c>
      <c r="L85" s="10">
        <f>VLOOKUP(InputData[[#This Row],[PRODUCT ID]],MasterData[],6,0)</f>
        <v>80.94</v>
      </c>
      <c r="M85" s="10">
        <f>InputData[[#This Row],[BUYING PRIZE]]*InputData[[#This Row],[QUANTITY]]</f>
        <v>213</v>
      </c>
      <c r="N85" s="10">
        <f>(InputData[[#This Row],[SELLING PRICE]]*InputData[[#This Row],[QUANTITY]])-(InputData[[#This Row],[DISCOUNT %]]*(InputData[[#This Row],[SELLING PRICE]]*InputData[[#This Row],[QUANTITY]]))</f>
        <v>242.82</v>
      </c>
      <c r="O85">
        <f>DAY(InputData[[#This Row],[DATE]])</f>
        <v>9</v>
      </c>
      <c r="P85" s="12">
        <v>44813</v>
      </c>
      <c r="Q85" t="str">
        <f>TEXT(InputData[[#This Row],[DATE]],"mmm")</f>
        <v>Sep</v>
      </c>
      <c r="R85"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85" t="str">
        <f>TEXT(InputData[[#This Row],[DATE]],"dddd")</f>
        <v>Friday</v>
      </c>
      <c r="T85">
        <f>YEAR(InputData[[#This Row],[DATE]])</f>
        <v>2022</v>
      </c>
    </row>
    <row r="86" spans="1:20" x14ac:dyDescent="0.2">
      <c r="A86" s="5">
        <v>44810</v>
      </c>
      <c r="B86" t="s">
        <v>90</v>
      </c>
      <c r="C86">
        <v>12</v>
      </c>
      <c r="D86" t="s">
        <v>106</v>
      </c>
      <c r="E86" t="s">
        <v>107</v>
      </c>
      <c r="F86" t="str">
        <f>IF(InputData[[#This Row],[DISCOUNT %]]&lt;0%,"Yes","No")</f>
        <v>No</v>
      </c>
      <c r="G86" s="1">
        <v>0</v>
      </c>
      <c r="H86" t="str">
        <f>VLOOKUP(InputData[[#This Row],[PRODUCT ID]],MasterData[],2,0)</f>
        <v>Product05</v>
      </c>
      <c r="I86" t="str">
        <f>VLOOKUP(InputData[[#This Row],[PRODUCT ID]],MasterData[],3,0)</f>
        <v>Category01</v>
      </c>
      <c r="J86" t="str">
        <f>VLOOKUP(InputData[[#This Row],[PRODUCT ID]],MasterData[],4,0)</f>
        <v>Ft</v>
      </c>
      <c r="K86" s="10">
        <f>VLOOKUP(InputData[[#This Row],[PRODUCT ID]],MasterData[],5,0)</f>
        <v>133</v>
      </c>
      <c r="L86" s="10">
        <f>VLOOKUP(InputData[[#This Row],[PRODUCT ID]],MasterData[],6,0)</f>
        <v>155.61000000000001</v>
      </c>
      <c r="M86" s="10">
        <f>InputData[[#This Row],[BUYING PRIZE]]*InputData[[#This Row],[QUANTITY]]</f>
        <v>1596</v>
      </c>
      <c r="N86" s="10">
        <f>(InputData[[#This Row],[SELLING PRICE]]*InputData[[#This Row],[QUANTITY]])-(InputData[[#This Row],[DISCOUNT %]]*(InputData[[#This Row],[SELLING PRICE]]*InputData[[#This Row],[QUANTITY]]))</f>
        <v>1867.3200000000002</v>
      </c>
      <c r="O86">
        <f>DAY(InputData[[#This Row],[DATE]])</f>
        <v>6</v>
      </c>
      <c r="P86" s="12">
        <v>44810</v>
      </c>
      <c r="Q86" t="str">
        <f>TEXT(InputData[[#This Row],[DATE]],"mmm")</f>
        <v>Sep</v>
      </c>
      <c r="R86"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86" t="str">
        <f>TEXT(InputData[[#This Row],[DATE]],"dddd")</f>
        <v>Tuesday</v>
      </c>
      <c r="T86">
        <f>YEAR(InputData[[#This Row],[DATE]])</f>
        <v>2022</v>
      </c>
    </row>
    <row r="87" spans="1:20" x14ac:dyDescent="0.2">
      <c r="A87" s="5">
        <v>44808</v>
      </c>
      <c r="B87" t="s">
        <v>96</v>
      </c>
      <c r="C87">
        <v>1</v>
      </c>
      <c r="D87" t="s">
        <v>108</v>
      </c>
      <c r="E87" t="s">
        <v>105</v>
      </c>
      <c r="F87" t="str">
        <f>IF(InputData[[#This Row],[DISCOUNT %]]&lt;0%,"Yes","No")</f>
        <v>No</v>
      </c>
      <c r="G87" s="1">
        <v>0</v>
      </c>
      <c r="H87" t="str">
        <f>VLOOKUP(InputData[[#This Row],[PRODUCT ID]],MasterData[],2,0)</f>
        <v>Product02</v>
      </c>
      <c r="I87" t="str">
        <f>VLOOKUP(InputData[[#This Row],[PRODUCT ID]],MasterData[],3,0)</f>
        <v>Category01</v>
      </c>
      <c r="J87" t="str">
        <f>VLOOKUP(InputData[[#This Row],[PRODUCT ID]],MasterData[],4,0)</f>
        <v>Kg</v>
      </c>
      <c r="K87" s="10">
        <f>VLOOKUP(InputData[[#This Row],[PRODUCT ID]],MasterData[],5,0)</f>
        <v>105</v>
      </c>
      <c r="L87" s="10">
        <f>VLOOKUP(InputData[[#This Row],[PRODUCT ID]],MasterData[],6,0)</f>
        <v>142.80000000000001</v>
      </c>
      <c r="M87" s="10">
        <f>InputData[[#This Row],[BUYING PRIZE]]*InputData[[#This Row],[QUANTITY]]</f>
        <v>105</v>
      </c>
      <c r="N87" s="10">
        <f>(InputData[[#This Row],[SELLING PRICE]]*InputData[[#This Row],[QUANTITY]])-(InputData[[#This Row],[DISCOUNT %]]*(InputData[[#This Row],[SELLING PRICE]]*InputData[[#This Row],[QUANTITY]]))</f>
        <v>142.80000000000001</v>
      </c>
      <c r="O87">
        <f>DAY(InputData[[#This Row],[DATE]])</f>
        <v>4</v>
      </c>
      <c r="P87" s="12">
        <v>44808</v>
      </c>
      <c r="Q87" t="str">
        <f>TEXT(InputData[[#This Row],[DATE]],"mmm")</f>
        <v>Sep</v>
      </c>
      <c r="R87"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87" t="str">
        <f>TEXT(InputData[[#This Row],[DATE]],"dddd")</f>
        <v>Sunday</v>
      </c>
      <c r="T87">
        <f>YEAR(InputData[[#This Row],[DATE]])</f>
        <v>2022</v>
      </c>
    </row>
    <row r="88" spans="1:20" x14ac:dyDescent="0.2">
      <c r="A88" s="5">
        <v>44804</v>
      </c>
      <c r="B88" t="s">
        <v>69</v>
      </c>
      <c r="C88">
        <v>13</v>
      </c>
      <c r="D88" t="s">
        <v>108</v>
      </c>
      <c r="E88" t="s">
        <v>105</v>
      </c>
      <c r="F88" t="str">
        <f>IF(InputData[[#This Row],[DISCOUNT %]]&lt;0%,"Yes","No")</f>
        <v>No</v>
      </c>
      <c r="G88" s="1">
        <v>0</v>
      </c>
      <c r="H88" t="str">
        <f>VLOOKUP(InputData[[#This Row],[PRODUCT ID]],MasterData[],2,0)</f>
        <v>Product15</v>
      </c>
      <c r="I88" t="str">
        <f>VLOOKUP(InputData[[#This Row],[PRODUCT ID]],MasterData[],3,0)</f>
        <v>Category02</v>
      </c>
      <c r="J88" t="str">
        <f>VLOOKUP(InputData[[#This Row],[PRODUCT ID]],MasterData[],4,0)</f>
        <v>No.</v>
      </c>
      <c r="K88" s="10">
        <f>VLOOKUP(InputData[[#This Row],[PRODUCT ID]],MasterData[],5,0)</f>
        <v>12</v>
      </c>
      <c r="L88" s="10">
        <f>VLOOKUP(InputData[[#This Row],[PRODUCT ID]],MasterData[],6,0)</f>
        <v>15.719999999999999</v>
      </c>
      <c r="M88" s="10">
        <f>InputData[[#This Row],[BUYING PRIZE]]*InputData[[#This Row],[QUANTITY]]</f>
        <v>156</v>
      </c>
      <c r="N88" s="10">
        <f>(InputData[[#This Row],[SELLING PRICE]]*InputData[[#This Row],[QUANTITY]])-(InputData[[#This Row],[DISCOUNT %]]*(InputData[[#This Row],[SELLING PRICE]]*InputData[[#This Row],[QUANTITY]]))</f>
        <v>204.35999999999999</v>
      </c>
      <c r="O88">
        <f>DAY(InputData[[#This Row],[DATE]])</f>
        <v>31</v>
      </c>
      <c r="P88" s="12">
        <v>44804</v>
      </c>
      <c r="Q88" t="str">
        <f>TEXT(InputData[[#This Row],[DATE]],"mmm")</f>
        <v>Aug</v>
      </c>
      <c r="R88"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88" t="str">
        <f>TEXT(InputData[[#This Row],[DATE]],"dddd")</f>
        <v>Wednesday</v>
      </c>
      <c r="T88">
        <f>YEAR(InputData[[#This Row],[DATE]])</f>
        <v>2022</v>
      </c>
    </row>
    <row r="89" spans="1:20" x14ac:dyDescent="0.2">
      <c r="A89" s="5">
        <v>44803</v>
      </c>
      <c r="B89" t="s">
        <v>88</v>
      </c>
      <c r="C89">
        <v>6</v>
      </c>
      <c r="D89" t="s">
        <v>107</v>
      </c>
      <c r="E89" t="s">
        <v>105</v>
      </c>
      <c r="F89" t="str">
        <f>IF(InputData[[#This Row],[DISCOUNT %]]&lt;0%,"Yes","No")</f>
        <v>No</v>
      </c>
      <c r="G89" s="1">
        <v>0</v>
      </c>
      <c r="H89" t="str">
        <f>VLOOKUP(InputData[[#This Row],[PRODUCT ID]],MasterData[],2,0)</f>
        <v>Product06</v>
      </c>
      <c r="I89" t="str">
        <f>VLOOKUP(InputData[[#This Row],[PRODUCT ID]],MasterData[],3,0)</f>
        <v>Category01</v>
      </c>
      <c r="J89" t="str">
        <f>VLOOKUP(InputData[[#This Row],[PRODUCT ID]],MasterData[],4,0)</f>
        <v>Kg</v>
      </c>
      <c r="K89" s="10">
        <f>VLOOKUP(InputData[[#This Row],[PRODUCT ID]],MasterData[],5,0)</f>
        <v>75</v>
      </c>
      <c r="L89" s="10">
        <f>VLOOKUP(InputData[[#This Row],[PRODUCT ID]],MasterData[],6,0)</f>
        <v>85.5</v>
      </c>
      <c r="M89" s="10">
        <f>InputData[[#This Row],[BUYING PRIZE]]*InputData[[#This Row],[QUANTITY]]</f>
        <v>450</v>
      </c>
      <c r="N89" s="10">
        <f>(InputData[[#This Row],[SELLING PRICE]]*InputData[[#This Row],[QUANTITY]])-(InputData[[#This Row],[DISCOUNT %]]*(InputData[[#This Row],[SELLING PRICE]]*InputData[[#This Row],[QUANTITY]]))</f>
        <v>513</v>
      </c>
      <c r="O89">
        <f>DAY(InputData[[#This Row],[DATE]])</f>
        <v>30</v>
      </c>
      <c r="P89" s="12">
        <v>44803</v>
      </c>
      <c r="Q89" t="str">
        <f>TEXT(InputData[[#This Row],[DATE]],"mmm")</f>
        <v>Aug</v>
      </c>
      <c r="R89"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89" t="str">
        <f>TEXT(InputData[[#This Row],[DATE]],"dddd")</f>
        <v>Tuesday</v>
      </c>
      <c r="T89">
        <f>YEAR(InputData[[#This Row],[DATE]])</f>
        <v>2022</v>
      </c>
    </row>
    <row r="90" spans="1:20" x14ac:dyDescent="0.2">
      <c r="A90" s="5">
        <v>44803</v>
      </c>
      <c r="B90" t="s">
        <v>7</v>
      </c>
      <c r="C90">
        <v>6</v>
      </c>
      <c r="D90" t="s">
        <v>108</v>
      </c>
      <c r="E90" t="s">
        <v>105</v>
      </c>
      <c r="F90" t="str">
        <f>IF(InputData[[#This Row],[DISCOUNT %]]&lt;0%,"Yes","No")</f>
        <v>No</v>
      </c>
      <c r="G90" s="1">
        <v>0</v>
      </c>
      <c r="H90" t="str">
        <f>VLOOKUP(InputData[[#This Row],[PRODUCT ID]],MasterData[],2,0)</f>
        <v>Product43</v>
      </c>
      <c r="I90" t="str">
        <f>VLOOKUP(InputData[[#This Row],[PRODUCT ID]],MasterData[],3,0)</f>
        <v>Category05</v>
      </c>
      <c r="J90" t="str">
        <f>VLOOKUP(InputData[[#This Row],[PRODUCT ID]],MasterData[],4,0)</f>
        <v>Kg</v>
      </c>
      <c r="K90" s="10">
        <f>VLOOKUP(InputData[[#This Row],[PRODUCT ID]],MasterData[],5,0)</f>
        <v>67</v>
      </c>
      <c r="L90" s="10">
        <f>VLOOKUP(InputData[[#This Row],[PRODUCT ID]],MasterData[],6,0)</f>
        <v>83.08</v>
      </c>
      <c r="M90" s="10">
        <f>InputData[[#This Row],[BUYING PRIZE]]*InputData[[#This Row],[QUANTITY]]</f>
        <v>402</v>
      </c>
      <c r="N90" s="10">
        <f>(InputData[[#This Row],[SELLING PRICE]]*InputData[[#This Row],[QUANTITY]])-(InputData[[#This Row],[DISCOUNT %]]*(InputData[[#This Row],[SELLING PRICE]]*InputData[[#This Row],[QUANTITY]]))</f>
        <v>498.48</v>
      </c>
      <c r="O90">
        <f>DAY(InputData[[#This Row],[DATE]])</f>
        <v>30</v>
      </c>
      <c r="P90" s="12">
        <v>44803</v>
      </c>
      <c r="Q90" t="str">
        <f>TEXT(InputData[[#This Row],[DATE]],"mmm")</f>
        <v>Aug</v>
      </c>
      <c r="R90"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90" t="str">
        <f>TEXT(InputData[[#This Row],[DATE]],"dddd")</f>
        <v>Tuesday</v>
      </c>
      <c r="T90">
        <f>YEAR(InputData[[#This Row],[DATE]])</f>
        <v>2022</v>
      </c>
    </row>
    <row r="91" spans="1:20" x14ac:dyDescent="0.2">
      <c r="A91" s="5">
        <v>44803</v>
      </c>
      <c r="B91" t="s">
        <v>48</v>
      </c>
      <c r="C91">
        <v>5</v>
      </c>
      <c r="D91" t="s">
        <v>108</v>
      </c>
      <c r="E91" t="s">
        <v>105</v>
      </c>
      <c r="F91" t="str">
        <f>IF(InputData[[#This Row],[DISCOUNT %]]&lt;0%,"Yes","No")</f>
        <v>No</v>
      </c>
      <c r="G91" s="1">
        <v>0</v>
      </c>
      <c r="H91" t="str">
        <f>VLOOKUP(InputData[[#This Row],[PRODUCT ID]],MasterData[],2,0)</f>
        <v>Product25</v>
      </c>
      <c r="I91" t="str">
        <f>VLOOKUP(InputData[[#This Row],[PRODUCT ID]],MasterData[],3,0)</f>
        <v>Category03</v>
      </c>
      <c r="J91" t="str">
        <f>VLOOKUP(InputData[[#This Row],[PRODUCT ID]],MasterData[],4,0)</f>
        <v>No.</v>
      </c>
      <c r="K91" s="10">
        <f>VLOOKUP(InputData[[#This Row],[PRODUCT ID]],MasterData[],5,0)</f>
        <v>7</v>
      </c>
      <c r="L91" s="10">
        <f>VLOOKUP(InputData[[#This Row],[PRODUCT ID]],MasterData[],6,0)</f>
        <v>8.33</v>
      </c>
      <c r="M91" s="10">
        <f>InputData[[#This Row],[BUYING PRIZE]]*InputData[[#This Row],[QUANTITY]]</f>
        <v>35</v>
      </c>
      <c r="N91" s="10">
        <f>(InputData[[#This Row],[SELLING PRICE]]*InputData[[#This Row],[QUANTITY]])-(InputData[[#This Row],[DISCOUNT %]]*(InputData[[#This Row],[SELLING PRICE]]*InputData[[#This Row],[QUANTITY]]))</f>
        <v>41.65</v>
      </c>
      <c r="O91">
        <f>DAY(InputData[[#This Row],[DATE]])</f>
        <v>30</v>
      </c>
      <c r="P91" s="12">
        <v>44803</v>
      </c>
      <c r="Q91" t="str">
        <f>TEXT(InputData[[#This Row],[DATE]],"mmm")</f>
        <v>Aug</v>
      </c>
      <c r="R91"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91" t="str">
        <f>TEXT(InputData[[#This Row],[DATE]],"dddd")</f>
        <v>Tuesday</v>
      </c>
      <c r="T91">
        <f>YEAR(InputData[[#This Row],[DATE]])</f>
        <v>2022</v>
      </c>
    </row>
    <row r="92" spans="1:20" x14ac:dyDescent="0.2">
      <c r="A92" s="5">
        <v>44801</v>
      </c>
      <c r="B92" t="s">
        <v>90</v>
      </c>
      <c r="C92">
        <v>9</v>
      </c>
      <c r="D92" t="s">
        <v>107</v>
      </c>
      <c r="E92" t="s">
        <v>107</v>
      </c>
      <c r="F92" t="str">
        <f>IF(InputData[[#This Row],[DISCOUNT %]]&lt;0%,"Yes","No")</f>
        <v>No</v>
      </c>
      <c r="G92" s="1">
        <v>0</v>
      </c>
      <c r="H92" t="str">
        <f>VLOOKUP(InputData[[#This Row],[PRODUCT ID]],MasterData[],2,0)</f>
        <v>Product05</v>
      </c>
      <c r="I92" t="str">
        <f>VLOOKUP(InputData[[#This Row],[PRODUCT ID]],MasterData[],3,0)</f>
        <v>Category01</v>
      </c>
      <c r="J92" t="str">
        <f>VLOOKUP(InputData[[#This Row],[PRODUCT ID]],MasterData[],4,0)</f>
        <v>Ft</v>
      </c>
      <c r="K92" s="10">
        <f>VLOOKUP(InputData[[#This Row],[PRODUCT ID]],MasterData[],5,0)</f>
        <v>133</v>
      </c>
      <c r="L92" s="10">
        <f>VLOOKUP(InputData[[#This Row],[PRODUCT ID]],MasterData[],6,0)</f>
        <v>155.61000000000001</v>
      </c>
      <c r="M92" s="10">
        <f>InputData[[#This Row],[BUYING PRIZE]]*InputData[[#This Row],[QUANTITY]]</f>
        <v>1197</v>
      </c>
      <c r="N92" s="10">
        <f>(InputData[[#This Row],[SELLING PRICE]]*InputData[[#This Row],[QUANTITY]])-(InputData[[#This Row],[DISCOUNT %]]*(InputData[[#This Row],[SELLING PRICE]]*InputData[[#This Row],[QUANTITY]]))</f>
        <v>1400.4900000000002</v>
      </c>
      <c r="O92">
        <f>DAY(InputData[[#This Row],[DATE]])</f>
        <v>28</v>
      </c>
      <c r="P92" s="12">
        <v>44801</v>
      </c>
      <c r="Q92" t="str">
        <f>TEXT(InputData[[#This Row],[DATE]],"mmm")</f>
        <v>Aug</v>
      </c>
      <c r="R92"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92" t="str">
        <f>TEXT(InputData[[#This Row],[DATE]],"dddd")</f>
        <v>Sunday</v>
      </c>
      <c r="T92">
        <f>YEAR(InputData[[#This Row],[DATE]])</f>
        <v>2022</v>
      </c>
    </row>
    <row r="93" spans="1:20" x14ac:dyDescent="0.2">
      <c r="A93" s="5">
        <v>44801</v>
      </c>
      <c r="B93" t="s">
        <v>17</v>
      </c>
      <c r="C93">
        <v>5</v>
      </c>
      <c r="D93" t="s">
        <v>108</v>
      </c>
      <c r="E93" t="s">
        <v>107</v>
      </c>
      <c r="F93" t="str">
        <f>IF(InputData[[#This Row],[DISCOUNT %]]&lt;0%,"Yes","No")</f>
        <v>No</v>
      </c>
      <c r="G93" s="1">
        <v>0</v>
      </c>
      <c r="H93" t="str">
        <f>VLOOKUP(InputData[[#This Row],[PRODUCT ID]],MasterData[],2,0)</f>
        <v>Product39</v>
      </c>
      <c r="I93" t="str">
        <f>VLOOKUP(InputData[[#This Row],[PRODUCT ID]],MasterData[],3,0)</f>
        <v>Category05</v>
      </c>
      <c r="J93" t="str">
        <f>VLOOKUP(InputData[[#This Row],[PRODUCT ID]],MasterData[],4,0)</f>
        <v>No.</v>
      </c>
      <c r="K93" s="10">
        <f>VLOOKUP(InputData[[#This Row],[PRODUCT ID]],MasterData[],5,0)</f>
        <v>37</v>
      </c>
      <c r="L93" s="10">
        <f>VLOOKUP(InputData[[#This Row],[PRODUCT ID]],MasterData[],6,0)</f>
        <v>42.55</v>
      </c>
      <c r="M93" s="10">
        <f>InputData[[#This Row],[BUYING PRIZE]]*InputData[[#This Row],[QUANTITY]]</f>
        <v>185</v>
      </c>
      <c r="N93" s="10">
        <f>(InputData[[#This Row],[SELLING PRICE]]*InputData[[#This Row],[QUANTITY]])-(InputData[[#This Row],[DISCOUNT %]]*(InputData[[#This Row],[SELLING PRICE]]*InputData[[#This Row],[QUANTITY]]))</f>
        <v>212.75</v>
      </c>
      <c r="O93">
        <f>DAY(InputData[[#This Row],[DATE]])</f>
        <v>28</v>
      </c>
      <c r="P93" s="12">
        <v>44801</v>
      </c>
      <c r="Q93" t="str">
        <f>TEXT(InputData[[#This Row],[DATE]],"mmm")</f>
        <v>Aug</v>
      </c>
      <c r="R93"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93" t="str">
        <f>TEXT(InputData[[#This Row],[DATE]],"dddd")</f>
        <v>Sunday</v>
      </c>
      <c r="T93">
        <f>YEAR(InputData[[#This Row],[DATE]])</f>
        <v>2022</v>
      </c>
    </row>
    <row r="94" spans="1:20" x14ac:dyDescent="0.2">
      <c r="A94" s="5">
        <v>44800</v>
      </c>
      <c r="B94" t="s">
        <v>17</v>
      </c>
      <c r="C94">
        <v>15</v>
      </c>
      <c r="D94" t="s">
        <v>106</v>
      </c>
      <c r="E94" t="s">
        <v>107</v>
      </c>
      <c r="F94" t="str">
        <f>IF(InputData[[#This Row],[DISCOUNT %]]&lt;0%,"Yes","No")</f>
        <v>No</v>
      </c>
      <c r="G94" s="1">
        <v>0</v>
      </c>
      <c r="H94" t="str">
        <f>VLOOKUP(InputData[[#This Row],[PRODUCT ID]],MasterData[],2,0)</f>
        <v>Product39</v>
      </c>
      <c r="I94" t="str">
        <f>VLOOKUP(InputData[[#This Row],[PRODUCT ID]],MasterData[],3,0)</f>
        <v>Category05</v>
      </c>
      <c r="J94" t="str">
        <f>VLOOKUP(InputData[[#This Row],[PRODUCT ID]],MasterData[],4,0)</f>
        <v>No.</v>
      </c>
      <c r="K94" s="10">
        <f>VLOOKUP(InputData[[#This Row],[PRODUCT ID]],MasterData[],5,0)</f>
        <v>37</v>
      </c>
      <c r="L94" s="10">
        <f>VLOOKUP(InputData[[#This Row],[PRODUCT ID]],MasterData[],6,0)</f>
        <v>42.55</v>
      </c>
      <c r="M94" s="10">
        <f>InputData[[#This Row],[BUYING PRIZE]]*InputData[[#This Row],[QUANTITY]]</f>
        <v>555</v>
      </c>
      <c r="N94" s="10">
        <f>(InputData[[#This Row],[SELLING PRICE]]*InputData[[#This Row],[QUANTITY]])-(InputData[[#This Row],[DISCOUNT %]]*(InputData[[#This Row],[SELLING PRICE]]*InputData[[#This Row],[QUANTITY]]))</f>
        <v>638.25</v>
      </c>
      <c r="O94">
        <f>DAY(InputData[[#This Row],[DATE]])</f>
        <v>27</v>
      </c>
      <c r="P94" s="12">
        <v>44800</v>
      </c>
      <c r="Q94" t="str">
        <f>TEXT(InputData[[#This Row],[DATE]],"mmm")</f>
        <v>Aug</v>
      </c>
      <c r="R94"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94" t="str">
        <f>TEXT(InputData[[#This Row],[DATE]],"dddd")</f>
        <v>Saturday</v>
      </c>
      <c r="T94">
        <f>YEAR(InputData[[#This Row],[DATE]])</f>
        <v>2022</v>
      </c>
    </row>
    <row r="95" spans="1:20" x14ac:dyDescent="0.2">
      <c r="A95" s="5">
        <v>44799</v>
      </c>
      <c r="B95" t="s">
        <v>61</v>
      </c>
      <c r="C95">
        <v>13</v>
      </c>
      <c r="D95" t="s">
        <v>106</v>
      </c>
      <c r="E95" t="s">
        <v>105</v>
      </c>
      <c r="F95" t="str">
        <f>IF(InputData[[#This Row],[DISCOUNT %]]&lt;0%,"Yes","No")</f>
        <v>No</v>
      </c>
      <c r="G95" s="1">
        <v>0</v>
      </c>
      <c r="H95" t="str">
        <f>VLOOKUP(InputData[[#This Row],[PRODUCT ID]],MasterData[],2,0)</f>
        <v>Product19</v>
      </c>
      <c r="I95" t="str">
        <f>VLOOKUP(InputData[[#This Row],[PRODUCT ID]],MasterData[],3,0)</f>
        <v>Category02</v>
      </c>
      <c r="J95" t="str">
        <f>VLOOKUP(InputData[[#This Row],[PRODUCT ID]],MasterData[],4,0)</f>
        <v>Ft</v>
      </c>
      <c r="K95" s="10">
        <f>VLOOKUP(InputData[[#This Row],[PRODUCT ID]],MasterData[],5,0)</f>
        <v>150</v>
      </c>
      <c r="L95" s="10">
        <f>VLOOKUP(InputData[[#This Row],[PRODUCT ID]],MasterData[],6,0)</f>
        <v>210</v>
      </c>
      <c r="M95" s="10">
        <f>InputData[[#This Row],[BUYING PRIZE]]*InputData[[#This Row],[QUANTITY]]</f>
        <v>1950</v>
      </c>
      <c r="N95" s="10">
        <f>(InputData[[#This Row],[SELLING PRICE]]*InputData[[#This Row],[QUANTITY]])-(InputData[[#This Row],[DISCOUNT %]]*(InputData[[#This Row],[SELLING PRICE]]*InputData[[#This Row],[QUANTITY]]))</f>
        <v>2730</v>
      </c>
      <c r="O95">
        <f>DAY(InputData[[#This Row],[DATE]])</f>
        <v>26</v>
      </c>
      <c r="P95" s="12">
        <v>44799</v>
      </c>
      <c r="Q95" t="str">
        <f>TEXT(InputData[[#This Row],[DATE]],"mmm")</f>
        <v>Aug</v>
      </c>
      <c r="R95"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95" t="str">
        <f>TEXT(InputData[[#This Row],[DATE]],"dddd")</f>
        <v>Friday</v>
      </c>
      <c r="T95">
        <f>YEAR(InputData[[#This Row],[DATE]])</f>
        <v>2022</v>
      </c>
    </row>
    <row r="96" spans="1:20" x14ac:dyDescent="0.2">
      <c r="A96" s="5">
        <v>44799</v>
      </c>
      <c r="B96" t="s">
        <v>21</v>
      </c>
      <c r="C96">
        <v>8</v>
      </c>
      <c r="D96" t="s">
        <v>107</v>
      </c>
      <c r="E96" t="s">
        <v>107</v>
      </c>
      <c r="F96" t="str">
        <f>IF(InputData[[#This Row],[DISCOUNT %]]&lt;0%,"Yes","No")</f>
        <v>No</v>
      </c>
      <c r="G96" s="1">
        <v>0</v>
      </c>
      <c r="H96" t="str">
        <f>VLOOKUP(InputData[[#This Row],[PRODUCT ID]],MasterData[],2,0)</f>
        <v>Product37</v>
      </c>
      <c r="I96" t="str">
        <f>VLOOKUP(InputData[[#This Row],[PRODUCT ID]],MasterData[],3,0)</f>
        <v>Category05</v>
      </c>
      <c r="J96" t="str">
        <f>VLOOKUP(InputData[[#This Row],[PRODUCT ID]],MasterData[],4,0)</f>
        <v>Kg</v>
      </c>
      <c r="K96" s="10">
        <f>VLOOKUP(InputData[[#This Row],[PRODUCT ID]],MasterData[],5,0)</f>
        <v>67</v>
      </c>
      <c r="L96" s="10">
        <f>VLOOKUP(InputData[[#This Row],[PRODUCT ID]],MasterData[],6,0)</f>
        <v>85.76</v>
      </c>
      <c r="M96" s="10">
        <f>InputData[[#This Row],[BUYING PRIZE]]*InputData[[#This Row],[QUANTITY]]</f>
        <v>536</v>
      </c>
      <c r="N96" s="10">
        <f>(InputData[[#This Row],[SELLING PRICE]]*InputData[[#This Row],[QUANTITY]])-(InputData[[#This Row],[DISCOUNT %]]*(InputData[[#This Row],[SELLING PRICE]]*InputData[[#This Row],[QUANTITY]]))</f>
        <v>686.08</v>
      </c>
      <c r="O96">
        <f>DAY(InputData[[#This Row],[DATE]])</f>
        <v>26</v>
      </c>
      <c r="P96" s="12">
        <v>44799</v>
      </c>
      <c r="Q96" t="str">
        <f>TEXT(InputData[[#This Row],[DATE]],"mmm")</f>
        <v>Aug</v>
      </c>
      <c r="R96"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96" t="str">
        <f>TEXT(InputData[[#This Row],[DATE]],"dddd")</f>
        <v>Friday</v>
      </c>
      <c r="T96">
        <f>YEAR(InputData[[#This Row],[DATE]])</f>
        <v>2022</v>
      </c>
    </row>
    <row r="97" spans="1:20" x14ac:dyDescent="0.2">
      <c r="A97" s="5">
        <v>44797</v>
      </c>
      <c r="B97" t="s">
        <v>90</v>
      </c>
      <c r="C97">
        <v>5</v>
      </c>
      <c r="D97" t="s">
        <v>108</v>
      </c>
      <c r="E97" t="s">
        <v>105</v>
      </c>
      <c r="F97" t="str">
        <f>IF(InputData[[#This Row],[DISCOUNT %]]&lt;0%,"Yes","No")</f>
        <v>No</v>
      </c>
      <c r="G97" s="1">
        <v>0</v>
      </c>
      <c r="H97" t="str">
        <f>VLOOKUP(InputData[[#This Row],[PRODUCT ID]],MasterData[],2,0)</f>
        <v>Product05</v>
      </c>
      <c r="I97" t="str">
        <f>VLOOKUP(InputData[[#This Row],[PRODUCT ID]],MasterData[],3,0)</f>
        <v>Category01</v>
      </c>
      <c r="J97" t="str">
        <f>VLOOKUP(InputData[[#This Row],[PRODUCT ID]],MasterData[],4,0)</f>
        <v>Ft</v>
      </c>
      <c r="K97" s="10">
        <f>VLOOKUP(InputData[[#This Row],[PRODUCT ID]],MasterData[],5,0)</f>
        <v>133</v>
      </c>
      <c r="L97" s="10">
        <f>VLOOKUP(InputData[[#This Row],[PRODUCT ID]],MasterData[],6,0)</f>
        <v>155.61000000000001</v>
      </c>
      <c r="M97" s="10">
        <f>InputData[[#This Row],[BUYING PRIZE]]*InputData[[#This Row],[QUANTITY]]</f>
        <v>665</v>
      </c>
      <c r="N97" s="10">
        <f>(InputData[[#This Row],[SELLING PRICE]]*InputData[[#This Row],[QUANTITY]])-(InputData[[#This Row],[DISCOUNT %]]*(InputData[[#This Row],[SELLING PRICE]]*InputData[[#This Row],[QUANTITY]]))</f>
        <v>778.05000000000007</v>
      </c>
      <c r="O97">
        <f>DAY(InputData[[#This Row],[DATE]])</f>
        <v>24</v>
      </c>
      <c r="P97" s="12">
        <v>44797</v>
      </c>
      <c r="Q97" t="str">
        <f>TEXT(InputData[[#This Row],[DATE]],"mmm")</f>
        <v>Aug</v>
      </c>
      <c r="R97"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97" t="str">
        <f>TEXT(InputData[[#This Row],[DATE]],"dddd")</f>
        <v>Wednesday</v>
      </c>
      <c r="T97">
        <f>YEAR(InputData[[#This Row],[DATE]])</f>
        <v>2022</v>
      </c>
    </row>
    <row r="98" spans="1:20" x14ac:dyDescent="0.2">
      <c r="A98" s="5">
        <v>44796</v>
      </c>
      <c r="B98" t="s">
        <v>5</v>
      </c>
      <c r="C98">
        <v>11</v>
      </c>
      <c r="D98" t="s">
        <v>107</v>
      </c>
      <c r="E98" t="s">
        <v>107</v>
      </c>
      <c r="F98" t="str">
        <f>IF(InputData[[#This Row],[DISCOUNT %]]&lt;0%,"Yes","No")</f>
        <v>No</v>
      </c>
      <c r="G98" s="1">
        <v>0</v>
      </c>
      <c r="H98" t="str">
        <f>VLOOKUP(InputData[[#This Row],[PRODUCT ID]],MasterData[],2,0)</f>
        <v>Product44</v>
      </c>
      <c r="I98" t="str">
        <f>VLOOKUP(InputData[[#This Row],[PRODUCT ID]],MasterData[],3,0)</f>
        <v>Category05</v>
      </c>
      <c r="J98" t="str">
        <f>VLOOKUP(InputData[[#This Row],[PRODUCT ID]],MasterData[],4,0)</f>
        <v>Kg</v>
      </c>
      <c r="K98" s="10">
        <f>VLOOKUP(InputData[[#This Row],[PRODUCT ID]],MasterData[],5,0)</f>
        <v>76</v>
      </c>
      <c r="L98" s="10">
        <f>VLOOKUP(InputData[[#This Row],[PRODUCT ID]],MasterData[],6,0)</f>
        <v>82.08</v>
      </c>
      <c r="M98" s="10">
        <f>InputData[[#This Row],[BUYING PRIZE]]*InputData[[#This Row],[QUANTITY]]</f>
        <v>836</v>
      </c>
      <c r="N98" s="10">
        <f>(InputData[[#This Row],[SELLING PRICE]]*InputData[[#This Row],[QUANTITY]])-(InputData[[#This Row],[DISCOUNT %]]*(InputData[[#This Row],[SELLING PRICE]]*InputData[[#This Row],[QUANTITY]]))</f>
        <v>902.88</v>
      </c>
      <c r="O98">
        <f>DAY(InputData[[#This Row],[DATE]])</f>
        <v>23</v>
      </c>
      <c r="P98" s="12">
        <v>44796</v>
      </c>
      <c r="Q98" t="str">
        <f>TEXT(InputData[[#This Row],[DATE]],"mmm")</f>
        <v>Aug</v>
      </c>
      <c r="R98"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98" t="str">
        <f>TEXT(InputData[[#This Row],[DATE]],"dddd")</f>
        <v>Tuesday</v>
      </c>
      <c r="T98">
        <f>YEAR(InputData[[#This Row],[DATE]])</f>
        <v>2022</v>
      </c>
    </row>
    <row r="99" spans="1:20" x14ac:dyDescent="0.2">
      <c r="A99" s="5">
        <v>44796</v>
      </c>
      <c r="B99" t="s">
        <v>39</v>
      </c>
      <c r="C99">
        <v>14</v>
      </c>
      <c r="D99" t="s">
        <v>108</v>
      </c>
      <c r="E99" t="s">
        <v>105</v>
      </c>
      <c r="F99" t="str">
        <f>IF(InputData[[#This Row],[DISCOUNT %]]&lt;0%,"Yes","No")</f>
        <v>No</v>
      </c>
      <c r="G99" s="1">
        <v>0</v>
      </c>
      <c r="H99" t="str">
        <f>VLOOKUP(InputData[[#This Row],[PRODUCT ID]],MasterData[],2,0)</f>
        <v>Product29</v>
      </c>
      <c r="I99" t="str">
        <f>VLOOKUP(InputData[[#This Row],[PRODUCT ID]],MasterData[],3,0)</f>
        <v>Category04</v>
      </c>
      <c r="J99" t="str">
        <f>VLOOKUP(InputData[[#This Row],[PRODUCT ID]],MasterData[],4,0)</f>
        <v>Lt</v>
      </c>
      <c r="K99" s="10">
        <f>VLOOKUP(InputData[[#This Row],[PRODUCT ID]],MasterData[],5,0)</f>
        <v>47</v>
      </c>
      <c r="L99" s="10">
        <f>VLOOKUP(InputData[[#This Row],[PRODUCT ID]],MasterData[],6,0)</f>
        <v>53.11</v>
      </c>
      <c r="M99" s="10">
        <f>InputData[[#This Row],[BUYING PRIZE]]*InputData[[#This Row],[QUANTITY]]</f>
        <v>658</v>
      </c>
      <c r="N99" s="10">
        <f>(InputData[[#This Row],[SELLING PRICE]]*InputData[[#This Row],[QUANTITY]])-(InputData[[#This Row],[DISCOUNT %]]*(InputData[[#This Row],[SELLING PRICE]]*InputData[[#This Row],[QUANTITY]]))</f>
        <v>743.54</v>
      </c>
      <c r="O99">
        <f>DAY(InputData[[#This Row],[DATE]])</f>
        <v>23</v>
      </c>
      <c r="P99" s="12">
        <v>44796</v>
      </c>
      <c r="Q99" t="str">
        <f>TEXT(InputData[[#This Row],[DATE]],"mmm")</f>
        <v>Aug</v>
      </c>
      <c r="R99"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99" t="str">
        <f>TEXT(InputData[[#This Row],[DATE]],"dddd")</f>
        <v>Tuesday</v>
      </c>
      <c r="T99">
        <f>YEAR(InputData[[#This Row],[DATE]])</f>
        <v>2022</v>
      </c>
    </row>
    <row r="100" spans="1:20" x14ac:dyDescent="0.2">
      <c r="A100" s="5">
        <v>44794</v>
      </c>
      <c r="B100" t="s">
        <v>67</v>
      </c>
      <c r="C100">
        <v>4</v>
      </c>
      <c r="D100" t="s">
        <v>108</v>
      </c>
      <c r="E100" t="s">
        <v>107</v>
      </c>
      <c r="F100" t="str">
        <f>IF(InputData[[#This Row],[DISCOUNT %]]&lt;0%,"Yes","No")</f>
        <v>No</v>
      </c>
      <c r="G100" s="1">
        <v>0</v>
      </c>
      <c r="H100" t="str">
        <f>VLOOKUP(InputData[[#This Row],[PRODUCT ID]],MasterData[],2,0)</f>
        <v>Product16</v>
      </c>
      <c r="I100" t="str">
        <f>VLOOKUP(InputData[[#This Row],[PRODUCT ID]],MasterData[],3,0)</f>
        <v>Category02</v>
      </c>
      <c r="J100" t="str">
        <f>VLOOKUP(InputData[[#This Row],[PRODUCT ID]],MasterData[],4,0)</f>
        <v>No.</v>
      </c>
      <c r="K100" s="10">
        <f>VLOOKUP(InputData[[#This Row],[PRODUCT ID]],MasterData[],5,0)</f>
        <v>13</v>
      </c>
      <c r="L100" s="10">
        <f>VLOOKUP(InputData[[#This Row],[PRODUCT ID]],MasterData[],6,0)</f>
        <v>16.64</v>
      </c>
      <c r="M100" s="10">
        <f>InputData[[#This Row],[BUYING PRIZE]]*InputData[[#This Row],[QUANTITY]]</f>
        <v>52</v>
      </c>
      <c r="N100" s="10">
        <f>(InputData[[#This Row],[SELLING PRICE]]*InputData[[#This Row],[QUANTITY]])-(InputData[[#This Row],[DISCOUNT %]]*(InputData[[#This Row],[SELLING PRICE]]*InputData[[#This Row],[QUANTITY]]))</f>
        <v>66.56</v>
      </c>
      <c r="O100">
        <f>DAY(InputData[[#This Row],[DATE]])</f>
        <v>21</v>
      </c>
      <c r="P100" s="12">
        <v>44794</v>
      </c>
      <c r="Q100" t="str">
        <f>TEXT(InputData[[#This Row],[DATE]],"mmm")</f>
        <v>Aug</v>
      </c>
      <c r="R100"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00" t="str">
        <f>TEXT(InputData[[#This Row],[DATE]],"dddd")</f>
        <v>Sunday</v>
      </c>
      <c r="T100">
        <f>YEAR(InputData[[#This Row],[DATE]])</f>
        <v>2022</v>
      </c>
    </row>
    <row r="101" spans="1:20" x14ac:dyDescent="0.2">
      <c r="A101" s="5">
        <v>44793</v>
      </c>
      <c r="B101" t="s">
        <v>52</v>
      </c>
      <c r="C101">
        <v>13</v>
      </c>
      <c r="D101" t="s">
        <v>108</v>
      </c>
      <c r="E101" t="s">
        <v>107</v>
      </c>
      <c r="F101" t="str">
        <f>IF(InputData[[#This Row],[DISCOUNT %]]&lt;0%,"Yes","No")</f>
        <v>No</v>
      </c>
      <c r="G101" s="1">
        <v>0</v>
      </c>
      <c r="H101" t="str">
        <f>VLOOKUP(InputData[[#This Row],[PRODUCT ID]],MasterData[],2,0)</f>
        <v>Product23</v>
      </c>
      <c r="I101" t="str">
        <f>VLOOKUP(InputData[[#This Row],[PRODUCT ID]],MasterData[],3,0)</f>
        <v>Category03</v>
      </c>
      <c r="J101" t="str">
        <f>VLOOKUP(InputData[[#This Row],[PRODUCT ID]],MasterData[],4,0)</f>
        <v>Ft</v>
      </c>
      <c r="K101" s="10">
        <f>VLOOKUP(InputData[[#This Row],[PRODUCT ID]],MasterData[],5,0)</f>
        <v>141</v>
      </c>
      <c r="L101" s="10">
        <f>VLOOKUP(InputData[[#This Row],[PRODUCT ID]],MasterData[],6,0)</f>
        <v>149.46</v>
      </c>
      <c r="M101" s="10">
        <f>InputData[[#This Row],[BUYING PRIZE]]*InputData[[#This Row],[QUANTITY]]</f>
        <v>1833</v>
      </c>
      <c r="N101" s="10">
        <f>(InputData[[#This Row],[SELLING PRICE]]*InputData[[#This Row],[QUANTITY]])-(InputData[[#This Row],[DISCOUNT %]]*(InputData[[#This Row],[SELLING PRICE]]*InputData[[#This Row],[QUANTITY]]))</f>
        <v>1942.98</v>
      </c>
      <c r="O101">
        <f>DAY(InputData[[#This Row],[DATE]])</f>
        <v>20</v>
      </c>
      <c r="P101" s="12">
        <v>44793</v>
      </c>
      <c r="Q101" t="str">
        <f>TEXT(InputData[[#This Row],[DATE]],"mmm")</f>
        <v>Aug</v>
      </c>
      <c r="R101"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01" t="str">
        <f>TEXT(InputData[[#This Row],[DATE]],"dddd")</f>
        <v>Saturday</v>
      </c>
      <c r="T101">
        <f>YEAR(InputData[[#This Row],[DATE]])</f>
        <v>2022</v>
      </c>
    </row>
    <row r="102" spans="1:20" x14ac:dyDescent="0.2">
      <c r="A102" s="5">
        <v>44793</v>
      </c>
      <c r="B102" t="s">
        <v>31</v>
      </c>
      <c r="C102">
        <v>14</v>
      </c>
      <c r="D102" t="s">
        <v>108</v>
      </c>
      <c r="E102" t="s">
        <v>107</v>
      </c>
      <c r="F102" t="str">
        <f>IF(InputData[[#This Row],[DISCOUNT %]]&lt;0%,"Yes","No")</f>
        <v>No</v>
      </c>
      <c r="G102" s="1">
        <v>0</v>
      </c>
      <c r="H102" t="str">
        <f>VLOOKUP(InputData[[#This Row],[PRODUCT ID]],MasterData[],2,0)</f>
        <v>Product33</v>
      </c>
      <c r="I102" t="str">
        <f>VLOOKUP(InputData[[#This Row],[PRODUCT ID]],MasterData[],3,0)</f>
        <v>Category04</v>
      </c>
      <c r="J102" t="str">
        <f>VLOOKUP(InputData[[#This Row],[PRODUCT ID]],MasterData[],4,0)</f>
        <v>Kg</v>
      </c>
      <c r="K102" s="10">
        <f>VLOOKUP(InputData[[#This Row],[PRODUCT ID]],MasterData[],5,0)</f>
        <v>95</v>
      </c>
      <c r="L102" s="10">
        <f>VLOOKUP(InputData[[#This Row],[PRODUCT ID]],MasterData[],6,0)</f>
        <v>119.7</v>
      </c>
      <c r="M102" s="10">
        <f>InputData[[#This Row],[BUYING PRIZE]]*InputData[[#This Row],[QUANTITY]]</f>
        <v>1330</v>
      </c>
      <c r="N102" s="10">
        <f>(InputData[[#This Row],[SELLING PRICE]]*InputData[[#This Row],[QUANTITY]])-(InputData[[#This Row],[DISCOUNT %]]*(InputData[[#This Row],[SELLING PRICE]]*InputData[[#This Row],[QUANTITY]]))</f>
        <v>1675.8</v>
      </c>
      <c r="O102">
        <f>DAY(InputData[[#This Row],[DATE]])</f>
        <v>20</v>
      </c>
      <c r="P102" s="12">
        <v>44793</v>
      </c>
      <c r="Q102" t="str">
        <f>TEXT(InputData[[#This Row],[DATE]],"mmm")</f>
        <v>Aug</v>
      </c>
      <c r="R102"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02" t="str">
        <f>TEXT(InputData[[#This Row],[DATE]],"dddd")</f>
        <v>Saturday</v>
      </c>
      <c r="T102">
        <f>YEAR(InputData[[#This Row],[DATE]])</f>
        <v>2022</v>
      </c>
    </row>
    <row r="103" spans="1:20" x14ac:dyDescent="0.2">
      <c r="A103" s="5">
        <v>44792</v>
      </c>
      <c r="B103" t="s">
        <v>86</v>
      </c>
      <c r="C103">
        <v>3</v>
      </c>
      <c r="D103" t="s">
        <v>107</v>
      </c>
      <c r="E103" t="s">
        <v>107</v>
      </c>
      <c r="F103" t="str">
        <f>IF(InputData[[#This Row],[DISCOUNT %]]&lt;0%,"Yes","No")</f>
        <v>No</v>
      </c>
      <c r="G103" s="1">
        <v>0</v>
      </c>
      <c r="H103" t="str">
        <f>VLOOKUP(InputData[[#This Row],[PRODUCT ID]],MasterData[],2,0)</f>
        <v>Product07</v>
      </c>
      <c r="I103" t="str">
        <f>VLOOKUP(InputData[[#This Row],[PRODUCT ID]],MasterData[],3,0)</f>
        <v>Category01</v>
      </c>
      <c r="J103" t="str">
        <f>VLOOKUP(InputData[[#This Row],[PRODUCT ID]],MasterData[],4,0)</f>
        <v>Lt</v>
      </c>
      <c r="K103" s="10">
        <f>VLOOKUP(InputData[[#This Row],[PRODUCT ID]],MasterData[],5,0)</f>
        <v>43</v>
      </c>
      <c r="L103" s="10">
        <f>VLOOKUP(InputData[[#This Row],[PRODUCT ID]],MasterData[],6,0)</f>
        <v>47.730000000000004</v>
      </c>
      <c r="M103" s="10">
        <f>InputData[[#This Row],[BUYING PRIZE]]*InputData[[#This Row],[QUANTITY]]</f>
        <v>129</v>
      </c>
      <c r="N103" s="10">
        <f>(InputData[[#This Row],[SELLING PRICE]]*InputData[[#This Row],[QUANTITY]])-(InputData[[#This Row],[DISCOUNT %]]*(InputData[[#This Row],[SELLING PRICE]]*InputData[[#This Row],[QUANTITY]]))</f>
        <v>143.19</v>
      </c>
      <c r="O103">
        <f>DAY(InputData[[#This Row],[DATE]])</f>
        <v>19</v>
      </c>
      <c r="P103" s="12">
        <v>44792</v>
      </c>
      <c r="Q103" t="str">
        <f>TEXT(InputData[[#This Row],[DATE]],"mmm")</f>
        <v>Aug</v>
      </c>
      <c r="R103"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03" t="str">
        <f>TEXT(InputData[[#This Row],[DATE]],"dddd")</f>
        <v>Friday</v>
      </c>
      <c r="T103">
        <f>YEAR(InputData[[#This Row],[DATE]])</f>
        <v>2022</v>
      </c>
    </row>
    <row r="104" spans="1:20" x14ac:dyDescent="0.2">
      <c r="A104" s="5">
        <v>44791</v>
      </c>
      <c r="B104" t="s">
        <v>39</v>
      </c>
      <c r="C104">
        <v>8</v>
      </c>
      <c r="D104" t="s">
        <v>107</v>
      </c>
      <c r="E104" t="s">
        <v>107</v>
      </c>
      <c r="F104" t="str">
        <f>IF(InputData[[#This Row],[DISCOUNT %]]&lt;0%,"Yes","No")</f>
        <v>No</v>
      </c>
      <c r="G104" s="1">
        <v>0</v>
      </c>
      <c r="H104" t="str">
        <f>VLOOKUP(InputData[[#This Row],[PRODUCT ID]],MasterData[],2,0)</f>
        <v>Product29</v>
      </c>
      <c r="I104" t="str">
        <f>VLOOKUP(InputData[[#This Row],[PRODUCT ID]],MasterData[],3,0)</f>
        <v>Category04</v>
      </c>
      <c r="J104" t="str">
        <f>VLOOKUP(InputData[[#This Row],[PRODUCT ID]],MasterData[],4,0)</f>
        <v>Lt</v>
      </c>
      <c r="K104" s="10">
        <f>VLOOKUP(InputData[[#This Row],[PRODUCT ID]],MasterData[],5,0)</f>
        <v>47</v>
      </c>
      <c r="L104" s="10">
        <f>VLOOKUP(InputData[[#This Row],[PRODUCT ID]],MasterData[],6,0)</f>
        <v>53.11</v>
      </c>
      <c r="M104" s="10">
        <f>InputData[[#This Row],[BUYING PRIZE]]*InputData[[#This Row],[QUANTITY]]</f>
        <v>376</v>
      </c>
      <c r="N104" s="10">
        <f>(InputData[[#This Row],[SELLING PRICE]]*InputData[[#This Row],[QUANTITY]])-(InputData[[#This Row],[DISCOUNT %]]*(InputData[[#This Row],[SELLING PRICE]]*InputData[[#This Row],[QUANTITY]]))</f>
        <v>424.88</v>
      </c>
      <c r="O104">
        <f>DAY(InputData[[#This Row],[DATE]])</f>
        <v>18</v>
      </c>
      <c r="P104" s="12">
        <v>44791</v>
      </c>
      <c r="Q104" t="str">
        <f>TEXT(InputData[[#This Row],[DATE]],"mmm")</f>
        <v>Aug</v>
      </c>
      <c r="R104"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04" t="str">
        <f>TEXT(InputData[[#This Row],[DATE]],"dddd")</f>
        <v>Thursday</v>
      </c>
      <c r="T104">
        <f>YEAR(InputData[[#This Row],[DATE]])</f>
        <v>2022</v>
      </c>
    </row>
    <row r="105" spans="1:20" x14ac:dyDescent="0.2">
      <c r="A105" s="5">
        <v>44791</v>
      </c>
      <c r="B105" t="s">
        <v>79</v>
      </c>
      <c r="C105">
        <v>2</v>
      </c>
      <c r="D105" t="s">
        <v>107</v>
      </c>
      <c r="E105" t="s">
        <v>105</v>
      </c>
      <c r="F105" t="str">
        <f>IF(InputData[[#This Row],[DISCOUNT %]]&lt;0%,"Yes","No")</f>
        <v>No</v>
      </c>
      <c r="G105" s="1">
        <v>0</v>
      </c>
      <c r="H105" t="str">
        <f>VLOOKUP(InputData[[#This Row],[PRODUCT ID]],MasterData[],2,0)</f>
        <v>Product10</v>
      </c>
      <c r="I105" t="str">
        <f>VLOOKUP(InputData[[#This Row],[PRODUCT ID]],MasterData[],3,0)</f>
        <v>Category02</v>
      </c>
      <c r="J105" t="str">
        <f>VLOOKUP(InputData[[#This Row],[PRODUCT ID]],MasterData[],4,0)</f>
        <v>Ft</v>
      </c>
      <c r="K105" s="10">
        <f>VLOOKUP(InputData[[#This Row],[PRODUCT ID]],MasterData[],5,0)</f>
        <v>148</v>
      </c>
      <c r="L105" s="10">
        <f>VLOOKUP(InputData[[#This Row],[PRODUCT ID]],MasterData[],6,0)</f>
        <v>164.28</v>
      </c>
      <c r="M105" s="10">
        <f>InputData[[#This Row],[BUYING PRIZE]]*InputData[[#This Row],[QUANTITY]]</f>
        <v>296</v>
      </c>
      <c r="N105" s="10">
        <f>(InputData[[#This Row],[SELLING PRICE]]*InputData[[#This Row],[QUANTITY]])-(InputData[[#This Row],[DISCOUNT %]]*(InputData[[#This Row],[SELLING PRICE]]*InputData[[#This Row],[QUANTITY]]))</f>
        <v>328.56</v>
      </c>
      <c r="O105">
        <f>DAY(InputData[[#This Row],[DATE]])</f>
        <v>18</v>
      </c>
      <c r="P105" s="12">
        <v>44791</v>
      </c>
      <c r="Q105" t="str">
        <f>TEXT(InputData[[#This Row],[DATE]],"mmm")</f>
        <v>Aug</v>
      </c>
      <c r="R105"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05" t="str">
        <f>TEXT(InputData[[#This Row],[DATE]],"dddd")</f>
        <v>Thursday</v>
      </c>
      <c r="T105">
        <f>YEAR(InputData[[#This Row],[DATE]])</f>
        <v>2022</v>
      </c>
    </row>
    <row r="106" spans="1:20" x14ac:dyDescent="0.2">
      <c r="A106" s="5">
        <v>44788</v>
      </c>
      <c r="B106" t="s">
        <v>77</v>
      </c>
      <c r="C106">
        <v>10</v>
      </c>
      <c r="D106" t="s">
        <v>106</v>
      </c>
      <c r="E106" t="s">
        <v>105</v>
      </c>
      <c r="F106" t="str">
        <f>IF(InputData[[#This Row],[DISCOUNT %]]&lt;0%,"Yes","No")</f>
        <v>No</v>
      </c>
      <c r="G106" s="1">
        <v>0</v>
      </c>
      <c r="H106" t="str">
        <f>VLOOKUP(InputData[[#This Row],[PRODUCT ID]],MasterData[],2,0)</f>
        <v>Product11</v>
      </c>
      <c r="I106" t="str">
        <f>VLOOKUP(InputData[[#This Row],[PRODUCT ID]],MasterData[],3,0)</f>
        <v>Category02</v>
      </c>
      <c r="J106" t="str">
        <f>VLOOKUP(InputData[[#This Row],[PRODUCT ID]],MasterData[],4,0)</f>
        <v>Lt</v>
      </c>
      <c r="K106" s="10">
        <f>VLOOKUP(InputData[[#This Row],[PRODUCT ID]],MasterData[],5,0)</f>
        <v>44</v>
      </c>
      <c r="L106" s="10">
        <f>VLOOKUP(InputData[[#This Row],[PRODUCT ID]],MasterData[],6,0)</f>
        <v>48.4</v>
      </c>
      <c r="M106" s="10">
        <f>InputData[[#This Row],[BUYING PRIZE]]*InputData[[#This Row],[QUANTITY]]</f>
        <v>440</v>
      </c>
      <c r="N106" s="10">
        <f>(InputData[[#This Row],[SELLING PRICE]]*InputData[[#This Row],[QUANTITY]])-(InputData[[#This Row],[DISCOUNT %]]*(InputData[[#This Row],[SELLING PRICE]]*InputData[[#This Row],[QUANTITY]]))</f>
        <v>484</v>
      </c>
      <c r="O106">
        <f>DAY(InputData[[#This Row],[DATE]])</f>
        <v>15</v>
      </c>
      <c r="P106" s="12">
        <v>44788</v>
      </c>
      <c r="Q106" t="str">
        <f>TEXT(InputData[[#This Row],[DATE]],"mmm")</f>
        <v>Aug</v>
      </c>
      <c r="R106"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06" t="str">
        <f>TEXT(InputData[[#This Row],[DATE]],"dddd")</f>
        <v>Monday</v>
      </c>
      <c r="T106">
        <f>YEAR(InputData[[#This Row],[DATE]])</f>
        <v>2022</v>
      </c>
    </row>
    <row r="107" spans="1:20" x14ac:dyDescent="0.2">
      <c r="A107" s="5">
        <v>44788</v>
      </c>
      <c r="B107" t="s">
        <v>69</v>
      </c>
      <c r="C107">
        <v>7</v>
      </c>
      <c r="D107" t="s">
        <v>108</v>
      </c>
      <c r="E107" t="s">
        <v>107</v>
      </c>
      <c r="F107" t="str">
        <f>IF(InputData[[#This Row],[DISCOUNT %]]&lt;0%,"Yes","No")</f>
        <v>No</v>
      </c>
      <c r="G107" s="1">
        <v>0</v>
      </c>
      <c r="H107" t="str">
        <f>VLOOKUP(InputData[[#This Row],[PRODUCT ID]],MasterData[],2,0)</f>
        <v>Product15</v>
      </c>
      <c r="I107" t="str">
        <f>VLOOKUP(InputData[[#This Row],[PRODUCT ID]],MasterData[],3,0)</f>
        <v>Category02</v>
      </c>
      <c r="J107" t="str">
        <f>VLOOKUP(InputData[[#This Row],[PRODUCT ID]],MasterData[],4,0)</f>
        <v>No.</v>
      </c>
      <c r="K107" s="10">
        <f>VLOOKUP(InputData[[#This Row],[PRODUCT ID]],MasterData[],5,0)</f>
        <v>12</v>
      </c>
      <c r="L107" s="10">
        <f>VLOOKUP(InputData[[#This Row],[PRODUCT ID]],MasterData[],6,0)</f>
        <v>15.719999999999999</v>
      </c>
      <c r="M107" s="10">
        <f>InputData[[#This Row],[BUYING PRIZE]]*InputData[[#This Row],[QUANTITY]]</f>
        <v>84</v>
      </c>
      <c r="N107" s="10">
        <f>(InputData[[#This Row],[SELLING PRICE]]*InputData[[#This Row],[QUANTITY]])-(InputData[[#This Row],[DISCOUNT %]]*(InputData[[#This Row],[SELLING PRICE]]*InputData[[#This Row],[QUANTITY]]))</f>
        <v>110.03999999999999</v>
      </c>
      <c r="O107">
        <f>DAY(InputData[[#This Row],[DATE]])</f>
        <v>15</v>
      </c>
      <c r="P107" s="12">
        <v>44788</v>
      </c>
      <c r="Q107" t="str">
        <f>TEXT(InputData[[#This Row],[DATE]],"mmm")</f>
        <v>Aug</v>
      </c>
      <c r="R107"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07" t="str">
        <f>TEXT(InputData[[#This Row],[DATE]],"dddd")</f>
        <v>Monday</v>
      </c>
      <c r="T107">
        <f>YEAR(InputData[[#This Row],[DATE]])</f>
        <v>2022</v>
      </c>
    </row>
    <row r="108" spans="1:20" x14ac:dyDescent="0.2">
      <c r="A108" s="5">
        <v>44787</v>
      </c>
      <c r="B108" t="s">
        <v>37</v>
      </c>
      <c r="C108">
        <v>14</v>
      </c>
      <c r="D108" t="s">
        <v>108</v>
      </c>
      <c r="E108" t="s">
        <v>105</v>
      </c>
      <c r="F108" t="str">
        <f>IF(InputData[[#This Row],[DISCOUNT %]]&lt;0%,"Yes","No")</f>
        <v>No</v>
      </c>
      <c r="G108" s="1">
        <v>0</v>
      </c>
      <c r="H108" t="str">
        <f>VLOOKUP(InputData[[#This Row],[PRODUCT ID]],MasterData[],2,0)</f>
        <v>Product30</v>
      </c>
      <c r="I108" t="str">
        <f>VLOOKUP(InputData[[#This Row],[PRODUCT ID]],MasterData[],3,0)</f>
        <v>Category04</v>
      </c>
      <c r="J108" t="str">
        <f>VLOOKUP(InputData[[#This Row],[PRODUCT ID]],MasterData[],4,0)</f>
        <v>Ft</v>
      </c>
      <c r="K108" s="10">
        <f>VLOOKUP(InputData[[#This Row],[PRODUCT ID]],MasterData[],5,0)</f>
        <v>148</v>
      </c>
      <c r="L108" s="10">
        <f>VLOOKUP(InputData[[#This Row],[PRODUCT ID]],MasterData[],6,0)</f>
        <v>201.28</v>
      </c>
      <c r="M108" s="10">
        <f>InputData[[#This Row],[BUYING PRIZE]]*InputData[[#This Row],[QUANTITY]]</f>
        <v>2072</v>
      </c>
      <c r="N108" s="10">
        <f>(InputData[[#This Row],[SELLING PRICE]]*InputData[[#This Row],[QUANTITY]])-(InputData[[#This Row],[DISCOUNT %]]*(InputData[[#This Row],[SELLING PRICE]]*InputData[[#This Row],[QUANTITY]]))</f>
        <v>2817.92</v>
      </c>
      <c r="O108">
        <f>DAY(InputData[[#This Row],[DATE]])</f>
        <v>14</v>
      </c>
      <c r="P108" s="12">
        <v>44787</v>
      </c>
      <c r="Q108" t="str">
        <f>TEXT(InputData[[#This Row],[DATE]],"mmm")</f>
        <v>Aug</v>
      </c>
      <c r="R108"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08" t="str">
        <f>TEXT(InputData[[#This Row],[DATE]],"dddd")</f>
        <v>Sunday</v>
      </c>
      <c r="T108">
        <f>YEAR(InputData[[#This Row],[DATE]])</f>
        <v>2022</v>
      </c>
    </row>
    <row r="109" spans="1:20" x14ac:dyDescent="0.2">
      <c r="A109" s="5">
        <v>44781</v>
      </c>
      <c r="B109" t="s">
        <v>67</v>
      </c>
      <c r="C109">
        <v>2</v>
      </c>
      <c r="D109" t="s">
        <v>108</v>
      </c>
      <c r="E109" t="s">
        <v>107</v>
      </c>
      <c r="F109" t="str">
        <f>IF(InputData[[#This Row],[DISCOUNT %]]&lt;0%,"Yes","No")</f>
        <v>No</v>
      </c>
      <c r="G109" s="1">
        <v>0</v>
      </c>
      <c r="H109" t="str">
        <f>VLOOKUP(InputData[[#This Row],[PRODUCT ID]],MasterData[],2,0)</f>
        <v>Product16</v>
      </c>
      <c r="I109" t="str">
        <f>VLOOKUP(InputData[[#This Row],[PRODUCT ID]],MasterData[],3,0)</f>
        <v>Category02</v>
      </c>
      <c r="J109" t="str">
        <f>VLOOKUP(InputData[[#This Row],[PRODUCT ID]],MasterData[],4,0)</f>
        <v>No.</v>
      </c>
      <c r="K109" s="10">
        <f>VLOOKUP(InputData[[#This Row],[PRODUCT ID]],MasterData[],5,0)</f>
        <v>13</v>
      </c>
      <c r="L109" s="10">
        <f>VLOOKUP(InputData[[#This Row],[PRODUCT ID]],MasterData[],6,0)</f>
        <v>16.64</v>
      </c>
      <c r="M109" s="10">
        <f>InputData[[#This Row],[BUYING PRIZE]]*InputData[[#This Row],[QUANTITY]]</f>
        <v>26</v>
      </c>
      <c r="N109" s="10">
        <f>(InputData[[#This Row],[SELLING PRICE]]*InputData[[#This Row],[QUANTITY]])-(InputData[[#This Row],[DISCOUNT %]]*(InputData[[#This Row],[SELLING PRICE]]*InputData[[#This Row],[QUANTITY]]))</f>
        <v>33.28</v>
      </c>
      <c r="O109">
        <f>DAY(InputData[[#This Row],[DATE]])</f>
        <v>8</v>
      </c>
      <c r="P109" s="12">
        <v>44781</v>
      </c>
      <c r="Q109" t="str">
        <f>TEXT(InputData[[#This Row],[DATE]],"mmm")</f>
        <v>Aug</v>
      </c>
      <c r="R109"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09" t="str">
        <f>TEXT(InputData[[#This Row],[DATE]],"dddd")</f>
        <v>Monday</v>
      </c>
      <c r="T109">
        <f>YEAR(InputData[[#This Row],[DATE]])</f>
        <v>2022</v>
      </c>
    </row>
    <row r="110" spans="1:20" x14ac:dyDescent="0.2">
      <c r="A110" s="5">
        <v>44781</v>
      </c>
      <c r="B110" t="s">
        <v>33</v>
      </c>
      <c r="C110">
        <v>12</v>
      </c>
      <c r="D110" t="s">
        <v>108</v>
      </c>
      <c r="E110" t="s">
        <v>105</v>
      </c>
      <c r="F110" t="str">
        <f>IF(InputData[[#This Row],[DISCOUNT %]]&lt;0%,"Yes","No")</f>
        <v>No</v>
      </c>
      <c r="G110" s="1">
        <v>0</v>
      </c>
      <c r="H110" t="str">
        <f>VLOOKUP(InputData[[#This Row],[PRODUCT ID]],MasterData[],2,0)</f>
        <v>Product32</v>
      </c>
      <c r="I110" t="str">
        <f>VLOOKUP(InputData[[#This Row],[PRODUCT ID]],MasterData[],3,0)</f>
        <v>Category04</v>
      </c>
      <c r="J110" t="str">
        <f>VLOOKUP(InputData[[#This Row],[PRODUCT ID]],MasterData[],4,0)</f>
        <v>Kg</v>
      </c>
      <c r="K110" s="10">
        <f>VLOOKUP(InputData[[#This Row],[PRODUCT ID]],MasterData[],5,0)</f>
        <v>89</v>
      </c>
      <c r="L110" s="10">
        <f>VLOOKUP(InputData[[#This Row],[PRODUCT ID]],MasterData[],6,0)</f>
        <v>117.48</v>
      </c>
      <c r="M110" s="10">
        <f>InputData[[#This Row],[BUYING PRIZE]]*InputData[[#This Row],[QUANTITY]]</f>
        <v>1068</v>
      </c>
      <c r="N110" s="10">
        <f>(InputData[[#This Row],[SELLING PRICE]]*InputData[[#This Row],[QUANTITY]])-(InputData[[#This Row],[DISCOUNT %]]*(InputData[[#This Row],[SELLING PRICE]]*InputData[[#This Row],[QUANTITY]]))</f>
        <v>1409.76</v>
      </c>
      <c r="O110">
        <f>DAY(InputData[[#This Row],[DATE]])</f>
        <v>8</v>
      </c>
      <c r="P110" s="12">
        <v>44781</v>
      </c>
      <c r="Q110" t="str">
        <f>TEXT(InputData[[#This Row],[DATE]],"mmm")</f>
        <v>Aug</v>
      </c>
      <c r="R110"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10" t="str">
        <f>TEXT(InputData[[#This Row],[DATE]],"dddd")</f>
        <v>Monday</v>
      </c>
      <c r="T110">
        <f>YEAR(InputData[[#This Row],[DATE]])</f>
        <v>2022</v>
      </c>
    </row>
    <row r="111" spans="1:20" x14ac:dyDescent="0.2">
      <c r="A111" s="5">
        <v>44781</v>
      </c>
      <c r="B111" t="s">
        <v>56</v>
      </c>
      <c r="C111">
        <v>11</v>
      </c>
      <c r="D111" t="s">
        <v>108</v>
      </c>
      <c r="E111" t="s">
        <v>105</v>
      </c>
      <c r="F111" t="str">
        <f>IF(InputData[[#This Row],[DISCOUNT %]]&lt;0%,"Yes","No")</f>
        <v>No</v>
      </c>
      <c r="G111" s="1">
        <v>0</v>
      </c>
      <c r="H111" t="str">
        <f>VLOOKUP(InputData[[#This Row],[PRODUCT ID]],MasterData[],2,0)</f>
        <v>Product21</v>
      </c>
      <c r="I111" t="str">
        <f>VLOOKUP(InputData[[#This Row],[PRODUCT ID]],MasterData[],3,0)</f>
        <v>Category03</v>
      </c>
      <c r="J111" t="str">
        <f>VLOOKUP(InputData[[#This Row],[PRODUCT ID]],MasterData[],4,0)</f>
        <v>Ft</v>
      </c>
      <c r="K111" s="10">
        <f>VLOOKUP(InputData[[#This Row],[PRODUCT ID]],MasterData[],5,0)</f>
        <v>126</v>
      </c>
      <c r="L111" s="10">
        <f>VLOOKUP(InputData[[#This Row],[PRODUCT ID]],MasterData[],6,0)</f>
        <v>162.54</v>
      </c>
      <c r="M111" s="10">
        <f>InputData[[#This Row],[BUYING PRIZE]]*InputData[[#This Row],[QUANTITY]]</f>
        <v>1386</v>
      </c>
      <c r="N111" s="10">
        <f>(InputData[[#This Row],[SELLING PRICE]]*InputData[[#This Row],[QUANTITY]])-(InputData[[#This Row],[DISCOUNT %]]*(InputData[[#This Row],[SELLING PRICE]]*InputData[[#This Row],[QUANTITY]]))</f>
        <v>1787.9399999999998</v>
      </c>
      <c r="O111">
        <f>DAY(InputData[[#This Row],[DATE]])</f>
        <v>8</v>
      </c>
      <c r="P111" s="12">
        <v>44781</v>
      </c>
      <c r="Q111" t="str">
        <f>TEXT(InputData[[#This Row],[DATE]],"mmm")</f>
        <v>Aug</v>
      </c>
      <c r="R111"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11" t="str">
        <f>TEXT(InputData[[#This Row],[DATE]],"dddd")</f>
        <v>Monday</v>
      </c>
      <c r="T111">
        <f>YEAR(InputData[[#This Row],[DATE]])</f>
        <v>2022</v>
      </c>
    </row>
    <row r="112" spans="1:20" x14ac:dyDescent="0.2">
      <c r="A112" s="5">
        <v>44779</v>
      </c>
      <c r="B112" t="s">
        <v>67</v>
      </c>
      <c r="C112">
        <v>9</v>
      </c>
      <c r="D112" t="s">
        <v>107</v>
      </c>
      <c r="E112" t="s">
        <v>107</v>
      </c>
      <c r="F112" t="str">
        <f>IF(InputData[[#This Row],[DISCOUNT %]]&lt;0%,"Yes","No")</f>
        <v>No</v>
      </c>
      <c r="G112" s="1">
        <v>0</v>
      </c>
      <c r="H112" t="str">
        <f>VLOOKUP(InputData[[#This Row],[PRODUCT ID]],MasterData[],2,0)</f>
        <v>Product16</v>
      </c>
      <c r="I112" t="str">
        <f>VLOOKUP(InputData[[#This Row],[PRODUCT ID]],MasterData[],3,0)</f>
        <v>Category02</v>
      </c>
      <c r="J112" t="str">
        <f>VLOOKUP(InputData[[#This Row],[PRODUCT ID]],MasterData[],4,0)</f>
        <v>No.</v>
      </c>
      <c r="K112" s="10">
        <f>VLOOKUP(InputData[[#This Row],[PRODUCT ID]],MasterData[],5,0)</f>
        <v>13</v>
      </c>
      <c r="L112" s="10">
        <f>VLOOKUP(InputData[[#This Row],[PRODUCT ID]],MasterData[],6,0)</f>
        <v>16.64</v>
      </c>
      <c r="M112" s="10">
        <f>InputData[[#This Row],[BUYING PRIZE]]*InputData[[#This Row],[QUANTITY]]</f>
        <v>117</v>
      </c>
      <c r="N112" s="10">
        <f>(InputData[[#This Row],[SELLING PRICE]]*InputData[[#This Row],[QUANTITY]])-(InputData[[#This Row],[DISCOUNT %]]*(InputData[[#This Row],[SELLING PRICE]]*InputData[[#This Row],[QUANTITY]]))</f>
        <v>149.76</v>
      </c>
      <c r="O112">
        <f>DAY(InputData[[#This Row],[DATE]])</f>
        <v>6</v>
      </c>
      <c r="P112" s="12">
        <v>44779</v>
      </c>
      <c r="Q112" t="str">
        <f>TEXT(InputData[[#This Row],[DATE]],"mmm")</f>
        <v>Aug</v>
      </c>
      <c r="R112"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12" t="str">
        <f>TEXT(InputData[[#This Row],[DATE]],"dddd")</f>
        <v>Saturday</v>
      </c>
      <c r="T112">
        <f>YEAR(InputData[[#This Row],[DATE]])</f>
        <v>2022</v>
      </c>
    </row>
    <row r="113" spans="1:20" x14ac:dyDescent="0.2">
      <c r="A113" s="5">
        <v>44776</v>
      </c>
      <c r="B113" t="s">
        <v>75</v>
      </c>
      <c r="C113">
        <v>5</v>
      </c>
      <c r="D113" t="s">
        <v>108</v>
      </c>
      <c r="E113" t="s">
        <v>105</v>
      </c>
      <c r="F113" t="str">
        <f>IF(InputData[[#This Row],[DISCOUNT %]]&lt;0%,"Yes","No")</f>
        <v>No</v>
      </c>
      <c r="G113" s="1">
        <v>0</v>
      </c>
      <c r="H113" t="str">
        <f>VLOOKUP(InputData[[#This Row],[PRODUCT ID]],MasterData[],2,0)</f>
        <v>Product12</v>
      </c>
      <c r="I113" t="str">
        <f>VLOOKUP(InputData[[#This Row],[PRODUCT ID]],MasterData[],3,0)</f>
        <v>Category02</v>
      </c>
      <c r="J113" t="str">
        <f>VLOOKUP(InputData[[#This Row],[PRODUCT ID]],MasterData[],4,0)</f>
        <v>Kg</v>
      </c>
      <c r="K113" s="10">
        <f>VLOOKUP(InputData[[#This Row],[PRODUCT ID]],MasterData[],5,0)</f>
        <v>73</v>
      </c>
      <c r="L113" s="10">
        <f>VLOOKUP(InputData[[#This Row],[PRODUCT ID]],MasterData[],6,0)</f>
        <v>94.17</v>
      </c>
      <c r="M113" s="10">
        <f>InputData[[#This Row],[BUYING PRIZE]]*InputData[[#This Row],[QUANTITY]]</f>
        <v>365</v>
      </c>
      <c r="N113" s="10">
        <f>(InputData[[#This Row],[SELLING PRICE]]*InputData[[#This Row],[QUANTITY]])-(InputData[[#This Row],[DISCOUNT %]]*(InputData[[#This Row],[SELLING PRICE]]*InputData[[#This Row],[QUANTITY]]))</f>
        <v>470.85</v>
      </c>
      <c r="O113">
        <f>DAY(InputData[[#This Row],[DATE]])</f>
        <v>3</v>
      </c>
      <c r="P113" s="12">
        <v>44776</v>
      </c>
      <c r="Q113" t="str">
        <f>TEXT(InputData[[#This Row],[DATE]],"mmm")</f>
        <v>Aug</v>
      </c>
      <c r="R113"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13" t="str">
        <f>TEXT(InputData[[#This Row],[DATE]],"dddd")</f>
        <v>Wednesday</v>
      </c>
      <c r="T113">
        <f>YEAR(InputData[[#This Row],[DATE]])</f>
        <v>2022</v>
      </c>
    </row>
    <row r="114" spans="1:20" x14ac:dyDescent="0.2">
      <c r="A114" s="5">
        <v>44768</v>
      </c>
      <c r="B114" t="s">
        <v>94</v>
      </c>
      <c r="C114">
        <v>10</v>
      </c>
      <c r="D114" t="s">
        <v>107</v>
      </c>
      <c r="E114" t="s">
        <v>107</v>
      </c>
      <c r="F114" t="str">
        <f>IF(InputData[[#This Row],[DISCOUNT %]]&lt;0%,"Yes","No")</f>
        <v>No</v>
      </c>
      <c r="G114" s="1">
        <v>0</v>
      </c>
      <c r="H114" t="str">
        <f>VLOOKUP(InputData[[#This Row],[PRODUCT ID]],MasterData[],2,0)</f>
        <v>Product03</v>
      </c>
      <c r="I114" t="str">
        <f>VLOOKUP(InputData[[#This Row],[PRODUCT ID]],MasterData[],3,0)</f>
        <v>Category01</v>
      </c>
      <c r="J114" t="str">
        <f>VLOOKUP(InputData[[#This Row],[PRODUCT ID]],MasterData[],4,0)</f>
        <v>Kg</v>
      </c>
      <c r="K114" s="10">
        <f>VLOOKUP(InputData[[#This Row],[PRODUCT ID]],MasterData[],5,0)</f>
        <v>71</v>
      </c>
      <c r="L114" s="10">
        <f>VLOOKUP(InputData[[#This Row],[PRODUCT ID]],MasterData[],6,0)</f>
        <v>80.94</v>
      </c>
      <c r="M114" s="10">
        <f>InputData[[#This Row],[BUYING PRIZE]]*InputData[[#This Row],[QUANTITY]]</f>
        <v>710</v>
      </c>
      <c r="N114" s="10">
        <f>(InputData[[#This Row],[SELLING PRICE]]*InputData[[#This Row],[QUANTITY]])-(InputData[[#This Row],[DISCOUNT %]]*(InputData[[#This Row],[SELLING PRICE]]*InputData[[#This Row],[QUANTITY]]))</f>
        <v>809.4</v>
      </c>
      <c r="O114">
        <f>DAY(InputData[[#This Row],[DATE]])</f>
        <v>26</v>
      </c>
      <c r="P114" s="12">
        <v>44768</v>
      </c>
      <c r="Q114" t="str">
        <f>TEXT(InputData[[#This Row],[DATE]],"mmm")</f>
        <v>Jul</v>
      </c>
      <c r="R114"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14" t="str">
        <f>TEXT(InputData[[#This Row],[DATE]],"dddd")</f>
        <v>Tuesday</v>
      </c>
      <c r="T114">
        <f>YEAR(InputData[[#This Row],[DATE]])</f>
        <v>2022</v>
      </c>
    </row>
    <row r="115" spans="1:20" x14ac:dyDescent="0.2">
      <c r="A115" s="5">
        <v>44768</v>
      </c>
      <c r="B115" t="s">
        <v>45</v>
      </c>
      <c r="C115">
        <v>1</v>
      </c>
      <c r="D115" t="s">
        <v>107</v>
      </c>
      <c r="E115" t="s">
        <v>105</v>
      </c>
      <c r="F115" t="str">
        <f>IF(InputData[[#This Row],[DISCOUNT %]]&lt;0%,"Yes","No")</f>
        <v>No</v>
      </c>
      <c r="G115" s="1">
        <v>0</v>
      </c>
      <c r="H115" t="str">
        <f>VLOOKUP(InputData[[#This Row],[PRODUCT ID]],MasterData[],2,0)</f>
        <v>Product26</v>
      </c>
      <c r="I115" t="str">
        <f>VLOOKUP(InputData[[#This Row],[PRODUCT ID]],MasterData[],3,0)</f>
        <v>Category04</v>
      </c>
      <c r="J115" t="str">
        <f>VLOOKUP(InputData[[#This Row],[PRODUCT ID]],MasterData[],4,0)</f>
        <v>No.</v>
      </c>
      <c r="K115" s="10">
        <f>VLOOKUP(InputData[[#This Row],[PRODUCT ID]],MasterData[],5,0)</f>
        <v>18</v>
      </c>
      <c r="L115" s="10">
        <f>VLOOKUP(InputData[[#This Row],[PRODUCT ID]],MasterData[],6,0)</f>
        <v>24.66</v>
      </c>
      <c r="M115" s="10">
        <f>InputData[[#This Row],[BUYING PRIZE]]*InputData[[#This Row],[QUANTITY]]</f>
        <v>18</v>
      </c>
      <c r="N115" s="10">
        <f>(InputData[[#This Row],[SELLING PRICE]]*InputData[[#This Row],[QUANTITY]])-(InputData[[#This Row],[DISCOUNT %]]*(InputData[[#This Row],[SELLING PRICE]]*InputData[[#This Row],[QUANTITY]]))</f>
        <v>24.66</v>
      </c>
      <c r="O115">
        <f>DAY(InputData[[#This Row],[DATE]])</f>
        <v>26</v>
      </c>
      <c r="P115" s="12">
        <v>44768</v>
      </c>
      <c r="Q115" t="str">
        <f>TEXT(InputData[[#This Row],[DATE]],"mmm")</f>
        <v>Jul</v>
      </c>
      <c r="R115"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15" t="str">
        <f>TEXT(InputData[[#This Row],[DATE]],"dddd")</f>
        <v>Tuesday</v>
      </c>
      <c r="T115">
        <f>YEAR(InputData[[#This Row],[DATE]])</f>
        <v>2022</v>
      </c>
    </row>
    <row r="116" spans="1:20" x14ac:dyDescent="0.2">
      <c r="A116" s="5">
        <v>44767</v>
      </c>
      <c r="B116" t="s">
        <v>5</v>
      </c>
      <c r="C116">
        <v>2</v>
      </c>
      <c r="D116" t="s">
        <v>108</v>
      </c>
      <c r="E116" t="s">
        <v>105</v>
      </c>
      <c r="F116" t="str">
        <f>IF(InputData[[#This Row],[DISCOUNT %]]&lt;0%,"Yes","No")</f>
        <v>No</v>
      </c>
      <c r="G116" s="1">
        <v>0</v>
      </c>
      <c r="H116" t="str">
        <f>VLOOKUP(InputData[[#This Row],[PRODUCT ID]],MasterData[],2,0)</f>
        <v>Product44</v>
      </c>
      <c r="I116" t="str">
        <f>VLOOKUP(InputData[[#This Row],[PRODUCT ID]],MasterData[],3,0)</f>
        <v>Category05</v>
      </c>
      <c r="J116" t="str">
        <f>VLOOKUP(InputData[[#This Row],[PRODUCT ID]],MasterData[],4,0)</f>
        <v>Kg</v>
      </c>
      <c r="K116" s="10">
        <f>VLOOKUP(InputData[[#This Row],[PRODUCT ID]],MasterData[],5,0)</f>
        <v>76</v>
      </c>
      <c r="L116" s="10">
        <f>VLOOKUP(InputData[[#This Row],[PRODUCT ID]],MasterData[],6,0)</f>
        <v>82.08</v>
      </c>
      <c r="M116" s="10">
        <f>InputData[[#This Row],[BUYING PRIZE]]*InputData[[#This Row],[QUANTITY]]</f>
        <v>152</v>
      </c>
      <c r="N116" s="10">
        <f>(InputData[[#This Row],[SELLING PRICE]]*InputData[[#This Row],[QUANTITY]])-(InputData[[#This Row],[DISCOUNT %]]*(InputData[[#This Row],[SELLING PRICE]]*InputData[[#This Row],[QUANTITY]]))</f>
        <v>164.16</v>
      </c>
      <c r="O116">
        <f>DAY(InputData[[#This Row],[DATE]])</f>
        <v>25</v>
      </c>
      <c r="P116" s="12">
        <v>44767</v>
      </c>
      <c r="Q116" t="str">
        <f>TEXT(InputData[[#This Row],[DATE]],"mmm")</f>
        <v>Jul</v>
      </c>
      <c r="R116"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16" t="str">
        <f>TEXT(InputData[[#This Row],[DATE]],"dddd")</f>
        <v>Monday</v>
      </c>
      <c r="T116">
        <f>YEAR(InputData[[#This Row],[DATE]])</f>
        <v>2022</v>
      </c>
    </row>
    <row r="117" spans="1:20" x14ac:dyDescent="0.2">
      <c r="A117" s="5">
        <v>44767</v>
      </c>
      <c r="B117" t="s">
        <v>65</v>
      </c>
      <c r="C117">
        <v>12</v>
      </c>
      <c r="D117" t="s">
        <v>108</v>
      </c>
      <c r="E117" t="s">
        <v>105</v>
      </c>
      <c r="F117" t="str">
        <f>IF(InputData[[#This Row],[DISCOUNT %]]&lt;0%,"Yes","No")</f>
        <v>No</v>
      </c>
      <c r="G117" s="1">
        <v>0</v>
      </c>
      <c r="H117" t="str">
        <f>VLOOKUP(InputData[[#This Row],[PRODUCT ID]],MasterData[],2,0)</f>
        <v>Product17</v>
      </c>
      <c r="I117" t="str">
        <f>VLOOKUP(InputData[[#This Row],[PRODUCT ID]],MasterData[],3,0)</f>
        <v>Category02</v>
      </c>
      <c r="J117" t="str">
        <f>VLOOKUP(InputData[[#This Row],[PRODUCT ID]],MasterData[],4,0)</f>
        <v>Ft</v>
      </c>
      <c r="K117" s="10">
        <f>VLOOKUP(InputData[[#This Row],[PRODUCT ID]],MasterData[],5,0)</f>
        <v>134</v>
      </c>
      <c r="L117" s="10">
        <f>VLOOKUP(InputData[[#This Row],[PRODUCT ID]],MasterData[],6,0)</f>
        <v>156.78</v>
      </c>
      <c r="M117" s="10">
        <f>InputData[[#This Row],[BUYING PRIZE]]*InputData[[#This Row],[QUANTITY]]</f>
        <v>1608</v>
      </c>
      <c r="N117" s="10">
        <f>(InputData[[#This Row],[SELLING PRICE]]*InputData[[#This Row],[QUANTITY]])-(InputData[[#This Row],[DISCOUNT %]]*(InputData[[#This Row],[SELLING PRICE]]*InputData[[#This Row],[QUANTITY]]))</f>
        <v>1881.3600000000001</v>
      </c>
      <c r="O117">
        <f>DAY(InputData[[#This Row],[DATE]])</f>
        <v>25</v>
      </c>
      <c r="P117" s="12">
        <v>44767</v>
      </c>
      <c r="Q117" t="str">
        <f>TEXT(InputData[[#This Row],[DATE]],"mmm")</f>
        <v>Jul</v>
      </c>
      <c r="R117"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17" t="str">
        <f>TEXT(InputData[[#This Row],[DATE]],"dddd")</f>
        <v>Monday</v>
      </c>
      <c r="T117">
        <f>YEAR(InputData[[#This Row],[DATE]])</f>
        <v>2022</v>
      </c>
    </row>
    <row r="118" spans="1:20" x14ac:dyDescent="0.2">
      <c r="A118" s="5">
        <v>44767</v>
      </c>
      <c r="B118" t="s">
        <v>94</v>
      </c>
      <c r="C118">
        <v>13</v>
      </c>
      <c r="D118" t="s">
        <v>107</v>
      </c>
      <c r="E118" t="s">
        <v>105</v>
      </c>
      <c r="F118" t="str">
        <f>IF(InputData[[#This Row],[DISCOUNT %]]&lt;0%,"Yes","No")</f>
        <v>No</v>
      </c>
      <c r="G118" s="1">
        <v>0</v>
      </c>
      <c r="H118" t="str">
        <f>VLOOKUP(InputData[[#This Row],[PRODUCT ID]],MasterData[],2,0)</f>
        <v>Product03</v>
      </c>
      <c r="I118" t="str">
        <f>VLOOKUP(InputData[[#This Row],[PRODUCT ID]],MasterData[],3,0)</f>
        <v>Category01</v>
      </c>
      <c r="J118" t="str">
        <f>VLOOKUP(InputData[[#This Row],[PRODUCT ID]],MasterData[],4,0)</f>
        <v>Kg</v>
      </c>
      <c r="K118" s="10">
        <f>VLOOKUP(InputData[[#This Row],[PRODUCT ID]],MasterData[],5,0)</f>
        <v>71</v>
      </c>
      <c r="L118" s="10">
        <f>VLOOKUP(InputData[[#This Row],[PRODUCT ID]],MasterData[],6,0)</f>
        <v>80.94</v>
      </c>
      <c r="M118" s="10">
        <f>InputData[[#This Row],[BUYING PRIZE]]*InputData[[#This Row],[QUANTITY]]</f>
        <v>923</v>
      </c>
      <c r="N118" s="10">
        <f>(InputData[[#This Row],[SELLING PRICE]]*InputData[[#This Row],[QUANTITY]])-(InputData[[#This Row],[DISCOUNT %]]*(InputData[[#This Row],[SELLING PRICE]]*InputData[[#This Row],[QUANTITY]]))</f>
        <v>1052.22</v>
      </c>
      <c r="O118">
        <f>DAY(InputData[[#This Row],[DATE]])</f>
        <v>25</v>
      </c>
      <c r="P118" s="12">
        <v>44767</v>
      </c>
      <c r="Q118" t="str">
        <f>TEXT(InputData[[#This Row],[DATE]],"mmm")</f>
        <v>Jul</v>
      </c>
      <c r="R118"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18" t="str">
        <f>TEXT(InputData[[#This Row],[DATE]],"dddd")</f>
        <v>Monday</v>
      </c>
      <c r="T118">
        <f>YEAR(InputData[[#This Row],[DATE]])</f>
        <v>2022</v>
      </c>
    </row>
    <row r="119" spans="1:20" x14ac:dyDescent="0.2">
      <c r="A119" s="5">
        <v>44766</v>
      </c>
      <c r="B119" t="s">
        <v>88</v>
      </c>
      <c r="C119">
        <v>14</v>
      </c>
      <c r="D119" t="s">
        <v>108</v>
      </c>
      <c r="E119" t="s">
        <v>105</v>
      </c>
      <c r="F119" t="str">
        <f>IF(InputData[[#This Row],[DISCOUNT %]]&lt;0%,"Yes","No")</f>
        <v>No</v>
      </c>
      <c r="G119" s="1">
        <v>0</v>
      </c>
      <c r="H119" t="str">
        <f>VLOOKUP(InputData[[#This Row],[PRODUCT ID]],MasterData[],2,0)</f>
        <v>Product06</v>
      </c>
      <c r="I119" t="str">
        <f>VLOOKUP(InputData[[#This Row],[PRODUCT ID]],MasterData[],3,0)</f>
        <v>Category01</v>
      </c>
      <c r="J119" t="str">
        <f>VLOOKUP(InputData[[#This Row],[PRODUCT ID]],MasterData[],4,0)</f>
        <v>Kg</v>
      </c>
      <c r="K119" s="10">
        <f>VLOOKUP(InputData[[#This Row],[PRODUCT ID]],MasterData[],5,0)</f>
        <v>75</v>
      </c>
      <c r="L119" s="10">
        <f>VLOOKUP(InputData[[#This Row],[PRODUCT ID]],MasterData[],6,0)</f>
        <v>85.5</v>
      </c>
      <c r="M119" s="10">
        <f>InputData[[#This Row],[BUYING PRIZE]]*InputData[[#This Row],[QUANTITY]]</f>
        <v>1050</v>
      </c>
      <c r="N119" s="10">
        <f>(InputData[[#This Row],[SELLING PRICE]]*InputData[[#This Row],[QUANTITY]])-(InputData[[#This Row],[DISCOUNT %]]*(InputData[[#This Row],[SELLING PRICE]]*InputData[[#This Row],[QUANTITY]]))</f>
        <v>1197</v>
      </c>
      <c r="O119">
        <f>DAY(InputData[[#This Row],[DATE]])</f>
        <v>24</v>
      </c>
      <c r="P119" s="12">
        <v>44766</v>
      </c>
      <c r="Q119" t="str">
        <f>TEXT(InputData[[#This Row],[DATE]],"mmm")</f>
        <v>Jul</v>
      </c>
      <c r="R119"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19" t="str">
        <f>TEXT(InputData[[#This Row],[DATE]],"dddd")</f>
        <v>Sunday</v>
      </c>
      <c r="T119">
        <f>YEAR(InputData[[#This Row],[DATE]])</f>
        <v>2022</v>
      </c>
    </row>
    <row r="120" spans="1:20" x14ac:dyDescent="0.2">
      <c r="A120" s="5">
        <v>44766</v>
      </c>
      <c r="B120" t="s">
        <v>43</v>
      </c>
      <c r="C120">
        <v>1</v>
      </c>
      <c r="D120" t="s">
        <v>107</v>
      </c>
      <c r="E120" t="s">
        <v>107</v>
      </c>
      <c r="F120" t="str">
        <f>IF(InputData[[#This Row],[DISCOUNT %]]&lt;0%,"Yes","No")</f>
        <v>No</v>
      </c>
      <c r="G120" s="1">
        <v>0</v>
      </c>
      <c r="H120" t="str">
        <f>VLOOKUP(InputData[[#This Row],[PRODUCT ID]],MasterData[],2,0)</f>
        <v>Product27</v>
      </c>
      <c r="I120" t="str">
        <f>VLOOKUP(InputData[[#This Row],[PRODUCT ID]],MasterData[],3,0)</f>
        <v>Category04</v>
      </c>
      <c r="J120" t="str">
        <f>VLOOKUP(InputData[[#This Row],[PRODUCT ID]],MasterData[],4,0)</f>
        <v>Lt</v>
      </c>
      <c r="K120" s="10">
        <f>VLOOKUP(InputData[[#This Row],[PRODUCT ID]],MasterData[],5,0)</f>
        <v>48</v>
      </c>
      <c r="L120" s="10">
        <f>VLOOKUP(InputData[[#This Row],[PRODUCT ID]],MasterData[],6,0)</f>
        <v>57.120000000000005</v>
      </c>
      <c r="M120" s="10">
        <f>InputData[[#This Row],[BUYING PRIZE]]*InputData[[#This Row],[QUANTITY]]</f>
        <v>48</v>
      </c>
      <c r="N120" s="10">
        <f>(InputData[[#This Row],[SELLING PRICE]]*InputData[[#This Row],[QUANTITY]])-(InputData[[#This Row],[DISCOUNT %]]*(InputData[[#This Row],[SELLING PRICE]]*InputData[[#This Row],[QUANTITY]]))</f>
        <v>57.120000000000005</v>
      </c>
      <c r="O120">
        <f>DAY(InputData[[#This Row],[DATE]])</f>
        <v>24</v>
      </c>
      <c r="P120" s="12">
        <v>44766</v>
      </c>
      <c r="Q120" t="str">
        <f>TEXT(InputData[[#This Row],[DATE]],"mmm")</f>
        <v>Jul</v>
      </c>
      <c r="R120"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20" t="str">
        <f>TEXT(InputData[[#This Row],[DATE]],"dddd")</f>
        <v>Sunday</v>
      </c>
      <c r="T120">
        <f>YEAR(InputData[[#This Row],[DATE]])</f>
        <v>2022</v>
      </c>
    </row>
    <row r="121" spans="1:20" x14ac:dyDescent="0.2">
      <c r="A121" s="5">
        <v>44765</v>
      </c>
      <c r="B121" t="s">
        <v>63</v>
      </c>
      <c r="C121">
        <v>2</v>
      </c>
      <c r="D121" t="s">
        <v>107</v>
      </c>
      <c r="E121" t="s">
        <v>107</v>
      </c>
      <c r="F121" t="str">
        <f>IF(InputData[[#This Row],[DISCOUNT %]]&lt;0%,"Yes","No")</f>
        <v>No</v>
      </c>
      <c r="G121" s="1">
        <v>0</v>
      </c>
      <c r="H121" t="str">
        <f>VLOOKUP(InputData[[#This Row],[PRODUCT ID]],MasterData[],2,0)</f>
        <v>Product18</v>
      </c>
      <c r="I121" t="str">
        <f>VLOOKUP(InputData[[#This Row],[PRODUCT ID]],MasterData[],3,0)</f>
        <v>Category02</v>
      </c>
      <c r="J121" t="str">
        <f>VLOOKUP(InputData[[#This Row],[PRODUCT ID]],MasterData[],4,0)</f>
        <v>No.</v>
      </c>
      <c r="K121" s="10">
        <f>VLOOKUP(InputData[[#This Row],[PRODUCT ID]],MasterData[],5,0)</f>
        <v>37</v>
      </c>
      <c r="L121" s="10">
        <f>VLOOKUP(InputData[[#This Row],[PRODUCT ID]],MasterData[],6,0)</f>
        <v>49.21</v>
      </c>
      <c r="M121" s="10">
        <f>InputData[[#This Row],[BUYING PRIZE]]*InputData[[#This Row],[QUANTITY]]</f>
        <v>74</v>
      </c>
      <c r="N121" s="10">
        <f>(InputData[[#This Row],[SELLING PRICE]]*InputData[[#This Row],[QUANTITY]])-(InputData[[#This Row],[DISCOUNT %]]*(InputData[[#This Row],[SELLING PRICE]]*InputData[[#This Row],[QUANTITY]]))</f>
        <v>98.42</v>
      </c>
      <c r="O121">
        <f>DAY(InputData[[#This Row],[DATE]])</f>
        <v>23</v>
      </c>
      <c r="P121" s="12">
        <v>44765</v>
      </c>
      <c r="Q121" t="str">
        <f>TEXT(InputData[[#This Row],[DATE]],"mmm")</f>
        <v>Jul</v>
      </c>
      <c r="R121"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21" t="str">
        <f>TEXT(InputData[[#This Row],[DATE]],"dddd")</f>
        <v>Saturday</v>
      </c>
      <c r="T121">
        <f>YEAR(InputData[[#This Row],[DATE]])</f>
        <v>2022</v>
      </c>
    </row>
    <row r="122" spans="1:20" x14ac:dyDescent="0.2">
      <c r="A122" s="5">
        <v>44764</v>
      </c>
      <c r="B122" t="s">
        <v>29</v>
      </c>
      <c r="C122">
        <v>6</v>
      </c>
      <c r="D122" t="s">
        <v>108</v>
      </c>
      <c r="E122" t="s">
        <v>105</v>
      </c>
      <c r="F122" t="str">
        <f>IF(InputData[[#This Row],[DISCOUNT %]]&lt;0%,"Yes","No")</f>
        <v>No</v>
      </c>
      <c r="G122" s="1">
        <v>0</v>
      </c>
      <c r="H122" t="str">
        <f>VLOOKUP(InputData[[#This Row],[PRODUCT ID]],MasterData[],2,0)</f>
        <v>Product34</v>
      </c>
      <c r="I122" t="str">
        <f>VLOOKUP(InputData[[#This Row],[PRODUCT ID]],MasterData[],3,0)</f>
        <v>Category04</v>
      </c>
      <c r="J122" t="str">
        <f>VLOOKUP(InputData[[#This Row],[PRODUCT ID]],MasterData[],4,0)</f>
        <v>Lt</v>
      </c>
      <c r="K122" s="10">
        <f>VLOOKUP(InputData[[#This Row],[PRODUCT ID]],MasterData[],5,0)</f>
        <v>55</v>
      </c>
      <c r="L122" s="10">
        <f>VLOOKUP(InputData[[#This Row],[PRODUCT ID]],MasterData[],6,0)</f>
        <v>58.3</v>
      </c>
      <c r="M122" s="10">
        <f>InputData[[#This Row],[BUYING PRIZE]]*InputData[[#This Row],[QUANTITY]]</f>
        <v>330</v>
      </c>
      <c r="N122" s="10">
        <f>(InputData[[#This Row],[SELLING PRICE]]*InputData[[#This Row],[QUANTITY]])-(InputData[[#This Row],[DISCOUNT %]]*(InputData[[#This Row],[SELLING PRICE]]*InputData[[#This Row],[QUANTITY]]))</f>
        <v>349.79999999999995</v>
      </c>
      <c r="O122">
        <f>DAY(InputData[[#This Row],[DATE]])</f>
        <v>22</v>
      </c>
      <c r="P122" s="12">
        <v>44764</v>
      </c>
      <c r="Q122" t="str">
        <f>TEXT(InputData[[#This Row],[DATE]],"mmm")</f>
        <v>Jul</v>
      </c>
      <c r="R122"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22" t="str">
        <f>TEXT(InputData[[#This Row],[DATE]],"dddd")</f>
        <v>Friday</v>
      </c>
      <c r="T122">
        <f>YEAR(InputData[[#This Row],[DATE]])</f>
        <v>2022</v>
      </c>
    </row>
    <row r="123" spans="1:20" x14ac:dyDescent="0.2">
      <c r="A123" s="5">
        <v>44762</v>
      </c>
      <c r="B123" t="s">
        <v>10</v>
      </c>
      <c r="C123">
        <v>8</v>
      </c>
      <c r="D123" t="s">
        <v>106</v>
      </c>
      <c r="E123" t="s">
        <v>107</v>
      </c>
      <c r="F123" t="str">
        <f>IF(InputData[[#This Row],[DISCOUNT %]]&lt;0%,"Yes","No")</f>
        <v>No</v>
      </c>
      <c r="G123" s="1">
        <v>0</v>
      </c>
      <c r="H123" t="str">
        <f>VLOOKUP(InputData[[#This Row],[PRODUCT ID]],MasterData[],2,0)</f>
        <v>Product42</v>
      </c>
      <c r="I123" t="str">
        <f>VLOOKUP(InputData[[#This Row],[PRODUCT ID]],MasterData[],3,0)</f>
        <v>Category05</v>
      </c>
      <c r="J123" t="str">
        <f>VLOOKUP(InputData[[#This Row],[PRODUCT ID]],MasterData[],4,0)</f>
        <v>Ft</v>
      </c>
      <c r="K123" s="10">
        <f>VLOOKUP(InputData[[#This Row],[PRODUCT ID]],MasterData[],5,0)</f>
        <v>120</v>
      </c>
      <c r="L123" s="10">
        <f>VLOOKUP(InputData[[#This Row],[PRODUCT ID]],MasterData[],6,0)</f>
        <v>162</v>
      </c>
      <c r="M123" s="10">
        <f>InputData[[#This Row],[BUYING PRIZE]]*InputData[[#This Row],[QUANTITY]]</f>
        <v>960</v>
      </c>
      <c r="N123" s="10">
        <f>(InputData[[#This Row],[SELLING PRICE]]*InputData[[#This Row],[QUANTITY]])-(InputData[[#This Row],[DISCOUNT %]]*(InputData[[#This Row],[SELLING PRICE]]*InputData[[#This Row],[QUANTITY]]))</f>
        <v>1296</v>
      </c>
      <c r="O123">
        <f>DAY(InputData[[#This Row],[DATE]])</f>
        <v>20</v>
      </c>
      <c r="P123" s="12">
        <v>44762</v>
      </c>
      <c r="Q123" t="str">
        <f>TEXT(InputData[[#This Row],[DATE]],"mmm")</f>
        <v>Jul</v>
      </c>
      <c r="R123"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23" t="str">
        <f>TEXT(InputData[[#This Row],[DATE]],"dddd")</f>
        <v>Wednesday</v>
      </c>
      <c r="T123">
        <f>YEAR(InputData[[#This Row],[DATE]])</f>
        <v>2022</v>
      </c>
    </row>
    <row r="124" spans="1:20" x14ac:dyDescent="0.2">
      <c r="A124" s="5">
        <v>44760</v>
      </c>
      <c r="B124" t="s">
        <v>79</v>
      </c>
      <c r="C124">
        <v>12</v>
      </c>
      <c r="D124" t="s">
        <v>108</v>
      </c>
      <c r="E124" t="s">
        <v>107</v>
      </c>
      <c r="F124" t="str">
        <f>IF(InputData[[#This Row],[DISCOUNT %]]&lt;0%,"Yes","No")</f>
        <v>No</v>
      </c>
      <c r="G124" s="1">
        <v>0</v>
      </c>
      <c r="H124" t="str">
        <f>VLOOKUP(InputData[[#This Row],[PRODUCT ID]],MasterData[],2,0)</f>
        <v>Product10</v>
      </c>
      <c r="I124" t="str">
        <f>VLOOKUP(InputData[[#This Row],[PRODUCT ID]],MasterData[],3,0)</f>
        <v>Category02</v>
      </c>
      <c r="J124" t="str">
        <f>VLOOKUP(InputData[[#This Row],[PRODUCT ID]],MasterData[],4,0)</f>
        <v>Ft</v>
      </c>
      <c r="K124" s="10">
        <f>VLOOKUP(InputData[[#This Row],[PRODUCT ID]],MasterData[],5,0)</f>
        <v>148</v>
      </c>
      <c r="L124" s="10">
        <f>VLOOKUP(InputData[[#This Row],[PRODUCT ID]],MasterData[],6,0)</f>
        <v>164.28</v>
      </c>
      <c r="M124" s="10">
        <f>InputData[[#This Row],[BUYING PRIZE]]*InputData[[#This Row],[QUANTITY]]</f>
        <v>1776</v>
      </c>
      <c r="N124" s="10">
        <f>(InputData[[#This Row],[SELLING PRICE]]*InputData[[#This Row],[QUANTITY]])-(InputData[[#This Row],[DISCOUNT %]]*(InputData[[#This Row],[SELLING PRICE]]*InputData[[#This Row],[QUANTITY]]))</f>
        <v>1971.3600000000001</v>
      </c>
      <c r="O124">
        <f>DAY(InputData[[#This Row],[DATE]])</f>
        <v>18</v>
      </c>
      <c r="P124" s="12">
        <v>44760</v>
      </c>
      <c r="Q124" t="str">
        <f>TEXT(InputData[[#This Row],[DATE]],"mmm")</f>
        <v>Jul</v>
      </c>
      <c r="R124"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24" t="str">
        <f>TEXT(InputData[[#This Row],[DATE]],"dddd")</f>
        <v>Monday</v>
      </c>
      <c r="T124">
        <f>YEAR(InputData[[#This Row],[DATE]])</f>
        <v>2022</v>
      </c>
    </row>
    <row r="125" spans="1:20" x14ac:dyDescent="0.2">
      <c r="A125" s="5">
        <v>44759</v>
      </c>
      <c r="B125" t="s">
        <v>12</v>
      </c>
      <c r="C125">
        <v>8</v>
      </c>
      <c r="D125" t="s">
        <v>107</v>
      </c>
      <c r="E125" t="s">
        <v>105</v>
      </c>
      <c r="F125" t="str">
        <f>IF(InputData[[#This Row],[DISCOUNT %]]&lt;0%,"Yes","No")</f>
        <v>No</v>
      </c>
      <c r="G125" s="1">
        <v>0</v>
      </c>
      <c r="H125" t="str">
        <f>VLOOKUP(InputData[[#This Row],[PRODUCT ID]],MasterData[],2,0)</f>
        <v>Product41</v>
      </c>
      <c r="I125" t="str">
        <f>VLOOKUP(InputData[[#This Row],[PRODUCT ID]],MasterData[],3,0)</f>
        <v>Category05</v>
      </c>
      <c r="J125" t="str">
        <f>VLOOKUP(InputData[[#This Row],[PRODUCT ID]],MasterData[],4,0)</f>
        <v>Ft</v>
      </c>
      <c r="K125" s="10">
        <f>VLOOKUP(InputData[[#This Row],[PRODUCT ID]],MasterData[],5,0)</f>
        <v>138</v>
      </c>
      <c r="L125" s="10">
        <f>VLOOKUP(InputData[[#This Row],[PRODUCT ID]],MasterData[],6,0)</f>
        <v>173.88</v>
      </c>
      <c r="M125" s="10">
        <f>InputData[[#This Row],[BUYING PRIZE]]*InputData[[#This Row],[QUANTITY]]</f>
        <v>1104</v>
      </c>
      <c r="N125" s="10">
        <f>(InputData[[#This Row],[SELLING PRICE]]*InputData[[#This Row],[QUANTITY]])-(InputData[[#This Row],[DISCOUNT %]]*(InputData[[#This Row],[SELLING PRICE]]*InputData[[#This Row],[QUANTITY]]))</f>
        <v>1391.04</v>
      </c>
      <c r="O125">
        <f>DAY(InputData[[#This Row],[DATE]])</f>
        <v>17</v>
      </c>
      <c r="P125" s="12">
        <v>44759</v>
      </c>
      <c r="Q125" t="str">
        <f>TEXT(InputData[[#This Row],[DATE]],"mmm")</f>
        <v>Jul</v>
      </c>
      <c r="R125"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25" t="str">
        <f>TEXT(InputData[[#This Row],[DATE]],"dddd")</f>
        <v>Sunday</v>
      </c>
      <c r="T125">
        <f>YEAR(InputData[[#This Row],[DATE]])</f>
        <v>2022</v>
      </c>
    </row>
    <row r="126" spans="1:20" x14ac:dyDescent="0.2">
      <c r="A126" s="5">
        <v>44757</v>
      </c>
      <c r="B126" t="s">
        <v>92</v>
      </c>
      <c r="C126">
        <v>2</v>
      </c>
      <c r="D126" t="s">
        <v>107</v>
      </c>
      <c r="E126" t="s">
        <v>107</v>
      </c>
      <c r="F126" t="str">
        <f>IF(InputData[[#This Row],[DISCOUNT %]]&lt;0%,"Yes","No")</f>
        <v>No</v>
      </c>
      <c r="G126" s="1">
        <v>0</v>
      </c>
      <c r="H126" t="str">
        <f>VLOOKUP(InputData[[#This Row],[PRODUCT ID]],MasterData[],2,0)</f>
        <v>Product04</v>
      </c>
      <c r="I126" t="str">
        <f>VLOOKUP(InputData[[#This Row],[PRODUCT ID]],MasterData[],3,0)</f>
        <v>Category01</v>
      </c>
      <c r="J126" t="str">
        <f>VLOOKUP(InputData[[#This Row],[PRODUCT ID]],MasterData[],4,0)</f>
        <v>Lt</v>
      </c>
      <c r="K126" s="10">
        <f>VLOOKUP(InputData[[#This Row],[PRODUCT ID]],MasterData[],5,0)</f>
        <v>44</v>
      </c>
      <c r="L126" s="10">
        <f>VLOOKUP(InputData[[#This Row],[PRODUCT ID]],MasterData[],6,0)</f>
        <v>48.84</v>
      </c>
      <c r="M126" s="10">
        <f>InputData[[#This Row],[BUYING PRIZE]]*InputData[[#This Row],[QUANTITY]]</f>
        <v>88</v>
      </c>
      <c r="N126" s="10">
        <f>(InputData[[#This Row],[SELLING PRICE]]*InputData[[#This Row],[QUANTITY]])-(InputData[[#This Row],[DISCOUNT %]]*(InputData[[#This Row],[SELLING PRICE]]*InputData[[#This Row],[QUANTITY]]))</f>
        <v>97.68</v>
      </c>
      <c r="O126">
        <f>DAY(InputData[[#This Row],[DATE]])</f>
        <v>15</v>
      </c>
      <c r="P126" s="12">
        <v>44757</v>
      </c>
      <c r="Q126" t="str">
        <f>TEXT(InputData[[#This Row],[DATE]],"mmm")</f>
        <v>Jul</v>
      </c>
      <c r="R126"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26" t="str">
        <f>TEXT(InputData[[#This Row],[DATE]],"dddd")</f>
        <v>Friday</v>
      </c>
      <c r="T126">
        <f>YEAR(InputData[[#This Row],[DATE]])</f>
        <v>2022</v>
      </c>
    </row>
    <row r="127" spans="1:20" x14ac:dyDescent="0.2">
      <c r="A127" s="5">
        <v>44756</v>
      </c>
      <c r="B127" t="s">
        <v>31</v>
      </c>
      <c r="C127">
        <v>9</v>
      </c>
      <c r="D127" t="s">
        <v>108</v>
      </c>
      <c r="E127" t="s">
        <v>107</v>
      </c>
      <c r="F127" t="str">
        <f>IF(InputData[[#This Row],[DISCOUNT %]]&lt;0%,"Yes","No")</f>
        <v>No</v>
      </c>
      <c r="G127" s="1">
        <v>0</v>
      </c>
      <c r="H127" t="str">
        <f>VLOOKUP(InputData[[#This Row],[PRODUCT ID]],MasterData[],2,0)</f>
        <v>Product33</v>
      </c>
      <c r="I127" t="str">
        <f>VLOOKUP(InputData[[#This Row],[PRODUCT ID]],MasterData[],3,0)</f>
        <v>Category04</v>
      </c>
      <c r="J127" t="str">
        <f>VLOOKUP(InputData[[#This Row],[PRODUCT ID]],MasterData[],4,0)</f>
        <v>Kg</v>
      </c>
      <c r="K127" s="10">
        <f>VLOOKUP(InputData[[#This Row],[PRODUCT ID]],MasterData[],5,0)</f>
        <v>95</v>
      </c>
      <c r="L127" s="10">
        <f>VLOOKUP(InputData[[#This Row],[PRODUCT ID]],MasterData[],6,0)</f>
        <v>119.7</v>
      </c>
      <c r="M127" s="10">
        <f>InputData[[#This Row],[BUYING PRIZE]]*InputData[[#This Row],[QUANTITY]]</f>
        <v>855</v>
      </c>
      <c r="N127" s="10">
        <f>(InputData[[#This Row],[SELLING PRICE]]*InputData[[#This Row],[QUANTITY]])-(InputData[[#This Row],[DISCOUNT %]]*(InputData[[#This Row],[SELLING PRICE]]*InputData[[#This Row],[QUANTITY]]))</f>
        <v>1077.3</v>
      </c>
      <c r="O127">
        <f>DAY(InputData[[#This Row],[DATE]])</f>
        <v>14</v>
      </c>
      <c r="P127" s="12">
        <v>44756</v>
      </c>
      <c r="Q127" t="str">
        <f>TEXT(InputData[[#This Row],[DATE]],"mmm")</f>
        <v>Jul</v>
      </c>
      <c r="R127"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27" t="str">
        <f>TEXT(InputData[[#This Row],[DATE]],"dddd")</f>
        <v>Thursday</v>
      </c>
      <c r="T127">
        <f>YEAR(InputData[[#This Row],[DATE]])</f>
        <v>2022</v>
      </c>
    </row>
    <row r="128" spans="1:20" x14ac:dyDescent="0.2">
      <c r="A128" s="5">
        <v>44755</v>
      </c>
      <c r="B128" t="s">
        <v>48</v>
      </c>
      <c r="C128">
        <v>7</v>
      </c>
      <c r="D128" t="s">
        <v>108</v>
      </c>
      <c r="E128" t="s">
        <v>107</v>
      </c>
      <c r="F128" t="str">
        <f>IF(InputData[[#This Row],[DISCOUNT %]]&lt;0%,"Yes","No")</f>
        <v>No</v>
      </c>
      <c r="G128" s="1">
        <v>0</v>
      </c>
      <c r="H128" t="str">
        <f>VLOOKUP(InputData[[#This Row],[PRODUCT ID]],MasterData[],2,0)</f>
        <v>Product25</v>
      </c>
      <c r="I128" t="str">
        <f>VLOOKUP(InputData[[#This Row],[PRODUCT ID]],MasterData[],3,0)</f>
        <v>Category03</v>
      </c>
      <c r="J128" t="str">
        <f>VLOOKUP(InputData[[#This Row],[PRODUCT ID]],MasterData[],4,0)</f>
        <v>No.</v>
      </c>
      <c r="K128" s="10">
        <f>VLOOKUP(InputData[[#This Row],[PRODUCT ID]],MasterData[],5,0)</f>
        <v>7</v>
      </c>
      <c r="L128" s="10">
        <f>VLOOKUP(InputData[[#This Row],[PRODUCT ID]],MasterData[],6,0)</f>
        <v>8.33</v>
      </c>
      <c r="M128" s="10">
        <f>InputData[[#This Row],[BUYING PRIZE]]*InputData[[#This Row],[QUANTITY]]</f>
        <v>49</v>
      </c>
      <c r="N128" s="10">
        <f>(InputData[[#This Row],[SELLING PRICE]]*InputData[[#This Row],[QUANTITY]])-(InputData[[#This Row],[DISCOUNT %]]*(InputData[[#This Row],[SELLING PRICE]]*InputData[[#This Row],[QUANTITY]]))</f>
        <v>58.31</v>
      </c>
      <c r="O128">
        <f>DAY(InputData[[#This Row],[DATE]])</f>
        <v>13</v>
      </c>
      <c r="P128" s="12">
        <v>44755</v>
      </c>
      <c r="Q128" t="str">
        <f>TEXT(InputData[[#This Row],[DATE]],"mmm")</f>
        <v>Jul</v>
      </c>
      <c r="R128"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28" t="str">
        <f>TEXT(InputData[[#This Row],[DATE]],"dddd")</f>
        <v>Wednesday</v>
      </c>
      <c r="T128">
        <f>YEAR(InputData[[#This Row],[DATE]])</f>
        <v>2022</v>
      </c>
    </row>
    <row r="129" spans="1:20" x14ac:dyDescent="0.2">
      <c r="A129" s="5">
        <v>44754</v>
      </c>
      <c r="B129" t="s">
        <v>41</v>
      </c>
      <c r="C129">
        <v>12</v>
      </c>
      <c r="D129" t="s">
        <v>108</v>
      </c>
      <c r="E129" t="s">
        <v>105</v>
      </c>
      <c r="F129" t="str">
        <f>IF(InputData[[#This Row],[DISCOUNT %]]&lt;0%,"Yes","No")</f>
        <v>No</v>
      </c>
      <c r="G129" s="1">
        <v>0</v>
      </c>
      <c r="H129" t="str">
        <f>VLOOKUP(InputData[[#This Row],[PRODUCT ID]],MasterData[],2,0)</f>
        <v>Product28</v>
      </c>
      <c r="I129" t="str">
        <f>VLOOKUP(InputData[[#This Row],[PRODUCT ID]],MasterData[],3,0)</f>
        <v>Category04</v>
      </c>
      <c r="J129" t="str">
        <f>VLOOKUP(InputData[[#This Row],[PRODUCT ID]],MasterData[],4,0)</f>
        <v>No.</v>
      </c>
      <c r="K129" s="10">
        <f>VLOOKUP(InputData[[#This Row],[PRODUCT ID]],MasterData[],5,0)</f>
        <v>37</v>
      </c>
      <c r="L129" s="10">
        <f>VLOOKUP(InputData[[#This Row],[PRODUCT ID]],MasterData[],6,0)</f>
        <v>41.81</v>
      </c>
      <c r="M129" s="10">
        <f>InputData[[#This Row],[BUYING PRIZE]]*InputData[[#This Row],[QUANTITY]]</f>
        <v>444</v>
      </c>
      <c r="N129" s="10">
        <f>(InputData[[#This Row],[SELLING PRICE]]*InputData[[#This Row],[QUANTITY]])-(InputData[[#This Row],[DISCOUNT %]]*(InputData[[#This Row],[SELLING PRICE]]*InputData[[#This Row],[QUANTITY]]))</f>
        <v>501.72</v>
      </c>
      <c r="O129">
        <f>DAY(InputData[[#This Row],[DATE]])</f>
        <v>12</v>
      </c>
      <c r="P129" s="12">
        <v>44754</v>
      </c>
      <c r="Q129" t="str">
        <f>TEXT(InputData[[#This Row],[DATE]],"mmm")</f>
        <v>Jul</v>
      </c>
      <c r="R129"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29" t="str">
        <f>TEXT(InputData[[#This Row],[DATE]],"dddd")</f>
        <v>Tuesday</v>
      </c>
      <c r="T129">
        <f>YEAR(InputData[[#This Row],[DATE]])</f>
        <v>2022</v>
      </c>
    </row>
    <row r="130" spans="1:20" x14ac:dyDescent="0.2">
      <c r="A130" s="5">
        <v>44752</v>
      </c>
      <c r="B130" t="s">
        <v>33</v>
      </c>
      <c r="C130">
        <v>12</v>
      </c>
      <c r="D130" t="s">
        <v>107</v>
      </c>
      <c r="E130" t="s">
        <v>105</v>
      </c>
      <c r="F130" t="str">
        <f>IF(InputData[[#This Row],[DISCOUNT %]]&lt;0%,"Yes","No")</f>
        <v>No</v>
      </c>
      <c r="G130" s="1">
        <v>0</v>
      </c>
      <c r="H130" t="str">
        <f>VLOOKUP(InputData[[#This Row],[PRODUCT ID]],MasterData[],2,0)</f>
        <v>Product32</v>
      </c>
      <c r="I130" t="str">
        <f>VLOOKUP(InputData[[#This Row],[PRODUCT ID]],MasterData[],3,0)</f>
        <v>Category04</v>
      </c>
      <c r="J130" t="str">
        <f>VLOOKUP(InputData[[#This Row],[PRODUCT ID]],MasterData[],4,0)</f>
        <v>Kg</v>
      </c>
      <c r="K130" s="10">
        <f>VLOOKUP(InputData[[#This Row],[PRODUCT ID]],MasterData[],5,0)</f>
        <v>89</v>
      </c>
      <c r="L130" s="10">
        <f>VLOOKUP(InputData[[#This Row],[PRODUCT ID]],MasterData[],6,0)</f>
        <v>117.48</v>
      </c>
      <c r="M130" s="10">
        <f>InputData[[#This Row],[BUYING PRIZE]]*InputData[[#This Row],[QUANTITY]]</f>
        <v>1068</v>
      </c>
      <c r="N130" s="10">
        <f>(InputData[[#This Row],[SELLING PRICE]]*InputData[[#This Row],[QUANTITY]])-(InputData[[#This Row],[DISCOUNT %]]*(InputData[[#This Row],[SELLING PRICE]]*InputData[[#This Row],[QUANTITY]]))</f>
        <v>1409.76</v>
      </c>
      <c r="O130">
        <f>DAY(InputData[[#This Row],[DATE]])</f>
        <v>10</v>
      </c>
      <c r="P130" s="12">
        <v>44752</v>
      </c>
      <c r="Q130" t="str">
        <f>TEXT(InputData[[#This Row],[DATE]],"mmm")</f>
        <v>Jul</v>
      </c>
      <c r="R130"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30" t="str">
        <f>TEXT(InputData[[#This Row],[DATE]],"dddd")</f>
        <v>Sunday</v>
      </c>
      <c r="T130">
        <f>YEAR(InputData[[#This Row],[DATE]])</f>
        <v>2022</v>
      </c>
    </row>
    <row r="131" spans="1:20" x14ac:dyDescent="0.2">
      <c r="A131" s="5">
        <v>44750</v>
      </c>
      <c r="B131" t="s">
        <v>63</v>
      </c>
      <c r="C131">
        <v>2</v>
      </c>
      <c r="D131" t="s">
        <v>108</v>
      </c>
      <c r="E131" t="s">
        <v>107</v>
      </c>
      <c r="F131" t="str">
        <f>IF(InputData[[#This Row],[DISCOUNT %]]&lt;0%,"Yes","No")</f>
        <v>No</v>
      </c>
      <c r="G131" s="1">
        <v>0</v>
      </c>
      <c r="H131" t="str">
        <f>VLOOKUP(InputData[[#This Row],[PRODUCT ID]],MasterData[],2,0)</f>
        <v>Product18</v>
      </c>
      <c r="I131" t="str">
        <f>VLOOKUP(InputData[[#This Row],[PRODUCT ID]],MasterData[],3,0)</f>
        <v>Category02</v>
      </c>
      <c r="J131" t="str">
        <f>VLOOKUP(InputData[[#This Row],[PRODUCT ID]],MasterData[],4,0)</f>
        <v>No.</v>
      </c>
      <c r="K131" s="10">
        <f>VLOOKUP(InputData[[#This Row],[PRODUCT ID]],MasterData[],5,0)</f>
        <v>37</v>
      </c>
      <c r="L131" s="10">
        <f>VLOOKUP(InputData[[#This Row],[PRODUCT ID]],MasterData[],6,0)</f>
        <v>49.21</v>
      </c>
      <c r="M131" s="10">
        <f>InputData[[#This Row],[BUYING PRIZE]]*InputData[[#This Row],[QUANTITY]]</f>
        <v>74</v>
      </c>
      <c r="N131" s="10">
        <f>(InputData[[#This Row],[SELLING PRICE]]*InputData[[#This Row],[QUANTITY]])-(InputData[[#This Row],[DISCOUNT %]]*(InputData[[#This Row],[SELLING PRICE]]*InputData[[#This Row],[QUANTITY]]))</f>
        <v>98.42</v>
      </c>
      <c r="O131">
        <f>DAY(InputData[[#This Row],[DATE]])</f>
        <v>8</v>
      </c>
      <c r="P131" s="12">
        <v>44750</v>
      </c>
      <c r="Q131" t="str">
        <f>TEXT(InputData[[#This Row],[DATE]],"mmm")</f>
        <v>Jul</v>
      </c>
      <c r="R131"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31" t="str">
        <f>TEXT(InputData[[#This Row],[DATE]],"dddd")</f>
        <v>Friday</v>
      </c>
      <c r="T131">
        <f>YEAR(InputData[[#This Row],[DATE]])</f>
        <v>2022</v>
      </c>
    </row>
    <row r="132" spans="1:20" x14ac:dyDescent="0.2">
      <c r="A132" s="5">
        <v>44748</v>
      </c>
      <c r="B132" t="s">
        <v>12</v>
      </c>
      <c r="C132">
        <v>2</v>
      </c>
      <c r="D132" t="s">
        <v>108</v>
      </c>
      <c r="E132" t="s">
        <v>105</v>
      </c>
      <c r="F132" t="str">
        <f>IF(InputData[[#This Row],[DISCOUNT %]]&lt;0%,"Yes","No")</f>
        <v>No</v>
      </c>
      <c r="G132" s="1">
        <v>0</v>
      </c>
      <c r="H132" t="str">
        <f>VLOOKUP(InputData[[#This Row],[PRODUCT ID]],MasterData[],2,0)</f>
        <v>Product41</v>
      </c>
      <c r="I132" t="str">
        <f>VLOOKUP(InputData[[#This Row],[PRODUCT ID]],MasterData[],3,0)</f>
        <v>Category05</v>
      </c>
      <c r="J132" t="str">
        <f>VLOOKUP(InputData[[#This Row],[PRODUCT ID]],MasterData[],4,0)</f>
        <v>Ft</v>
      </c>
      <c r="K132" s="10">
        <f>VLOOKUP(InputData[[#This Row],[PRODUCT ID]],MasterData[],5,0)</f>
        <v>138</v>
      </c>
      <c r="L132" s="10">
        <f>VLOOKUP(InputData[[#This Row],[PRODUCT ID]],MasterData[],6,0)</f>
        <v>173.88</v>
      </c>
      <c r="M132" s="10">
        <f>InputData[[#This Row],[BUYING PRIZE]]*InputData[[#This Row],[QUANTITY]]</f>
        <v>276</v>
      </c>
      <c r="N132" s="10">
        <f>(InputData[[#This Row],[SELLING PRICE]]*InputData[[#This Row],[QUANTITY]])-(InputData[[#This Row],[DISCOUNT %]]*(InputData[[#This Row],[SELLING PRICE]]*InputData[[#This Row],[QUANTITY]]))</f>
        <v>347.76</v>
      </c>
      <c r="O132">
        <f>DAY(InputData[[#This Row],[DATE]])</f>
        <v>6</v>
      </c>
      <c r="P132" s="12">
        <v>44748</v>
      </c>
      <c r="Q132" t="str">
        <f>TEXT(InputData[[#This Row],[DATE]],"mmm")</f>
        <v>Jul</v>
      </c>
      <c r="R132"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32" t="str">
        <f>TEXT(InputData[[#This Row],[DATE]],"dddd")</f>
        <v>Wednesday</v>
      </c>
      <c r="T132">
        <f>YEAR(InputData[[#This Row],[DATE]])</f>
        <v>2022</v>
      </c>
    </row>
    <row r="133" spans="1:20" x14ac:dyDescent="0.2">
      <c r="A133" s="5">
        <v>44747</v>
      </c>
      <c r="B133" t="s">
        <v>48</v>
      </c>
      <c r="C133">
        <v>7</v>
      </c>
      <c r="D133" t="s">
        <v>107</v>
      </c>
      <c r="E133" t="s">
        <v>105</v>
      </c>
      <c r="F133" t="str">
        <f>IF(InputData[[#This Row],[DISCOUNT %]]&lt;0%,"Yes","No")</f>
        <v>No</v>
      </c>
      <c r="G133" s="1">
        <v>0</v>
      </c>
      <c r="H133" t="str">
        <f>VLOOKUP(InputData[[#This Row],[PRODUCT ID]],MasterData[],2,0)</f>
        <v>Product25</v>
      </c>
      <c r="I133" t="str">
        <f>VLOOKUP(InputData[[#This Row],[PRODUCT ID]],MasterData[],3,0)</f>
        <v>Category03</v>
      </c>
      <c r="J133" t="str">
        <f>VLOOKUP(InputData[[#This Row],[PRODUCT ID]],MasterData[],4,0)</f>
        <v>No.</v>
      </c>
      <c r="K133" s="10">
        <f>VLOOKUP(InputData[[#This Row],[PRODUCT ID]],MasterData[],5,0)</f>
        <v>7</v>
      </c>
      <c r="L133" s="10">
        <f>VLOOKUP(InputData[[#This Row],[PRODUCT ID]],MasterData[],6,0)</f>
        <v>8.33</v>
      </c>
      <c r="M133" s="10">
        <f>InputData[[#This Row],[BUYING PRIZE]]*InputData[[#This Row],[QUANTITY]]</f>
        <v>49</v>
      </c>
      <c r="N133" s="10">
        <f>(InputData[[#This Row],[SELLING PRICE]]*InputData[[#This Row],[QUANTITY]])-(InputData[[#This Row],[DISCOUNT %]]*(InputData[[#This Row],[SELLING PRICE]]*InputData[[#This Row],[QUANTITY]]))</f>
        <v>58.31</v>
      </c>
      <c r="O133">
        <f>DAY(InputData[[#This Row],[DATE]])</f>
        <v>5</v>
      </c>
      <c r="P133" s="12">
        <v>44747</v>
      </c>
      <c r="Q133" t="str">
        <f>TEXT(InputData[[#This Row],[DATE]],"mmm")</f>
        <v>Jul</v>
      </c>
      <c r="R133"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33" t="str">
        <f>TEXT(InputData[[#This Row],[DATE]],"dddd")</f>
        <v>Tuesday</v>
      </c>
      <c r="T133">
        <f>YEAR(InputData[[#This Row],[DATE]])</f>
        <v>2022</v>
      </c>
    </row>
    <row r="134" spans="1:20" x14ac:dyDescent="0.2">
      <c r="A134" s="5">
        <v>44747</v>
      </c>
      <c r="B134" t="s">
        <v>69</v>
      </c>
      <c r="C134">
        <v>8</v>
      </c>
      <c r="D134" t="s">
        <v>108</v>
      </c>
      <c r="E134" t="s">
        <v>107</v>
      </c>
      <c r="F134" t="str">
        <f>IF(InputData[[#This Row],[DISCOUNT %]]&lt;0%,"Yes","No")</f>
        <v>No</v>
      </c>
      <c r="G134" s="1">
        <v>0</v>
      </c>
      <c r="H134" t="str">
        <f>VLOOKUP(InputData[[#This Row],[PRODUCT ID]],MasterData[],2,0)</f>
        <v>Product15</v>
      </c>
      <c r="I134" t="str">
        <f>VLOOKUP(InputData[[#This Row],[PRODUCT ID]],MasterData[],3,0)</f>
        <v>Category02</v>
      </c>
      <c r="J134" t="str">
        <f>VLOOKUP(InputData[[#This Row],[PRODUCT ID]],MasterData[],4,0)</f>
        <v>No.</v>
      </c>
      <c r="K134" s="10">
        <f>VLOOKUP(InputData[[#This Row],[PRODUCT ID]],MasterData[],5,0)</f>
        <v>12</v>
      </c>
      <c r="L134" s="10">
        <f>VLOOKUP(InputData[[#This Row],[PRODUCT ID]],MasterData[],6,0)</f>
        <v>15.719999999999999</v>
      </c>
      <c r="M134" s="10">
        <f>InputData[[#This Row],[BUYING PRIZE]]*InputData[[#This Row],[QUANTITY]]</f>
        <v>96</v>
      </c>
      <c r="N134" s="10">
        <f>(InputData[[#This Row],[SELLING PRICE]]*InputData[[#This Row],[QUANTITY]])-(InputData[[#This Row],[DISCOUNT %]]*(InputData[[#This Row],[SELLING PRICE]]*InputData[[#This Row],[QUANTITY]]))</f>
        <v>125.75999999999999</v>
      </c>
      <c r="O134">
        <f>DAY(InputData[[#This Row],[DATE]])</f>
        <v>5</v>
      </c>
      <c r="P134" s="12">
        <v>44747</v>
      </c>
      <c r="Q134" t="str">
        <f>TEXT(InputData[[#This Row],[DATE]],"mmm")</f>
        <v>Jul</v>
      </c>
      <c r="R134"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34" t="str">
        <f>TEXT(InputData[[#This Row],[DATE]],"dddd")</f>
        <v>Tuesday</v>
      </c>
      <c r="T134">
        <f>YEAR(InputData[[#This Row],[DATE]])</f>
        <v>2022</v>
      </c>
    </row>
    <row r="135" spans="1:20" x14ac:dyDescent="0.2">
      <c r="A135" s="5">
        <v>44746</v>
      </c>
      <c r="B135" t="s">
        <v>86</v>
      </c>
      <c r="C135">
        <v>7</v>
      </c>
      <c r="D135" t="s">
        <v>108</v>
      </c>
      <c r="E135" t="s">
        <v>107</v>
      </c>
      <c r="F135" t="str">
        <f>IF(InputData[[#This Row],[DISCOUNT %]]&lt;0%,"Yes","No")</f>
        <v>No</v>
      </c>
      <c r="G135" s="1">
        <v>0</v>
      </c>
      <c r="H135" t="str">
        <f>VLOOKUP(InputData[[#This Row],[PRODUCT ID]],MasterData[],2,0)</f>
        <v>Product07</v>
      </c>
      <c r="I135" t="str">
        <f>VLOOKUP(InputData[[#This Row],[PRODUCT ID]],MasterData[],3,0)</f>
        <v>Category01</v>
      </c>
      <c r="J135" t="str">
        <f>VLOOKUP(InputData[[#This Row],[PRODUCT ID]],MasterData[],4,0)</f>
        <v>Lt</v>
      </c>
      <c r="K135" s="10">
        <f>VLOOKUP(InputData[[#This Row],[PRODUCT ID]],MasterData[],5,0)</f>
        <v>43</v>
      </c>
      <c r="L135" s="10">
        <f>VLOOKUP(InputData[[#This Row],[PRODUCT ID]],MasterData[],6,0)</f>
        <v>47.730000000000004</v>
      </c>
      <c r="M135" s="10">
        <f>InputData[[#This Row],[BUYING PRIZE]]*InputData[[#This Row],[QUANTITY]]</f>
        <v>301</v>
      </c>
      <c r="N135" s="10">
        <f>(InputData[[#This Row],[SELLING PRICE]]*InputData[[#This Row],[QUANTITY]])-(InputData[[#This Row],[DISCOUNT %]]*(InputData[[#This Row],[SELLING PRICE]]*InputData[[#This Row],[QUANTITY]]))</f>
        <v>334.11</v>
      </c>
      <c r="O135">
        <f>DAY(InputData[[#This Row],[DATE]])</f>
        <v>4</v>
      </c>
      <c r="P135" s="12">
        <v>44746</v>
      </c>
      <c r="Q135" t="str">
        <f>TEXT(InputData[[#This Row],[DATE]],"mmm")</f>
        <v>Jul</v>
      </c>
      <c r="R135"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35" t="str">
        <f>TEXT(InputData[[#This Row],[DATE]],"dddd")</f>
        <v>Monday</v>
      </c>
      <c r="T135">
        <f>YEAR(InputData[[#This Row],[DATE]])</f>
        <v>2022</v>
      </c>
    </row>
    <row r="136" spans="1:20" x14ac:dyDescent="0.2">
      <c r="A136" s="5">
        <v>44745</v>
      </c>
      <c r="B136" t="s">
        <v>31</v>
      </c>
      <c r="C136">
        <v>15</v>
      </c>
      <c r="D136" t="s">
        <v>108</v>
      </c>
      <c r="E136" t="s">
        <v>105</v>
      </c>
      <c r="F136" t="str">
        <f>IF(InputData[[#This Row],[DISCOUNT %]]&lt;0%,"Yes","No")</f>
        <v>No</v>
      </c>
      <c r="G136" s="1">
        <v>0</v>
      </c>
      <c r="H136" t="str">
        <f>VLOOKUP(InputData[[#This Row],[PRODUCT ID]],MasterData[],2,0)</f>
        <v>Product33</v>
      </c>
      <c r="I136" t="str">
        <f>VLOOKUP(InputData[[#This Row],[PRODUCT ID]],MasterData[],3,0)</f>
        <v>Category04</v>
      </c>
      <c r="J136" t="str">
        <f>VLOOKUP(InputData[[#This Row],[PRODUCT ID]],MasterData[],4,0)</f>
        <v>Kg</v>
      </c>
      <c r="K136" s="10">
        <f>VLOOKUP(InputData[[#This Row],[PRODUCT ID]],MasterData[],5,0)</f>
        <v>95</v>
      </c>
      <c r="L136" s="10">
        <f>VLOOKUP(InputData[[#This Row],[PRODUCT ID]],MasterData[],6,0)</f>
        <v>119.7</v>
      </c>
      <c r="M136" s="10">
        <f>InputData[[#This Row],[BUYING PRIZE]]*InputData[[#This Row],[QUANTITY]]</f>
        <v>1425</v>
      </c>
      <c r="N136" s="10">
        <f>(InputData[[#This Row],[SELLING PRICE]]*InputData[[#This Row],[QUANTITY]])-(InputData[[#This Row],[DISCOUNT %]]*(InputData[[#This Row],[SELLING PRICE]]*InputData[[#This Row],[QUANTITY]]))</f>
        <v>1795.5</v>
      </c>
      <c r="O136">
        <f>DAY(InputData[[#This Row],[DATE]])</f>
        <v>3</v>
      </c>
      <c r="P136" s="12">
        <v>44745</v>
      </c>
      <c r="Q136" t="str">
        <f>TEXT(InputData[[#This Row],[DATE]],"mmm")</f>
        <v>Jul</v>
      </c>
      <c r="R136"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36" t="str">
        <f>TEXT(InputData[[#This Row],[DATE]],"dddd")</f>
        <v>Sunday</v>
      </c>
      <c r="T136">
        <f>YEAR(InputData[[#This Row],[DATE]])</f>
        <v>2022</v>
      </c>
    </row>
    <row r="137" spans="1:20" x14ac:dyDescent="0.2">
      <c r="A137" s="5">
        <v>44738</v>
      </c>
      <c r="B137" t="s">
        <v>29</v>
      </c>
      <c r="C137">
        <v>4</v>
      </c>
      <c r="D137" t="s">
        <v>108</v>
      </c>
      <c r="E137" t="s">
        <v>105</v>
      </c>
      <c r="F137" t="str">
        <f>IF(InputData[[#This Row],[DISCOUNT %]]&lt;0%,"Yes","No")</f>
        <v>No</v>
      </c>
      <c r="G137" s="1">
        <v>0</v>
      </c>
      <c r="H137" t="str">
        <f>VLOOKUP(InputData[[#This Row],[PRODUCT ID]],MasterData[],2,0)</f>
        <v>Product34</v>
      </c>
      <c r="I137" t="str">
        <f>VLOOKUP(InputData[[#This Row],[PRODUCT ID]],MasterData[],3,0)</f>
        <v>Category04</v>
      </c>
      <c r="J137" t="str">
        <f>VLOOKUP(InputData[[#This Row],[PRODUCT ID]],MasterData[],4,0)</f>
        <v>Lt</v>
      </c>
      <c r="K137" s="10">
        <f>VLOOKUP(InputData[[#This Row],[PRODUCT ID]],MasterData[],5,0)</f>
        <v>55</v>
      </c>
      <c r="L137" s="10">
        <f>VLOOKUP(InputData[[#This Row],[PRODUCT ID]],MasterData[],6,0)</f>
        <v>58.3</v>
      </c>
      <c r="M137" s="10">
        <f>InputData[[#This Row],[BUYING PRIZE]]*InputData[[#This Row],[QUANTITY]]</f>
        <v>220</v>
      </c>
      <c r="N137" s="10">
        <f>(InputData[[#This Row],[SELLING PRICE]]*InputData[[#This Row],[QUANTITY]])-(InputData[[#This Row],[DISCOUNT %]]*(InputData[[#This Row],[SELLING PRICE]]*InputData[[#This Row],[QUANTITY]]))</f>
        <v>233.2</v>
      </c>
      <c r="O137">
        <f>DAY(InputData[[#This Row],[DATE]])</f>
        <v>26</v>
      </c>
      <c r="P137" s="12">
        <v>44738</v>
      </c>
      <c r="Q137" t="str">
        <f>TEXT(InputData[[#This Row],[DATE]],"mmm")</f>
        <v>Jun</v>
      </c>
      <c r="R137"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37" t="str">
        <f>TEXT(InputData[[#This Row],[DATE]],"dddd")</f>
        <v>Sunday</v>
      </c>
      <c r="T137">
        <f>YEAR(InputData[[#This Row],[DATE]])</f>
        <v>2022</v>
      </c>
    </row>
    <row r="138" spans="1:20" x14ac:dyDescent="0.2">
      <c r="A138" s="5">
        <v>44738</v>
      </c>
      <c r="B138" t="s">
        <v>7</v>
      </c>
      <c r="C138">
        <v>12</v>
      </c>
      <c r="D138" t="s">
        <v>108</v>
      </c>
      <c r="E138" t="s">
        <v>107</v>
      </c>
      <c r="F138" t="str">
        <f>IF(InputData[[#This Row],[DISCOUNT %]]&lt;0%,"Yes","No")</f>
        <v>No</v>
      </c>
      <c r="G138" s="1">
        <v>0</v>
      </c>
      <c r="H138" t="str">
        <f>VLOOKUP(InputData[[#This Row],[PRODUCT ID]],MasterData[],2,0)</f>
        <v>Product43</v>
      </c>
      <c r="I138" t="str">
        <f>VLOOKUP(InputData[[#This Row],[PRODUCT ID]],MasterData[],3,0)</f>
        <v>Category05</v>
      </c>
      <c r="J138" t="str">
        <f>VLOOKUP(InputData[[#This Row],[PRODUCT ID]],MasterData[],4,0)</f>
        <v>Kg</v>
      </c>
      <c r="K138" s="10">
        <f>VLOOKUP(InputData[[#This Row],[PRODUCT ID]],MasterData[],5,0)</f>
        <v>67</v>
      </c>
      <c r="L138" s="10">
        <f>VLOOKUP(InputData[[#This Row],[PRODUCT ID]],MasterData[],6,0)</f>
        <v>83.08</v>
      </c>
      <c r="M138" s="10">
        <f>InputData[[#This Row],[BUYING PRIZE]]*InputData[[#This Row],[QUANTITY]]</f>
        <v>804</v>
      </c>
      <c r="N138" s="10">
        <f>(InputData[[#This Row],[SELLING PRICE]]*InputData[[#This Row],[QUANTITY]])-(InputData[[#This Row],[DISCOUNT %]]*(InputData[[#This Row],[SELLING PRICE]]*InputData[[#This Row],[QUANTITY]]))</f>
        <v>996.96</v>
      </c>
      <c r="O138">
        <f>DAY(InputData[[#This Row],[DATE]])</f>
        <v>26</v>
      </c>
      <c r="P138" s="12">
        <v>44738</v>
      </c>
      <c r="Q138" t="str">
        <f>TEXT(InputData[[#This Row],[DATE]],"mmm")</f>
        <v>Jun</v>
      </c>
      <c r="R138"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38" t="str">
        <f>TEXT(InputData[[#This Row],[DATE]],"dddd")</f>
        <v>Sunday</v>
      </c>
      <c r="T138">
        <f>YEAR(InputData[[#This Row],[DATE]])</f>
        <v>2022</v>
      </c>
    </row>
    <row r="139" spans="1:20" x14ac:dyDescent="0.2">
      <c r="A139" s="5">
        <v>44737</v>
      </c>
      <c r="B139" t="s">
        <v>75</v>
      </c>
      <c r="C139">
        <v>7</v>
      </c>
      <c r="D139" t="s">
        <v>107</v>
      </c>
      <c r="E139" t="s">
        <v>107</v>
      </c>
      <c r="F139" t="str">
        <f>IF(InputData[[#This Row],[DISCOUNT %]]&lt;0%,"Yes","No")</f>
        <v>No</v>
      </c>
      <c r="G139" s="1">
        <v>0</v>
      </c>
      <c r="H139" t="str">
        <f>VLOOKUP(InputData[[#This Row],[PRODUCT ID]],MasterData[],2,0)</f>
        <v>Product12</v>
      </c>
      <c r="I139" t="str">
        <f>VLOOKUP(InputData[[#This Row],[PRODUCT ID]],MasterData[],3,0)</f>
        <v>Category02</v>
      </c>
      <c r="J139" t="str">
        <f>VLOOKUP(InputData[[#This Row],[PRODUCT ID]],MasterData[],4,0)</f>
        <v>Kg</v>
      </c>
      <c r="K139" s="10">
        <f>VLOOKUP(InputData[[#This Row],[PRODUCT ID]],MasterData[],5,0)</f>
        <v>73</v>
      </c>
      <c r="L139" s="10">
        <f>VLOOKUP(InputData[[#This Row],[PRODUCT ID]],MasterData[],6,0)</f>
        <v>94.17</v>
      </c>
      <c r="M139" s="10">
        <f>InputData[[#This Row],[BUYING PRIZE]]*InputData[[#This Row],[QUANTITY]]</f>
        <v>511</v>
      </c>
      <c r="N139" s="10">
        <f>(InputData[[#This Row],[SELLING PRICE]]*InputData[[#This Row],[QUANTITY]])-(InputData[[#This Row],[DISCOUNT %]]*(InputData[[#This Row],[SELLING PRICE]]*InputData[[#This Row],[QUANTITY]]))</f>
        <v>659.19</v>
      </c>
      <c r="O139">
        <f>DAY(InputData[[#This Row],[DATE]])</f>
        <v>25</v>
      </c>
      <c r="P139" s="12">
        <v>44737</v>
      </c>
      <c r="Q139" t="str">
        <f>TEXT(InputData[[#This Row],[DATE]],"mmm")</f>
        <v>Jun</v>
      </c>
      <c r="R139"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39" t="str">
        <f>TEXT(InputData[[#This Row],[DATE]],"dddd")</f>
        <v>Saturday</v>
      </c>
      <c r="T139">
        <f>YEAR(InputData[[#This Row],[DATE]])</f>
        <v>2022</v>
      </c>
    </row>
    <row r="140" spans="1:20" x14ac:dyDescent="0.2">
      <c r="A140" s="5">
        <v>44736</v>
      </c>
      <c r="B140" t="s">
        <v>63</v>
      </c>
      <c r="C140">
        <v>7</v>
      </c>
      <c r="D140" t="s">
        <v>108</v>
      </c>
      <c r="E140" t="s">
        <v>105</v>
      </c>
      <c r="F140" t="str">
        <f>IF(InputData[[#This Row],[DISCOUNT %]]&lt;0%,"Yes","No")</f>
        <v>No</v>
      </c>
      <c r="G140" s="1">
        <v>0</v>
      </c>
      <c r="H140" t="str">
        <f>VLOOKUP(InputData[[#This Row],[PRODUCT ID]],MasterData[],2,0)</f>
        <v>Product18</v>
      </c>
      <c r="I140" t="str">
        <f>VLOOKUP(InputData[[#This Row],[PRODUCT ID]],MasterData[],3,0)</f>
        <v>Category02</v>
      </c>
      <c r="J140" t="str">
        <f>VLOOKUP(InputData[[#This Row],[PRODUCT ID]],MasterData[],4,0)</f>
        <v>No.</v>
      </c>
      <c r="K140" s="10">
        <f>VLOOKUP(InputData[[#This Row],[PRODUCT ID]],MasterData[],5,0)</f>
        <v>37</v>
      </c>
      <c r="L140" s="10">
        <f>VLOOKUP(InputData[[#This Row],[PRODUCT ID]],MasterData[],6,0)</f>
        <v>49.21</v>
      </c>
      <c r="M140" s="10">
        <f>InputData[[#This Row],[BUYING PRIZE]]*InputData[[#This Row],[QUANTITY]]</f>
        <v>259</v>
      </c>
      <c r="N140" s="10">
        <f>(InputData[[#This Row],[SELLING PRICE]]*InputData[[#This Row],[QUANTITY]])-(InputData[[#This Row],[DISCOUNT %]]*(InputData[[#This Row],[SELLING PRICE]]*InputData[[#This Row],[QUANTITY]]))</f>
        <v>344.47</v>
      </c>
      <c r="O140">
        <f>DAY(InputData[[#This Row],[DATE]])</f>
        <v>24</v>
      </c>
      <c r="P140" s="12">
        <v>44736</v>
      </c>
      <c r="Q140" t="str">
        <f>TEXT(InputData[[#This Row],[DATE]],"mmm")</f>
        <v>Jun</v>
      </c>
      <c r="R140"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40" t="str">
        <f>TEXT(InputData[[#This Row],[DATE]],"dddd")</f>
        <v>Friday</v>
      </c>
      <c r="T140">
        <f>YEAR(InputData[[#This Row],[DATE]])</f>
        <v>2022</v>
      </c>
    </row>
    <row r="141" spans="1:20" x14ac:dyDescent="0.2">
      <c r="A141" s="5">
        <v>44735</v>
      </c>
      <c r="B141" t="s">
        <v>92</v>
      </c>
      <c r="C141">
        <v>8</v>
      </c>
      <c r="D141" t="s">
        <v>108</v>
      </c>
      <c r="E141" t="s">
        <v>107</v>
      </c>
      <c r="F141" t="str">
        <f>IF(InputData[[#This Row],[DISCOUNT %]]&lt;0%,"Yes","No")</f>
        <v>No</v>
      </c>
      <c r="G141" s="1">
        <v>0</v>
      </c>
      <c r="H141" t="str">
        <f>VLOOKUP(InputData[[#This Row],[PRODUCT ID]],MasterData[],2,0)</f>
        <v>Product04</v>
      </c>
      <c r="I141" t="str">
        <f>VLOOKUP(InputData[[#This Row],[PRODUCT ID]],MasterData[],3,0)</f>
        <v>Category01</v>
      </c>
      <c r="J141" t="str">
        <f>VLOOKUP(InputData[[#This Row],[PRODUCT ID]],MasterData[],4,0)</f>
        <v>Lt</v>
      </c>
      <c r="K141" s="10">
        <f>VLOOKUP(InputData[[#This Row],[PRODUCT ID]],MasterData[],5,0)</f>
        <v>44</v>
      </c>
      <c r="L141" s="10">
        <f>VLOOKUP(InputData[[#This Row],[PRODUCT ID]],MasterData[],6,0)</f>
        <v>48.84</v>
      </c>
      <c r="M141" s="10">
        <f>InputData[[#This Row],[BUYING PRIZE]]*InputData[[#This Row],[QUANTITY]]</f>
        <v>352</v>
      </c>
      <c r="N141" s="10">
        <f>(InputData[[#This Row],[SELLING PRICE]]*InputData[[#This Row],[QUANTITY]])-(InputData[[#This Row],[DISCOUNT %]]*(InputData[[#This Row],[SELLING PRICE]]*InputData[[#This Row],[QUANTITY]]))</f>
        <v>390.72</v>
      </c>
      <c r="O141">
        <f>DAY(InputData[[#This Row],[DATE]])</f>
        <v>23</v>
      </c>
      <c r="P141" s="12">
        <v>44735</v>
      </c>
      <c r="Q141" t="str">
        <f>TEXT(InputData[[#This Row],[DATE]],"mmm")</f>
        <v>Jun</v>
      </c>
      <c r="R141"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41" t="str">
        <f>TEXT(InputData[[#This Row],[DATE]],"dddd")</f>
        <v>Thursday</v>
      </c>
      <c r="T141">
        <f>YEAR(InputData[[#This Row],[DATE]])</f>
        <v>2022</v>
      </c>
    </row>
    <row r="142" spans="1:20" x14ac:dyDescent="0.2">
      <c r="A142" s="5">
        <v>44734</v>
      </c>
      <c r="B142" t="s">
        <v>14</v>
      </c>
      <c r="C142">
        <v>10</v>
      </c>
      <c r="D142" t="s">
        <v>107</v>
      </c>
      <c r="E142" t="s">
        <v>105</v>
      </c>
      <c r="F142" t="str">
        <f>IF(InputData[[#This Row],[DISCOUNT %]]&lt;0%,"Yes","No")</f>
        <v>No</v>
      </c>
      <c r="G142" s="1">
        <v>0</v>
      </c>
      <c r="H142" t="str">
        <f>VLOOKUP(InputData[[#This Row],[PRODUCT ID]],MasterData[],2,0)</f>
        <v>Product40</v>
      </c>
      <c r="I142" t="str">
        <f>VLOOKUP(InputData[[#This Row],[PRODUCT ID]],MasterData[],3,0)</f>
        <v>Category05</v>
      </c>
      <c r="J142" t="str">
        <f>VLOOKUP(InputData[[#This Row],[PRODUCT ID]],MasterData[],4,0)</f>
        <v>Kg</v>
      </c>
      <c r="K142" s="10">
        <f>VLOOKUP(InputData[[#This Row],[PRODUCT ID]],MasterData[],5,0)</f>
        <v>90</v>
      </c>
      <c r="L142" s="10">
        <f>VLOOKUP(InputData[[#This Row],[PRODUCT ID]],MasterData[],6,0)</f>
        <v>115.2</v>
      </c>
      <c r="M142" s="10">
        <f>InputData[[#This Row],[BUYING PRIZE]]*InputData[[#This Row],[QUANTITY]]</f>
        <v>900</v>
      </c>
      <c r="N142" s="10">
        <f>(InputData[[#This Row],[SELLING PRICE]]*InputData[[#This Row],[QUANTITY]])-(InputData[[#This Row],[DISCOUNT %]]*(InputData[[#This Row],[SELLING PRICE]]*InputData[[#This Row],[QUANTITY]]))</f>
        <v>1152</v>
      </c>
      <c r="O142">
        <f>DAY(InputData[[#This Row],[DATE]])</f>
        <v>22</v>
      </c>
      <c r="P142" s="12">
        <v>44734</v>
      </c>
      <c r="Q142" t="str">
        <f>TEXT(InputData[[#This Row],[DATE]],"mmm")</f>
        <v>Jun</v>
      </c>
      <c r="R142"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42" t="str">
        <f>TEXT(InputData[[#This Row],[DATE]],"dddd")</f>
        <v>Wednesday</v>
      </c>
      <c r="T142">
        <f>YEAR(InputData[[#This Row],[DATE]])</f>
        <v>2022</v>
      </c>
    </row>
    <row r="143" spans="1:20" x14ac:dyDescent="0.2">
      <c r="A143" s="5">
        <v>44734</v>
      </c>
      <c r="B143" t="s">
        <v>98</v>
      </c>
      <c r="C143">
        <v>4</v>
      </c>
      <c r="D143" t="s">
        <v>108</v>
      </c>
      <c r="E143" t="s">
        <v>105</v>
      </c>
      <c r="F143" t="str">
        <f>IF(InputData[[#This Row],[DISCOUNT %]]&lt;0%,"Yes","No")</f>
        <v>No</v>
      </c>
      <c r="G143" s="1">
        <v>0</v>
      </c>
      <c r="H143" t="str">
        <f>VLOOKUP(InputData[[#This Row],[PRODUCT ID]],MasterData[],2,0)</f>
        <v>Product01</v>
      </c>
      <c r="I143" t="str">
        <f>VLOOKUP(InputData[[#This Row],[PRODUCT ID]],MasterData[],3,0)</f>
        <v>Category01</v>
      </c>
      <c r="J143" t="str">
        <f>VLOOKUP(InputData[[#This Row],[PRODUCT ID]],MasterData[],4,0)</f>
        <v>Kg</v>
      </c>
      <c r="K143" s="10">
        <f>VLOOKUP(InputData[[#This Row],[PRODUCT ID]],MasterData[],5,0)</f>
        <v>98</v>
      </c>
      <c r="L143" s="10">
        <f>VLOOKUP(InputData[[#This Row],[PRODUCT ID]],MasterData[],6,0)</f>
        <v>103.88</v>
      </c>
      <c r="M143" s="10">
        <f>InputData[[#This Row],[BUYING PRIZE]]*InputData[[#This Row],[QUANTITY]]</f>
        <v>392</v>
      </c>
      <c r="N143" s="10">
        <f>(InputData[[#This Row],[SELLING PRICE]]*InputData[[#This Row],[QUANTITY]])-(InputData[[#This Row],[DISCOUNT %]]*(InputData[[#This Row],[SELLING PRICE]]*InputData[[#This Row],[QUANTITY]]))</f>
        <v>415.52</v>
      </c>
      <c r="O143">
        <f>DAY(InputData[[#This Row],[DATE]])</f>
        <v>22</v>
      </c>
      <c r="P143" s="12">
        <v>44734</v>
      </c>
      <c r="Q143" t="str">
        <f>TEXT(InputData[[#This Row],[DATE]],"mmm")</f>
        <v>Jun</v>
      </c>
      <c r="R143"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43" t="str">
        <f>TEXT(InputData[[#This Row],[DATE]],"dddd")</f>
        <v>Wednesday</v>
      </c>
      <c r="T143">
        <f>YEAR(InputData[[#This Row],[DATE]])</f>
        <v>2022</v>
      </c>
    </row>
    <row r="144" spans="1:20" x14ac:dyDescent="0.2">
      <c r="A144" s="5">
        <v>44733</v>
      </c>
      <c r="B144" t="s">
        <v>65</v>
      </c>
      <c r="C144">
        <v>14</v>
      </c>
      <c r="D144" t="s">
        <v>108</v>
      </c>
      <c r="E144" t="s">
        <v>105</v>
      </c>
      <c r="F144" t="str">
        <f>IF(InputData[[#This Row],[DISCOUNT %]]&lt;0%,"Yes","No")</f>
        <v>No</v>
      </c>
      <c r="G144" s="1">
        <v>0</v>
      </c>
      <c r="H144" t="str">
        <f>VLOOKUP(InputData[[#This Row],[PRODUCT ID]],MasterData[],2,0)</f>
        <v>Product17</v>
      </c>
      <c r="I144" t="str">
        <f>VLOOKUP(InputData[[#This Row],[PRODUCT ID]],MasterData[],3,0)</f>
        <v>Category02</v>
      </c>
      <c r="J144" t="str">
        <f>VLOOKUP(InputData[[#This Row],[PRODUCT ID]],MasterData[],4,0)</f>
        <v>Ft</v>
      </c>
      <c r="K144" s="10">
        <f>VLOOKUP(InputData[[#This Row],[PRODUCT ID]],MasterData[],5,0)</f>
        <v>134</v>
      </c>
      <c r="L144" s="10">
        <f>VLOOKUP(InputData[[#This Row],[PRODUCT ID]],MasterData[],6,0)</f>
        <v>156.78</v>
      </c>
      <c r="M144" s="10">
        <f>InputData[[#This Row],[BUYING PRIZE]]*InputData[[#This Row],[QUANTITY]]</f>
        <v>1876</v>
      </c>
      <c r="N144" s="10">
        <f>(InputData[[#This Row],[SELLING PRICE]]*InputData[[#This Row],[QUANTITY]])-(InputData[[#This Row],[DISCOUNT %]]*(InputData[[#This Row],[SELLING PRICE]]*InputData[[#This Row],[QUANTITY]]))</f>
        <v>2194.92</v>
      </c>
      <c r="O144">
        <f>DAY(InputData[[#This Row],[DATE]])</f>
        <v>21</v>
      </c>
      <c r="P144" s="12">
        <v>44733</v>
      </c>
      <c r="Q144" t="str">
        <f>TEXT(InputData[[#This Row],[DATE]],"mmm")</f>
        <v>Jun</v>
      </c>
      <c r="R144"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44" t="str">
        <f>TEXT(InputData[[#This Row],[DATE]],"dddd")</f>
        <v>Tuesday</v>
      </c>
      <c r="T144">
        <f>YEAR(InputData[[#This Row],[DATE]])</f>
        <v>2022</v>
      </c>
    </row>
    <row r="145" spans="1:20" x14ac:dyDescent="0.2">
      <c r="A145" s="5">
        <v>44731</v>
      </c>
      <c r="B145" t="s">
        <v>96</v>
      </c>
      <c r="C145">
        <v>8</v>
      </c>
      <c r="D145" t="s">
        <v>108</v>
      </c>
      <c r="E145" t="s">
        <v>105</v>
      </c>
      <c r="F145" t="str">
        <f>IF(InputData[[#This Row],[DISCOUNT %]]&lt;0%,"Yes","No")</f>
        <v>No</v>
      </c>
      <c r="G145" s="1">
        <v>0</v>
      </c>
      <c r="H145" t="str">
        <f>VLOOKUP(InputData[[#This Row],[PRODUCT ID]],MasterData[],2,0)</f>
        <v>Product02</v>
      </c>
      <c r="I145" t="str">
        <f>VLOOKUP(InputData[[#This Row],[PRODUCT ID]],MasterData[],3,0)</f>
        <v>Category01</v>
      </c>
      <c r="J145" t="str">
        <f>VLOOKUP(InputData[[#This Row],[PRODUCT ID]],MasterData[],4,0)</f>
        <v>Kg</v>
      </c>
      <c r="K145" s="10">
        <f>VLOOKUP(InputData[[#This Row],[PRODUCT ID]],MasterData[],5,0)</f>
        <v>105</v>
      </c>
      <c r="L145" s="10">
        <f>VLOOKUP(InputData[[#This Row],[PRODUCT ID]],MasterData[],6,0)</f>
        <v>142.80000000000001</v>
      </c>
      <c r="M145" s="10">
        <f>InputData[[#This Row],[BUYING PRIZE]]*InputData[[#This Row],[QUANTITY]]</f>
        <v>840</v>
      </c>
      <c r="N145" s="10">
        <f>(InputData[[#This Row],[SELLING PRICE]]*InputData[[#This Row],[QUANTITY]])-(InputData[[#This Row],[DISCOUNT %]]*(InputData[[#This Row],[SELLING PRICE]]*InputData[[#This Row],[QUANTITY]]))</f>
        <v>1142.4000000000001</v>
      </c>
      <c r="O145">
        <f>DAY(InputData[[#This Row],[DATE]])</f>
        <v>19</v>
      </c>
      <c r="P145" s="12">
        <v>44731</v>
      </c>
      <c r="Q145" t="str">
        <f>TEXT(InputData[[#This Row],[DATE]],"mmm")</f>
        <v>Jun</v>
      </c>
      <c r="R145"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45" t="str">
        <f>TEXT(InputData[[#This Row],[DATE]],"dddd")</f>
        <v>Sunday</v>
      </c>
      <c r="T145">
        <f>YEAR(InputData[[#This Row],[DATE]])</f>
        <v>2022</v>
      </c>
    </row>
    <row r="146" spans="1:20" x14ac:dyDescent="0.2">
      <c r="A146" s="5">
        <v>44728</v>
      </c>
      <c r="B146" t="s">
        <v>39</v>
      </c>
      <c r="C146">
        <v>15</v>
      </c>
      <c r="D146" t="s">
        <v>107</v>
      </c>
      <c r="E146" t="s">
        <v>105</v>
      </c>
      <c r="F146" t="str">
        <f>IF(InputData[[#This Row],[DISCOUNT %]]&lt;0%,"Yes","No")</f>
        <v>No</v>
      </c>
      <c r="G146" s="1">
        <v>0</v>
      </c>
      <c r="H146" t="str">
        <f>VLOOKUP(InputData[[#This Row],[PRODUCT ID]],MasterData[],2,0)</f>
        <v>Product29</v>
      </c>
      <c r="I146" t="str">
        <f>VLOOKUP(InputData[[#This Row],[PRODUCT ID]],MasterData[],3,0)</f>
        <v>Category04</v>
      </c>
      <c r="J146" t="str">
        <f>VLOOKUP(InputData[[#This Row],[PRODUCT ID]],MasterData[],4,0)</f>
        <v>Lt</v>
      </c>
      <c r="K146" s="10">
        <f>VLOOKUP(InputData[[#This Row],[PRODUCT ID]],MasterData[],5,0)</f>
        <v>47</v>
      </c>
      <c r="L146" s="10">
        <f>VLOOKUP(InputData[[#This Row],[PRODUCT ID]],MasterData[],6,0)</f>
        <v>53.11</v>
      </c>
      <c r="M146" s="10">
        <f>InputData[[#This Row],[BUYING PRIZE]]*InputData[[#This Row],[QUANTITY]]</f>
        <v>705</v>
      </c>
      <c r="N146" s="10">
        <f>(InputData[[#This Row],[SELLING PRICE]]*InputData[[#This Row],[QUANTITY]])-(InputData[[#This Row],[DISCOUNT %]]*(InputData[[#This Row],[SELLING PRICE]]*InputData[[#This Row],[QUANTITY]]))</f>
        <v>796.65</v>
      </c>
      <c r="O146">
        <f>DAY(InputData[[#This Row],[DATE]])</f>
        <v>16</v>
      </c>
      <c r="P146" s="12">
        <v>44728</v>
      </c>
      <c r="Q146" t="str">
        <f>TEXT(InputData[[#This Row],[DATE]],"mmm")</f>
        <v>Jun</v>
      </c>
      <c r="R146"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46" t="str">
        <f>TEXT(InputData[[#This Row],[DATE]],"dddd")</f>
        <v>Thursday</v>
      </c>
      <c r="T146">
        <f>YEAR(InputData[[#This Row],[DATE]])</f>
        <v>2022</v>
      </c>
    </row>
    <row r="147" spans="1:20" x14ac:dyDescent="0.2">
      <c r="A147" s="5">
        <v>44727</v>
      </c>
      <c r="B147" t="s">
        <v>10</v>
      </c>
      <c r="C147">
        <v>15</v>
      </c>
      <c r="D147" t="s">
        <v>106</v>
      </c>
      <c r="E147" t="s">
        <v>107</v>
      </c>
      <c r="F147" t="str">
        <f>IF(InputData[[#This Row],[DISCOUNT %]]&lt;0%,"Yes","No")</f>
        <v>No</v>
      </c>
      <c r="G147" s="1">
        <v>0</v>
      </c>
      <c r="H147" t="str">
        <f>VLOOKUP(InputData[[#This Row],[PRODUCT ID]],MasterData[],2,0)</f>
        <v>Product42</v>
      </c>
      <c r="I147" t="str">
        <f>VLOOKUP(InputData[[#This Row],[PRODUCT ID]],MasterData[],3,0)</f>
        <v>Category05</v>
      </c>
      <c r="J147" t="str">
        <f>VLOOKUP(InputData[[#This Row],[PRODUCT ID]],MasterData[],4,0)</f>
        <v>Ft</v>
      </c>
      <c r="K147" s="10">
        <f>VLOOKUP(InputData[[#This Row],[PRODUCT ID]],MasterData[],5,0)</f>
        <v>120</v>
      </c>
      <c r="L147" s="10">
        <f>VLOOKUP(InputData[[#This Row],[PRODUCT ID]],MasterData[],6,0)</f>
        <v>162</v>
      </c>
      <c r="M147" s="10">
        <f>InputData[[#This Row],[BUYING PRIZE]]*InputData[[#This Row],[QUANTITY]]</f>
        <v>1800</v>
      </c>
      <c r="N147" s="10">
        <f>(InputData[[#This Row],[SELLING PRICE]]*InputData[[#This Row],[QUANTITY]])-(InputData[[#This Row],[DISCOUNT %]]*(InputData[[#This Row],[SELLING PRICE]]*InputData[[#This Row],[QUANTITY]]))</f>
        <v>2430</v>
      </c>
      <c r="O147">
        <f>DAY(InputData[[#This Row],[DATE]])</f>
        <v>15</v>
      </c>
      <c r="P147" s="12">
        <v>44727</v>
      </c>
      <c r="Q147" t="str">
        <f>TEXT(InputData[[#This Row],[DATE]],"mmm")</f>
        <v>Jun</v>
      </c>
      <c r="R147"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47" t="str">
        <f>TEXT(InputData[[#This Row],[DATE]],"dddd")</f>
        <v>Wednesday</v>
      </c>
      <c r="T147">
        <f>YEAR(InputData[[#This Row],[DATE]])</f>
        <v>2022</v>
      </c>
    </row>
    <row r="148" spans="1:20" x14ac:dyDescent="0.2">
      <c r="A148" s="5">
        <v>44725</v>
      </c>
      <c r="B148" t="s">
        <v>45</v>
      </c>
      <c r="C148">
        <v>6</v>
      </c>
      <c r="D148" t="s">
        <v>108</v>
      </c>
      <c r="E148" t="s">
        <v>105</v>
      </c>
      <c r="F148" t="str">
        <f>IF(InputData[[#This Row],[DISCOUNT %]]&lt;0%,"Yes","No")</f>
        <v>No</v>
      </c>
      <c r="G148" s="1">
        <v>0</v>
      </c>
      <c r="H148" t="str">
        <f>VLOOKUP(InputData[[#This Row],[PRODUCT ID]],MasterData[],2,0)</f>
        <v>Product26</v>
      </c>
      <c r="I148" t="str">
        <f>VLOOKUP(InputData[[#This Row],[PRODUCT ID]],MasterData[],3,0)</f>
        <v>Category04</v>
      </c>
      <c r="J148" t="str">
        <f>VLOOKUP(InputData[[#This Row],[PRODUCT ID]],MasterData[],4,0)</f>
        <v>No.</v>
      </c>
      <c r="K148" s="10">
        <f>VLOOKUP(InputData[[#This Row],[PRODUCT ID]],MasterData[],5,0)</f>
        <v>18</v>
      </c>
      <c r="L148" s="10">
        <f>VLOOKUP(InputData[[#This Row],[PRODUCT ID]],MasterData[],6,0)</f>
        <v>24.66</v>
      </c>
      <c r="M148" s="10">
        <f>InputData[[#This Row],[BUYING PRIZE]]*InputData[[#This Row],[QUANTITY]]</f>
        <v>108</v>
      </c>
      <c r="N148" s="10">
        <f>(InputData[[#This Row],[SELLING PRICE]]*InputData[[#This Row],[QUANTITY]])-(InputData[[#This Row],[DISCOUNT %]]*(InputData[[#This Row],[SELLING PRICE]]*InputData[[#This Row],[QUANTITY]]))</f>
        <v>147.96</v>
      </c>
      <c r="O148">
        <f>DAY(InputData[[#This Row],[DATE]])</f>
        <v>13</v>
      </c>
      <c r="P148" s="12">
        <v>44725</v>
      </c>
      <c r="Q148" t="str">
        <f>TEXT(InputData[[#This Row],[DATE]],"mmm")</f>
        <v>Jun</v>
      </c>
      <c r="R148"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48" t="str">
        <f>TEXT(InputData[[#This Row],[DATE]],"dddd")</f>
        <v>Monday</v>
      </c>
      <c r="T148">
        <f>YEAR(InputData[[#This Row],[DATE]])</f>
        <v>2022</v>
      </c>
    </row>
    <row r="149" spans="1:20" x14ac:dyDescent="0.2">
      <c r="A149" s="5">
        <v>44723</v>
      </c>
      <c r="B149" t="s">
        <v>17</v>
      </c>
      <c r="C149">
        <v>13</v>
      </c>
      <c r="D149" t="s">
        <v>107</v>
      </c>
      <c r="E149" t="s">
        <v>105</v>
      </c>
      <c r="F149" t="str">
        <f>IF(InputData[[#This Row],[DISCOUNT %]]&lt;0%,"Yes","No")</f>
        <v>No</v>
      </c>
      <c r="G149" s="1">
        <v>0</v>
      </c>
      <c r="H149" t="str">
        <f>VLOOKUP(InputData[[#This Row],[PRODUCT ID]],MasterData[],2,0)</f>
        <v>Product39</v>
      </c>
      <c r="I149" t="str">
        <f>VLOOKUP(InputData[[#This Row],[PRODUCT ID]],MasterData[],3,0)</f>
        <v>Category05</v>
      </c>
      <c r="J149" t="str">
        <f>VLOOKUP(InputData[[#This Row],[PRODUCT ID]],MasterData[],4,0)</f>
        <v>No.</v>
      </c>
      <c r="K149" s="10">
        <f>VLOOKUP(InputData[[#This Row],[PRODUCT ID]],MasterData[],5,0)</f>
        <v>37</v>
      </c>
      <c r="L149" s="10">
        <f>VLOOKUP(InputData[[#This Row],[PRODUCT ID]],MasterData[],6,0)</f>
        <v>42.55</v>
      </c>
      <c r="M149" s="10">
        <f>InputData[[#This Row],[BUYING PRIZE]]*InputData[[#This Row],[QUANTITY]]</f>
        <v>481</v>
      </c>
      <c r="N149" s="10">
        <f>(InputData[[#This Row],[SELLING PRICE]]*InputData[[#This Row],[QUANTITY]])-(InputData[[#This Row],[DISCOUNT %]]*(InputData[[#This Row],[SELLING PRICE]]*InputData[[#This Row],[QUANTITY]]))</f>
        <v>553.15</v>
      </c>
      <c r="O149">
        <f>DAY(InputData[[#This Row],[DATE]])</f>
        <v>11</v>
      </c>
      <c r="P149" s="12">
        <v>44723</v>
      </c>
      <c r="Q149" t="str">
        <f>TEXT(InputData[[#This Row],[DATE]],"mmm")</f>
        <v>Jun</v>
      </c>
      <c r="R149"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49" t="str">
        <f>TEXT(InputData[[#This Row],[DATE]],"dddd")</f>
        <v>Saturday</v>
      </c>
      <c r="T149">
        <f>YEAR(InputData[[#This Row],[DATE]])</f>
        <v>2022</v>
      </c>
    </row>
    <row r="150" spans="1:20" x14ac:dyDescent="0.2">
      <c r="A150" s="5">
        <v>44723</v>
      </c>
      <c r="B150" t="s">
        <v>56</v>
      </c>
      <c r="C150">
        <v>6</v>
      </c>
      <c r="D150" t="s">
        <v>108</v>
      </c>
      <c r="E150" t="s">
        <v>107</v>
      </c>
      <c r="F150" t="str">
        <f>IF(InputData[[#This Row],[DISCOUNT %]]&lt;0%,"Yes","No")</f>
        <v>No</v>
      </c>
      <c r="G150" s="1">
        <v>0</v>
      </c>
      <c r="H150" t="str">
        <f>VLOOKUP(InputData[[#This Row],[PRODUCT ID]],MasterData[],2,0)</f>
        <v>Product21</v>
      </c>
      <c r="I150" t="str">
        <f>VLOOKUP(InputData[[#This Row],[PRODUCT ID]],MasterData[],3,0)</f>
        <v>Category03</v>
      </c>
      <c r="J150" t="str">
        <f>VLOOKUP(InputData[[#This Row],[PRODUCT ID]],MasterData[],4,0)</f>
        <v>Ft</v>
      </c>
      <c r="K150" s="10">
        <f>VLOOKUP(InputData[[#This Row],[PRODUCT ID]],MasterData[],5,0)</f>
        <v>126</v>
      </c>
      <c r="L150" s="10">
        <f>VLOOKUP(InputData[[#This Row],[PRODUCT ID]],MasterData[],6,0)</f>
        <v>162.54</v>
      </c>
      <c r="M150" s="10">
        <f>InputData[[#This Row],[BUYING PRIZE]]*InputData[[#This Row],[QUANTITY]]</f>
        <v>756</v>
      </c>
      <c r="N150" s="10">
        <f>(InputData[[#This Row],[SELLING PRICE]]*InputData[[#This Row],[QUANTITY]])-(InputData[[#This Row],[DISCOUNT %]]*(InputData[[#This Row],[SELLING PRICE]]*InputData[[#This Row],[QUANTITY]]))</f>
        <v>975.24</v>
      </c>
      <c r="O150">
        <f>DAY(InputData[[#This Row],[DATE]])</f>
        <v>11</v>
      </c>
      <c r="P150" s="12">
        <v>44723</v>
      </c>
      <c r="Q150" t="str">
        <f>TEXT(InputData[[#This Row],[DATE]],"mmm")</f>
        <v>Jun</v>
      </c>
      <c r="R150"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50" t="str">
        <f>TEXT(InputData[[#This Row],[DATE]],"dddd")</f>
        <v>Saturday</v>
      </c>
      <c r="T150">
        <f>YEAR(InputData[[#This Row],[DATE]])</f>
        <v>2022</v>
      </c>
    </row>
    <row r="151" spans="1:20" x14ac:dyDescent="0.2">
      <c r="A151" s="5">
        <v>44722</v>
      </c>
      <c r="B151" t="s">
        <v>41</v>
      </c>
      <c r="C151">
        <v>8</v>
      </c>
      <c r="D151" t="s">
        <v>106</v>
      </c>
      <c r="E151" t="s">
        <v>107</v>
      </c>
      <c r="F151" t="str">
        <f>IF(InputData[[#This Row],[DISCOUNT %]]&lt;0%,"Yes","No")</f>
        <v>No</v>
      </c>
      <c r="G151" s="1">
        <v>0</v>
      </c>
      <c r="H151" t="str">
        <f>VLOOKUP(InputData[[#This Row],[PRODUCT ID]],MasterData[],2,0)</f>
        <v>Product28</v>
      </c>
      <c r="I151" t="str">
        <f>VLOOKUP(InputData[[#This Row],[PRODUCT ID]],MasterData[],3,0)</f>
        <v>Category04</v>
      </c>
      <c r="J151" t="str">
        <f>VLOOKUP(InputData[[#This Row],[PRODUCT ID]],MasterData[],4,0)</f>
        <v>No.</v>
      </c>
      <c r="K151" s="10">
        <f>VLOOKUP(InputData[[#This Row],[PRODUCT ID]],MasterData[],5,0)</f>
        <v>37</v>
      </c>
      <c r="L151" s="10">
        <f>VLOOKUP(InputData[[#This Row],[PRODUCT ID]],MasterData[],6,0)</f>
        <v>41.81</v>
      </c>
      <c r="M151" s="10">
        <f>InputData[[#This Row],[BUYING PRIZE]]*InputData[[#This Row],[QUANTITY]]</f>
        <v>296</v>
      </c>
      <c r="N151" s="10">
        <f>(InputData[[#This Row],[SELLING PRICE]]*InputData[[#This Row],[QUANTITY]])-(InputData[[#This Row],[DISCOUNT %]]*(InputData[[#This Row],[SELLING PRICE]]*InputData[[#This Row],[QUANTITY]]))</f>
        <v>334.48</v>
      </c>
      <c r="O151">
        <f>DAY(InputData[[#This Row],[DATE]])</f>
        <v>10</v>
      </c>
      <c r="P151" s="12">
        <v>44722</v>
      </c>
      <c r="Q151" t="str">
        <f>TEXT(InputData[[#This Row],[DATE]],"mmm")</f>
        <v>Jun</v>
      </c>
      <c r="R151"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51" t="str">
        <f>TEXT(InputData[[#This Row],[DATE]],"dddd")</f>
        <v>Friday</v>
      </c>
      <c r="T151">
        <f>YEAR(InputData[[#This Row],[DATE]])</f>
        <v>2022</v>
      </c>
    </row>
    <row r="152" spans="1:20" x14ac:dyDescent="0.2">
      <c r="A152" s="5">
        <v>44715</v>
      </c>
      <c r="B152" t="s">
        <v>84</v>
      </c>
      <c r="C152">
        <v>14</v>
      </c>
      <c r="D152" t="s">
        <v>107</v>
      </c>
      <c r="E152" t="s">
        <v>107</v>
      </c>
      <c r="F152" t="str">
        <f>IF(InputData[[#This Row],[DISCOUNT %]]&lt;0%,"Yes","No")</f>
        <v>No</v>
      </c>
      <c r="G152" s="1">
        <v>0</v>
      </c>
      <c r="H152" t="str">
        <f>VLOOKUP(InputData[[#This Row],[PRODUCT ID]],MasterData[],2,0)</f>
        <v>Product08</v>
      </c>
      <c r="I152" t="str">
        <f>VLOOKUP(InputData[[#This Row],[PRODUCT ID]],MasterData[],3,0)</f>
        <v>Category01</v>
      </c>
      <c r="J152" t="str">
        <f>VLOOKUP(InputData[[#This Row],[PRODUCT ID]],MasterData[],4,0)</f>
        <v>Kg</v>
      </c>
      <c r="K152" s="10">
        <f>VLOOKUP(InputData[[#This Row],[PRODUCT ID]],MasterData[],5,0)</f>
        <v>83</v>
      </c>
      <c r="L152" s="10">
        <f>VLOOKUP(InputData[[#This Row],[PRODUCT ID]],MasterData[],6,0)</f>
        <v>94.62</v>
      </c>
      <c r="M152" s="10">
        <f>InputData[[#This Row],[BUYING PRIZE]]*InputData[[#This Row],[QUANTITY]]</f>
        <v>1162</v>
      </c>
      <c r="N152" s="10">
        <f>(InputData[[#This Row],[SELLING PRICE]]*InputData[[#This Row],[QUANTITY]])-(InputData[[#This Row],[DISCOUNT %]]*(InputData[[#This Row],[SELLING PRICE]]*InputData[[#This Row],[QUANTITY]]))</f>
        <v>1324.68</v>
      </c>
      <c r="O152">
        <f>DAY(InputData[[#This Row],[DATE]])</f>
        <v>3</v>
      </c>
      <c r="P152" s="12">
        <v>44715</v>
      </c>
      <c r="Q152" t="str">
        <f>TEXT(InputData[[#This Row],[DATE]],"mmm")</f>
        <v>Jun</v>
      </c>
      <c r="R152"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152" t="str">
        <f>TEXT(InputData[[#This Row],[DATE]],"dddd")</f>
        <v>Friday</v>
      </c>
      <c r="T152">
        <f>YEAR(InputData[[#This Row],[DATE]])</f>
        <v>2022</v>
      </c>
    </row>
    <row r="153" spans="1:20" x14ac:dyDescent="0.2">
      <c r="A153" s="5">
        <v>44711</v>
      </c>
      <c r="B153" t="s">
        <v>5</v>
      </c>
      <c r="C153">
        <v>9</v>
      </c>
      <c r="D153" t="s">
        <v>108</v>
      </c>
      <c r="E153" t="s">
        <v>107</v>
      </c>
      <c r="F153" t="str">
        <f>IF(InputData[[#This Row],[DISCOUNT %]]&lt;0%,"Yes","No")</f>
        <v>No</v>
      </c>
      <c r="G153" s="1">
        <v>0</v>
      </c>
      <c r="H153" t="str">
        <f>VLOOKUP(InputData[[#This Row],[PRODUCT ID]],MasterData[],2,0)</f>
        <v>Product44</v>
      </c>
      <c r="I153" t="str">
        <f>VLOOKUP(InputData[[#This Row],[PRODUCT ID]],MasterData[],3,0)</f>
        <v>Category05</v>
      </c>
      <c r="J153" t="str">
        <f>VLOOKUP(InputData[[#This Row],[PRODUCT ID]],MasterData[],4,0)</f>
        <v>Kg</v>
      </c>
      <c r="K153" s="10">
        <f>VLOOKUP(InputData[[#This Row],[PRODUCT ID]],MasterData[],5,0)</f>
        <v>76</v>
      </c>
      <c r="L153" s="10">
        <f>VLOOKUP(InputData[[#This Row],[PRODUCT ID]],MasterData[],6,0)</f>
        <v>82.08</v>
      </c>
      <c r="M153" s="10">
        <f>InputData[[#This Row],[BUYING PRIZE]]*InputData[[#This Row],[QUANTITY]]</f>
        <v>684</v>
      </c>
      <c r="N153" s="10">
        <f>(InputData[[#This Row],[SELLING PRICE]]*InputData[[#This Row],[QUANTITY]])-(InputData[[#This Row],[DISCOUNT %]]*(InputData[[#This Row],[SELLING PRICE]]*InputData[[#This Row],[QUANTITY]]))</f>
        <v>738.72</v>
      </c>
      <c r="O153">
        <f>DAY(InputData[[#This Row],[DATE]])</f>
        <v>30</v>
      </c>
      <c r="P153" s="12">
        <v>44711</v>
      </c>
      <c r="Q153" t="str">
        <f>TEXT(InputData[[#This Row],[DATE]],"mmm")</f>
        <v>May</v>
      </c>
      <c r="R153"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53" t="str">
        <f>TEXT(InputData[[#This Row],[DATE]],"dddd")</f>
        <v>Monday</v>
      </c>
      <c r="T153">
        <f>YEAR(InputData[[#This Row],[DATE]])</f>
        <v>2022</v>
      </c>
    </row>
    <row r="154" spans="1:20" x14ac:dyDescent="0.2">
      <c r="A154" s="5">
        <v>44711</v>
      </c>
      <c r="B154" t="s">
        <v>90</v>
      </c>
      <c r="C154">
        <v>4</v>
      </c>
      <c r="D154" t="s">
        <v>106</v>
      </c>
      <c r="E154" t="s">
        <v>105</v>
      </c>
      <c r="F154" t="str">
        <f>IF(InputData[[#This Row],[DISCOUNT %]]&lt;0%,"Yes","No")</f>
        <v>No</v>
      </c>
      <c r="G154" s="1">
        <v>0</v>
      </c>
      <c r="H154" t="str">
        <f>VLOOKUP(InputData[[#This Row],[PRODUCT ID]],MasterData[],2,0)</f>
        <v>Product05</v>
      </c>
      <c r="I154" t="str">
        <f>VLOOKUP(InputData[[#This Row],[PRODUCT ID]],MasterData[],3,0)</f>
        <v>Category01</v>
      </c>
      <c r="J154" t="str">
        <f>VLOOKUP(InputData[[#This Row],[PRODUCT ID]],MasterData[],4,0)</f>
        <v>Ft</v>
      </c>
      <c r="K154" s="10">
        <f>VLOOKUP(InputData[[#This Row],[PRODUCT ID]],MasterData[],5,0)</f>
        <v>133</v>
      </c>
      <c r="L154" s="10">
        <f>VLOOKUP(InputData[[#This Row],[PRODUCT ID]],MasterData[],6,0)</f>
        <v>155.61000000000001</v>
      </c>
      <c r="M154" s="10">
        <f>InputData[[#This Row],[BUYING PRIZE]]*InputData[[#This Row],[QUANTITY]]</f>
        <v>532</v>
      </c>
      <c r="N154" s="10">
        <f>(InputData[[#This Row],[SELLING PRICE]]*InputData[[#This Row],[QUANTITY]])-(InputData[[#This Row],[DISCOUNT %]]*(InputData[[#This Row],[SELLING PRICE]]*InputData[[#This Row],[QUANTITY]]))</f>
        <v>622.44000000000005</v>
      </c>
      <c r="O154">
        <f>DAY(InputData[[#This Row],[DATE]])</f>
        <v>30</v>
      </c>
      <c r="P154" s="12">
        <v>44711</v>
      </c>
      <c r="Q154" t="str">
        <f>TEXT(InputData[[#This Row],[DATE]],"mmm")</f>
        <v>May</v>
      </c>
      <c r="R154"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54" t="str">
        <f>TEXT(InputData[[#This Row],[DATE]],"dddd")</f>
        <v>Monday</v>
      </c>
      <c r="T154">
        <f>YEAR(InputData[[#This Row],[DATE]])</f>
        <v>2022</v>
      </c>
    </row>
    <row r="155" spans="1:20" x14ac:dyDescent="0.2">
      <c r="A155" s="5">
        <v>44711</v>
      </c>
      <c r="B155" t="s">
        <v>31</v>
      </c>
      <c r="C155">
        <v>3</v>
      </c>
      <c r="D155" t="s">
        <v>107</v>
      </c>
      <c r="E155" t="s">
        <v>105</v>
      </c>
      <c r="F155" t="str">
        <f>IF(InputData[[#This Row],[DISCOUNT %]]&lt;0%,"Yes","No")</f>
        <v>No</v>
      </c>
      <c r="G155" s="1">
        <v>0</v>
      </c>
      <c r="H155" t="str">
        <f>VLOOKUP(InputData[[#This Row],[PRODUCT ID]],MasterData[],2,0)</f>
        <v>Product33</v>
      </c>
      <c r="I155" t="str">
        <f>VLOOKUP(InputData[[#This Row],[PRODUCT ID]],MasterData[],3,0)</f>
        <v>Category04</v>
      </c>
      <c r="J155" t="str">
        <f>VLOOKUP(InputData[[#This Row],[PRODUCT ID]],MasterData[],4,0)</f>
        <v>Kg</v>
      </c>
      <c r="K155" s="10">
        <f>VLOOKUP(InputData[[#This Row],[PRODUCT ID]],MasterData[],5,0)</f>
        <v>95</v>
      </c>
      <c r="L155" s="10">
        <f>VLOOKUP(InputData[[#This Row],[PRODUCT ID]],MasterData[],6,0)</f>
        <v>119.7</v>
      </c>
      <c r="M155" s="10">
        <f>InputData[[#This Row],[BUYING PRIZE]]*InputData[[#This Row],[QUANTITY]]</f>
        <v>285</v>
      </c>
      <c r="N155" s="10">
        <f>(InputData[[#This Row],[SELLING PRICE]]*InputData[[#This Row],[QUANTITY]])-(InputData[[#This Row],[DISCOUNT %]]*(InputData[[#This Row],[SELLING PRICE]]*InputData[[#This Row],[QUANTITY]]))</f>
        <v>359.1</v>
      </c>
      <c r="O155">
        <f>DAY(InputData[[#This Row],[DATE]])</f>
        <v>30</v>
      </c>
      <c r="P155" s="12">
        <v>44711</v>
      </c>
      <c r="Q155" t="str">
        <f>TEXT(InputData[[#This Row],[DATE]],"mmm")</f>
        <v>May</v>
      </c>
      <c r="R155"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55" t="str">
        <f>TEXT(InputData[[#This Row],[DATE]],"dddd")</f>
        <v>Monday</v>
      </c>
      <c r="T155">
        <f>YEAR(InputData[[#This Row],[DATE]])</f>
        <v>2022</v>
      </c>
    </row>
    <row r="156" spans="1:20" x14ac:dyDescent="0.2">
      <c r="A156" s="5">
        <v>44709</v>
      </c>
      <c r="B156" t="s">
        <v>12</v>
      </c>
      <c r="C156">
        <v>10</v>
      </c>
      <c r="D156" t="s">
        <v>106</v>
      </c>
      <c r="E156" t="s">
        <v>105</v>
      </c>
      <c r="F156" t="str">
        <f>IF(InputData[[#This Row],[DISCOUNT %]]&lt;0%,"Yes","No")</f>
        <v>No</v>
      </c>
      <c r="G156" s="1">
        <v>0</v>
      </c>
      <c r="H156" t="str">
        <f>VLOOKUP(InputData[[#This Row],[PRODUCT ID]],MasterData[],2,0)</f>
        <v>Product41</v>
      </c>
      <c r="I156" t="str">
        <f>VLOOKUP(InputData[[#This Row],[PRODUCT ID]],MasterData[],3,0)</f>
        <v>Category05</v>
      </c>
      <c r="J156" t="str">
        <f>VLOOKUP(InputData[[#This Row],[PRODUCT ID]],MasterData[],4,0)</f>
        <v>Ft</v>
      </c>
      <c r="K156" s="10">
        <f>VLOOKUP(InputData[[#This Row],[PRODUCT ID]],MasterData[],5,0)</f>
        <v>138</v>
      </c>
      <c r="L156" s="10">
        <f>VLOOKUP(InputData[[#This Row],[PRODUCT ID]],MasterData[],6,0)</f>
        <v>173.88</v>
      </c>
      <c r="M156" s="10">
        <f>InputData[[#This Row],[BUYING PRIZE]]*InputData[[#This Row],[QUANTITY]]</f>
        <v>1380</v>
      </c>
      <c r="N156" s="10">
        <f>(InputData[[#This Row],[SELLING PRICE]]*InputData[[#This Row],[QUANTITY]])-(InputData[[#This Row],[DISCOUNT %]]*(InputData[[#This Row],[SELLING PRICE]]*InputData[[#This Row],[QUANTITY]]))</f>
        <v>1738.8</v>
      </c>
      <c r="O156">
        <f>DAY(InputData[[#This Row],[DATE]])</f>
        <v>28</v>
      </c>
      <c r="P156" s="12">
        <v>44709</v>
      </c>
      <c r="Q156" t="str">
        <f>TEXT(InputData[[#This Row],[DATE]],"mmm")</f>
        <v>May</v>
      </c>
      <c r="R156"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56" t="str">
        <f>TEXT(InputData[[#This Row],[DATE]],"dddd")</f>
        <v>Saturday</v>
      </c>
      <c r="T156">
        <f>YEAR(InputData[[#This Row],[DATE]])</f>
        <v>2022</v>
      </c>
    </row>
    <row r="157" spans="1:20" x14ac:dyDescent="0.2">
      <c r="A157" s="5">
        <v>44709</v>
      </c>
      <c r="B157" t="s">
        <v>84</v>
      </c>
      <c r="C157">
        <v>5</v>
      </c>
      <c r="D157" t="s">
        <v>106</v>
      </c>
      <c r="E157" t="s">
        <v>107</v>
      </c>
      <c r="F157" t="str">
        <f>IF(InputData[[#This Row],[DISCOUNT %]]&lt;0%,"Yes","No")</f>
        <v>No</v>
      </c>
      <c r="G157" s="1">
        <v>0</v>
      </c>
      <c r="H157" t="str">
        <f>VLOOKUP(InputData[[#This Row],[PRODUCT ID]],MasterData[],2,0)</f>
        <v>Product08</v>
      </c>
      <c r="I157" t="str">
        <f>VLOOKUP(InputData[[#This Row],[PRODUCT ID]],MasterData[],3,0)</f>
        <v>Category01</v>
      </c>
      <c r="J157" t="str">
        <f>VLOOKUP(InputData[[#This Row],[PRODUCT ID]],MasterData[],4,0)</f>
        <v>Kg</v>
      </c>
      <c r="K157" s="10">
        <f>VLOOKUP(InputData[[#This Row],[PRODUCT ID]],MasterData[],5,0)</f>
        <v>83</v>
      </c>
      <c r="L157" s="10">
        <f>VLOOKUP(InputData[[#This Row],[PRODUCT ID]],MasterData[],6,0)</f>
        <v>94.62</v>
      </c>
      <c r="M157" s="10">
        <f>InputData[[#This Row],[BUYING PRIZE]]*InputData[[#This Row],[QUANTITY]]</f>
        <v>415</v>
      </c>
      <c r="N157" s="10">
        <f>(InputData[[#This Row],[SELLING PRICE]]*InputData[[#This Row],[QUANTITY]])-(InputData[[#This Row],[DISCOUNT %]]*(InputData[[#This Row],[SELLING PRICE]]*InputData[[#This Row],[QUANTITY]]))</f>
        <v>473.1</v>
      </c>
      <c r="O157">
        <f>DAY(InputData[[#This Row],[DATE]])</f>
        <v>28</v>
      </c>
      <c r="P157" s="12">
        <v>44709</v>
      </c>
      <c r="Q157" t="str">
        <f>TEXT(InputData[[#This Row],[DATE]],"mmm")</f>
        <v>May</v>
      </c>
      <c r="R157"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57" t="str">
        <f>TEXT(InputData[[#This Row],[DATE]],"dddd")</f>
        <v>Saturday</v>
      </c>
      <c r="T157">
        <f>YEAR(InputData[[#This Row],[DATE]])</f>
        <v>2022</v>
      </c>
    </row>
    <row r="158" spans="1:20" x14ac:dyDescent="0.2">
      <c r="A158" s="5">
        <v>44709</v>
      </c>
      <c r="B158" t="s">
        <v>79</v>
      </c>
      <c r="C158">
        <v>9</v>
      </c>
      <c r="D158" t="s">
        <v>107</v>
      </c>
      <c r="E158" t="s">
        <v>105</v>
      </c>
      <c r="F158" t="str">
        <f>IF(InputData[[#This Row],[DISCOUNT %]]&lt;0%,"Yes","No")</f>
        <v>No</v>
      </c>
      <c r="G158" s="1">
        <v>0</v>
      </c>
      <c r="H158" t="str">
        <f>VLOOKUP(InputData[[#This Row],[PRODUCT ID]],MasterData[],2,0)</f>
        <v>Product10</v>
      </c>
      <c r="I158" t="str">
        <f>VLOOKUP(InputData[[#This Row],[PRODUCT ID]],MasterData[],3,0)</f>
        <v>Category02</v>
      </c>
      <c r="J158" t="str">
        <f>VLOOKUP(InputData[[#This Row],[PRODUCT ID]],MasterData[],4,0)</f>
        <v>Ft</v>
      </c>
      <c r="K158" s="10">
        <f>VLOOKUP(InputData[[#This Row],[PRODUCT ID]],MasterData[],5,0)</f>
        <v>148</v>
      </c>
      <c r="L158" s="10">
        <f>VLOOKUP(InputData[[#This Row],[PRODUCT ID]],MasterData[],6,0)</f>
        <v>164.28</v>
      </c>
      <c r="M158" s="10">
        <f>InputData[[#This Row],[BUYING PRIZE]]*InputData[[#This Row],[QUANTITY]]</f>
        <v>1332</v>
      </c>
      <c r="N158" s="10">
        <f>(InputData[[#This Row],[SELLING PRICE]]*InputData[[#This Row],[QUANTITY]])-(InputData[[#This Row],[DISCOUNT %]]*(InputData[[#This Row],[SELLING PRICE]]*InputData[[#This Row],[QUANTITY]]))</f>
        <v>1478.52</v>
      </c>
      <c r="O158">
        <f>DAY(InputData[[#This Row],[DATE]])</f>
        <v>28</v>
      </c>
      <c r="P158" s="12">
        <v>44709</v>
      </c>
      <c r="Q158" t="str">
        <f>TEXT(InputData[[#This Row],[DATE]],"mmm")</f>
        <v>May</v>
      </c>
      <c r="R158"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58" t="str">
        <f>TEXT(InputData[[#This Row],[DATE]],"dddd")</f>
        <v>Saturday</v>
      </c>
      <c r="T158">
        <f>YEAR(InputData[[#This Row],[DATE]])</f>
        <v>2022</v>
      </c>
    </row>
    <row r="159" spans="1:20" x14ac:dyDescent="0.2">
      <c r="A159" s="5">
        <v>44709</v>
      </c>
      <c r="B159" t="s">
        <v>92</v>
      </c>
      <c r="C159">
        <v>12</v>
      </c>
      <c r="D159" t="s">
        <v>107</v>
      </c>
      <c r="E159" t="s">
        <v>107</v>
      </c>
      <c r="F159" t="str">
        <f>IF(InputData[[#This Row],[DISCOUNT %]]&lt;0%,"Yes","No")</f>
        <v>No</v>
      </c>
      <c r="G159" s="1">
        <v>0</v>
      </c>
      <c r="H159" t="str">
        <f>VLOOKUP(InputData[[#This Row],[PRODUCT ID]],MasterData[],2,0)</f>
        <v>Product04</v>
      </c>
      <c r="I159" t="str">
        <f>VLOOKUP(InputData[[#This Row],[PRODUCT ID]],MasterData[],3,0)</f>
        <v>Category01</v>
      </c>
      <c r="J159" t="str">
        <f>VLOOKUP(InputData[[#This Row],[PRODUCT ID]],MasterData[],4,0)</f>
        <v>Lt</v>
      </c>
      <c r="K159" s="10">
        <f>VLOOKUP(InputData[[#This Row],[PRODUCT ID]],MasterData[],5,0)</f>
        <v>44</v>
      </c>
      <c r="L159" s="10">
        <f>VLOOKUP(InputData[[#This Row],[PRODUCT ID]],MasterData[],6,0)</f>
        <v>48.84</v>
      </c>
      <c r="M159" s="10">
        <f>InputData[[#This Row],[BUYING PRIZE]]*InputData[[#This Row],[QUANTITY]]</f>
        <v>528</v>
      </c>
      <c r="N159" s="10">
        <f>(InputData[[#This Row],[SELLING PRICE]]*InputData[[#This Row],[QUANTITY]])-(InputData[[#This Row],[DISCOUNT %]]*(InputData[[#This Row],[SELLING PRICE]]*InputData[[#This Row],[QUANTITY]]))</f>
        <v>586.08000000000004</v>
      </c>
      <c r="O159">
        <f>DAY(InputData[[#This Row],[DATE]])</f>
        <v>28</v>
      </c>
      <c r="P159" s="12">
        <v>44709</v>
      </c>
      <c r="Q159" t="str">
        <f>TEXT(InputData[[#This Row],[DATE]],"mmm")</f>
        <v>May</v>
      </c>
      <c r="R159"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59" t="str">
        <f>TEXT(InputData[[#This Row],[DATE]],"dddd")</f>
        <v>Saturday</v>
      </c>
      <c r="T159">
        <f>YEAR(InputData[[#This Row],[DATE]])</f>
        <v>2022</v>
      </c>
    </row>
    <row r="160" spans="1:20" x14ac:dyDescent="0.2">
      <c r="A160" s="5">
        <v>44709</v>
      </c>
      <c r="B160" t="s">
        <v>58</v>
      </c>
      <c r="C160">
        <v>14</v>
      </c>
      <c r="D160" t="s">
        <v>108</v>
      </c>
      <c r="E160" t="s">
        <v>105</v>
      </c>
      <c r="F160" t="str">
        <f>IF(InputData[[#This Row],[DISCOUNT %]]&lt;0%,"Yes","No")</f>
        <v>No</v>
      </c>
      <c r="G160" s="1">
        <v>0</v>
      </c>
      <c r="H160" t="str">
        <f>VLOOKUP(InputData[[#This Row],[PRODUCT ID]],MasterData[],2,0)</f>
        <v>Product20</v>
      </c>
      <c r="I160" t="str">
        <f>VLOOKUP(InputData[[#This Row],[PRODUCT ID]],MasterData[],3,0)</f>
        <v>Category03</v>
      </c>
      <c r="J160" t="str">
        <f>VLOOKUP(InputData[[#This Row],[PRODUCT ID]],MasterData[],4,0)</f>
        <v>Lt</v>
      </c>
      <c r="K160" s="10">
        <f>VLOOKUP(InputData[[#This Row],[PRODUCT ID]],MasterData[],5,0)</f>
        <v>61</v>
      </c>
      <c r="L160" s="10">
        <f>VLOOKUP(InputData[[#This Row],[PRODUCT ID]],MasterData[],6,0)</f>
        <v>76.25</v>
      </c>
      <c r="M160" s="10">
        <f>InputData[[#This Row],[BUYING PRIZE]]*InputData[[#This Row],[QUANTITY]]</f>
        <v>854</v>
      </c>
      <c r="N160" s="10">
        <f>(InputData[[#This Row],[SELLING PRICE]]*InputData[[#This Row],[QUANTITY]])-(InputData[[#This Row],[DISCOUNT %]]*(InputData[[#This Row],[SELLING PRICE]]*InputData[[#This Row],[QUANTITY]]))</f>
        <v>1067.5</v>
      </c>
      <c r="O160">
        <f>DAY(InputData[[#This Row],[DATE]])</f>
        <v>28</v>
      </c>
      <c r="P160" s="12">
        <v>44709</v>
      </c>
      <c r="Q160" t="str">
        <f>TEXT(InputData[[#This Row],[DATE]],"mmm")</f>
        <v>May</v>
      </c>
      <c r="R160"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60" t="str">
        <f>TEXT(InputData[[#This Row],[DATE]],"dddd")</f>
        <v>Saturday</v>
      </c>
      <c r="T160">
        <f>YEAR(InputData[[#This Row],[DATE]])</f>
        <v>2022</v>
      </c>
    </row>
    <row r="161" spans="1:20" x14ac:dyDescent="0.2">
      <c r="A161" s="5">
        <v>44707</v>
      </c>
      <c r="B161" t="s">
        <v>41</v>
      </c>
      <c r="C161">
        <v>2</v>
      </c>
      <c r="D161" t="s">
        <v>108</v>
      </c>
      <c r="E161" t="s">
        <v>107</v>
      </c>
      <c r="F161" t="str">
        <f>IF(InputData[[#This Row],[DISCOUNT %]]&lt;0%,"Yes","No")</f>
        <v>No</v>
      </c>
      <c r="G161" s="1">
        <v>0</v>
      </c>
      <c r="H161" t="str">
        <f>VLOOKUP(InputData[[#This Row],[PRODUCT ID]],MasterData[],2,0)</f>
        <v>Product28</v>
      </c>
      <c r="I161" t="str">
        <f>VLOOKUP(InputData[[#This Row],[PRODUCT ID]],MasterData[],3,0)</f>
        <v>Category04</v>
      </c>
      <c r="J161" t="str">
        <f>VLOOKUP(InputData[[#This Row],[PRODUCT ID]],MasterData[],4,0)</f>
        <v>No.</v>
      </c>
      <c r="K161" s="10">
        <f>VLOOKUP(InputData[[#This Row],[PRODUCT ID]],MasterData[],5,0)</f>
        <v>37</v>
      </c>
      <c r="L161" s="10">
        <f>VLOOKUP(InputData[[#This Row],[PRODUCT ID]],MasterData[],6,0)</f>
        <v>41.81</v>
      </c>
      <c r="M161" s="10">
        <f>InputData[[#This Row],[BUYING PRIZE]]*InputData[[#This Row],[QUANTITY]]</f>
        <v>74</v>
      </c>
      <c r="N161" s="10">
        <f>(InputData[[#This Row],[SELLING PRICE]]*InputData[[#This Row],[QUANTITY]])-(InputData[[#This Row],[DISCOUNT %]]*(InputData[[#This Row],[SELLING PRICE]]*InputData[[#This Row],[QUANTITY]]))</f>
        <v>83.62</v>
      </c>
      <c r="O161">
        <f>DAY(InputData[[#This Row],[DATE]])</f>
        <v>26</v>
      </c>
      <c r="P161" s="12">
        <v>44707</v>
      </c>
      <c r="Q161" t="str">
        <f>TEXT(InputData[[#This Row],[DATE]],"mmm")</f>
        <v>May</v>
      </c>
      <c r="R161"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61" t="str">
        <f>TEXT(InputData[[#This Row],[DATE]],"dddd")</f>
        <v>Thursday</v>
      </c>
      <c r="T161">
        <f>YEAR(InputData[[#This Row],[DATE]])</f>
        <v>2022</v>
      </c>
    </row>
    <row r="162" spans="1:20" x14ac:dyDescent="0.2">
      <c r="A162" s="5">
        <v>44707</v>
      </c>
      <c r="B162" t="s">
        <v>43</v>
      </c>
      <c r="C162">
        <v>2</v>
      </c>
      <c r="D162" t="s">
        <v>107</v>
      </c>
      <c r="E162" t="s">
        <v>107</v>
      </c>
      <c r="F162" t="str">
        <f>IF(InputData[[#This Row],[DISCOUNT %]]&lt;0%,"Yes","No")</f>
        <v>No</v>
      </c>
      <c r="G162" s="1">
        <v>0</v>
      </c>
      <c r="H162" t="str">
        <f>VLOOKUP(InputData[[#This Row],[PRODUCT ID]],MasterData[],2,0)</f>
        <v>Product27</v>
      </c>
      <c r="I162" t="str">
        <f>VLOOKUP(InputData[[#This Row],[PRODUCT ID]],MasterData[],3,0)</f>
        <v>Category04</v>
      </c>
      <c r="J162" t="str">
        <f>VLOOKUP(InputData[[#This Row],[PRODUCT ID]],MasterData[],4,0)</f>
        <v>Lt</v>
      </c>
      <c r="K162" s="10">
        <f>VLOOKUP(InputData[[#This Row],[PRODUCT ID]],MasterData[],5,0)</f>
        <v>48</v>
      </c>
      <c r="L162" s="10">
        <f>VLOOKUP(InputData[[#This Row],[PRODUCT ID]],MasterData[],6,0)</f>
        <v>57.120000000000005</v>
      </c>
      <c r="M162" s="10">
        <f>InputData[[#This Row],[BUYING PRIZE]]*InputData[[#This Row],[QUANTITY]]</f>
        <v>96</v>
      </c>
      <c r="N162" s="10">
        <f>(InputData[[#This Row],[SELLING PRICE]]*InputData[[#This Row],[QUANTITY]])-(InputData[[#This Row],[DISCOUNT %]]*(InputData[[#This Row],[SELLING PRICE]]*InputData[[#This Row],[QUANTITY]]))</f>
        <v>114.24000000000001</v>
      </c>
      <c r="O162">
        <f>DAY(InputData[[#This Row],[DATE]])</f>
        <v>26</v>
      </c>
      <c r="P162" s="12">
        <v>44707</v>
      </c>
      <c r="Q162" t="str">
        <f>TEXT(InputData[[#This Row],[DATE]],"mmm")</f>
        <v>May</v>
      </c>
      <c r="R162"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62" t="str">
        <f>TEXT(InputData[[#This Row],[DATE]],"dddd")</f>
        <v>Thursday</v>
      </c>
      <c r="T162">
        <f>YEAR(InputData[[#This Row],[DATE]])</f>
        <v>2022</v>
      </c>
    </row>
    <row r="163" spans="1:20" x14ac:dyDescent="0.2">
      <c r="A163" s="5">
        <v>44706</v>
      </c>
      <c r="B163" t="s">
        <v>96</v>
      </c>
      <c r="C163">
        <v>7</v>
      </c>
      <c r="D163" t="s">
        <v>107</v>
      </c>
      <c r="E163" t="s">
        <v>107</v>
      </c>
      <c r="F163" t="str">
        <f>IF(InputData[[#This Row],[DISCOUNT %]]&lt;0%,"Yes","No")</f>
        <v>No</v>
      </c>
      <c r="G163" s="1">
        <v>0</v>
      </c>
      <c r="H163" t="str">
        <f>VLOOKUP(InputData[[#This Row],[PRODUCT ID]],MasterData[],2,0)</f>
        <v>Product02</v>
      </c>
      <c r="I163" t="str">
        <f>VLOOKUP(InputData[[#This Row],[PRODUCT ID]],MasterData[],3,0)</f>
        <v>Category01</v>
      </c>
      <c r="J163" t="str">
        <f>VLOOKUP(InputData[[#This Row],[PRODUCT ID]],MasterData[],4,0)</f>
        <v>Kg</v>
      </c>
      <c r="K163" s="10">
        <f>VLOOKUP(InputData[[#This Row],[PRODUCT ID]],MasterData[],5,0)</f>
        <v>105</v>
      </c>
      <c r="L163" s="10">
        <f>VLOOKUP(InputData[[#This Row],[PRODUCT ID]],MasterData[],6,0)</f>
        <v>142.80000000000001</v>
      </c>
      <c r="M163" s="10">
        <f>InputData[[#This Row],[BUYING PRIZE]]*InputData[[#This Row],[QUANTITY]]</f>
        <v>735</v>
      </c>
      <c r="N163" s="10">
        <f>(InputData[[#This Row],[SELLING PRICE]]*InputData[[#This Row],[QUANTITY]])-(InputData[[#This Row],[DISCOUNT %]]*(InputData[[#This Row],[SELLING PRICE]]*InputData[[#This Row],[QUANTITY]]))</f>
        <v>999.60000000000014</v>
      </c>
      <c r="O163">
        <f>DAY(InputData[[#This Row],[DATE]])</f>
        <v>25</v>
      </c>
      <c r="P163" s="12">
        <v>44706</v>
      </c>
      <c r="Q163" t="str">
        <f>TEXT(InputData[[#This Row],[DATE]],"mmm")</f>
        <v>May</v>
      </c>
      <c r="R163"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63" t="str">
        <f>TEXT(InputData[[#This Row],[DATE]],"dddd")</f>
        <v>Wednesday</v>
      </c>
      <c r="T163">
        <f>YEAR(InputData[[#This Row],[DATE]])</f>
        <v>2022</v>
      </c>
    </row>
    <row r="164" spans="1:20" x14ac:dyDescent="0.2">
      <c r="A164" s="5">
        <v>44703</v>
      </c>
      <c r="B164" t="s">
        <v>69</v>
      </c>
      <c r="C164">
        <v>12</v>
      </c>
      <c r="D164" t="s">
        <v>108</v>
      </c>
      <c r="E164" t="s">
        <v>107</v>
      </c>
      <c r="F164" t="str">
        <f>IF(InputData[[#This Row],[DISCOUNT %]]&lt;0%,"Yes","No")</f>
        <v>No</v>
      </c>
      <c r="G164" s="1">
        <v>0</v>
      </c>
      <c r="H164" t="str">
        <f>VLOOKUP(InputData[[#This Row],[PRODUCT ID]],MasterData[],2,0)</f>
        <v>Product15</v>
      </c>
      <c r="I164" t="str">
        <f>VLOOKUP(InputData[[#This Row],[PRODUCT ID]],MasterData[],3,0)</f>
        <v>Category02</v>
      </c>
      <c r="J164" t="str">
        <f>VLOOKUP(InputData[[#This Row],[PRODUCT ID]],MasterData[],4,0)</f>
        <v>No.</v>
      </c>
      <c r="K164" s="10">
        <f>VLOOKUP(InputData[[#This Row],[PRODUCT ID]],MasterData[],5,0)</f>
        <v>12</v>
      </c>
      <c r="L164" s="10">
        <f>VLOOKUP(InputData[[#This Row],[PRODUCT ID]],MasterData[],6,0)</f>
        <v>15.719999999999999</v>
      </c>
      <c r="M164" s="10">
        <f>InputData[[#This Row],[BUYING PRIZE]]*InputData[[#This Row],[QUANTITY]]</f>
        <v>144</v>
      </c>
      <c r="N164" s="10">
        <f>(InputData[[#This Row],[SELLING PRICE]]*InputData[[#This Row],[QUANTITY]])-(InputData[[#This Row],[DISCOUNT %]]*(InputData[[#This Row],[SELLING PRICE]]*InputData[[#This Row],[QUANTITY]]))</f>
        <v>188.64</v>
      </c>
      <c r="O164">
        <f>DAY(InputData[[#This Row],[DATE]])</f>
        <v>22</v>
      </c>
      <c r="P164" s="12">
        <v>44703</v>
      </c>
      <c r="Q164" t="str">
        <f>TEXT(InputData[[#This Row],[DATE]],"mmm")</f>
        <v>May</v>
      </c>
      <c r="R164"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64" t="str">
        <f>TEXT(InputData[[#This Row],[DATE]],"dddd")</f>
        <v>Sunday</v>
      </c>
      <c r="T164">
        <f>YEAR(InputData[[#This Row],[DATE]])</f>
        <v>2022</v>
      </c>
    </row>
    <row r="165" spans="1:20" x14ac:dyDescent="0.2">
      <c r="A165" s="5">
        <v>44701</v>
      </c>
      <c r="B165" t="s">
        <v>5</v>
      </c>
      <c r="C165">
        <v>15</v>
      </c>
      <c r="D165" t="s">
        <v>107</v>
      </c>
      <c r="E165" t="s">
        <v>105</v>
      </c>
      <c r="F165" t="str">
        <f>IF(InputData[[#This Row],[DISCOUNT %]]&lt;0%,"Yes","No")</f>
        <v>No</v>
      </c>
      <c r="G165" s="1">
        <v>0</v>
      </c>
      <c r="H165" t="str">
        <f>VLOOKUP(InputData[[#This Row],[PRODUCT ID]],MasterData[],2,0)</f>
        <v>Product44</v>
      </c>
      <c r="I165" t="str">
        <f>VLOOKUP(InputData[[#This Row],[PRODUCT ID]],MasterData[],3,0)</f>
        <v>Category05</v>
      </c>
      <c r="J165" t="str">
        <f>VLOOKUP(InputData[[#This Row],[PRODUCT ID]],MasterData[],4,0)</f>
        <v>Kg</v>
      </c>
      <c r="K165" s="10">
        <f>VLOOKUP(InputData[[#This Row],[PRODUCT ID]],MasterData[],5,0)</f>
        <v>76</v>
      </c>
      <c r="L165" s="10">
        <f>VLOOKUP(InputData[[#This Row],[PRODUCT ID]],MasterData[],6,0)</f>
        <v>82.08</v>
      </c>
      <c r="M165" s="10">
        <f>InputData[[#This Row],[BUYING PRIZE]]*InputData[[#This Row],[QUANTITY]]</f>
        <v>1140</v>
      </c>
      <c r="N165" s="10">
        <f>(InputData[[#This Row],[SELLING PRICE]]*InputData[[#This Row],[QUANTITY]])-(InputData[[#This Row],[DISCOUNT %]]*(InputData[[#This Row],[SELLING PRICE]]*InputData[[#This Row],[QUANTITY]]))</f>
        <v>1231.2</v>
      </c>
      <c r="O165">
        <f>DAY(InputData[[#This Row],[DATE]])</f>
        <v>20</v>
      </c>
      <c r="P165" s="12">
        <v>44701</v>
      </c>
      <c r="Q165" t="str">
        <f>TEXT(InputData[[#This Row],[DATE]],"mmm")</f>
        <v>May</v>
      </c>
      <c r="R165"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65" t="str">
        <f>TEXT(InputData[[#This Row],[DATE]],"dddd")</f>
        <v>Friday</v>
      </c>
      <c r="T165">
        <f>YEAR(InputData[[#This Row],[DATE]])</f>
        <v>2022</v>
      </c>
    </row>
    <row r="166" spans="1:20" x14ac:dyDescent="0.2">
      <c r="A166" s="5">
        <v>44699</v>
      </c>
      <c r="B166" t="s">
        <v>43</v>
      </c>
      <c r="C166">
        <v>4</v>
      </c>
      <c r="D166" t="s">
        <v>106</v>
      </c>
      <c r="E166" t="s">
        <v>107</v>
      </c>
      <c r="F166" t="str">
        <f>IF(InputData[[#This Row],[DISCOUNT %]]&lt;0%,"Yes","No")</f>
        <v>No</v>
      </c>
      <c r="G166" s="1">
        <v>0</v>
      </c>
      <c r="H166" t="str">
        <f>VLOOKUP(InputData[[#This Row],[PRODUCT ID]],MasterData[],2,0)</f>
        <v>Product27</v>
      </c>
      <c r="I166" t="str">
        <f>VLOOKUP(InputData[[#This Row],[PRODUCT ID]],MasterData[],3,0)</f>
        <v>Category04</v>
      </c>
      <c r="J166" t="str">
        <f>VLOOKUP(InputData[[#This Row],[PRODUCT ID]],MasterData[],4,0)</f>
        <v>Lt</v>
      </c>
      <c r="K166" s="10">
        <f>VLOOKUP(InputData[[#This Row],[PRODUCT ID]],MasterData[],5,0)</f>
        <v>48</v>
      </c>
      <c r="L166" s="10">
        <f>VLOOKUP(InputData[[#This Row],[PRODUCT ID]],MasterData[],6,0)</f>
        <v>57.120000000000005</v>
      </c>
      <c r="M166" s="10">
        <f>InputData[[#This Row],[BUYING PRIZE]]*InputData[[#This Row],[QUANTITY]]</f>
        <v>192</v>
      </c>
      <c r="N166" s="10">
        <f>(InputData[[#This Row],[SELLING PRICE]]*InputData[[#This Row],[QUANTITY]])-(InputData[[#This Row],[DISCOUNT %]]*(InputData[[#This Row],[SELLING PRICE]]*InputData[[#This Row],[QUANTITY]]))</f>
        <v>228.48000000000002</v>
      </c>
      <c r="O166">
        <f>DAY(InputData[[#This Row],[DATE]])</f>
        <v>18</v>
      </c>
      <c r="P166" s="12">
        <v>44699</v>
      </c>
      <c r="Q166" t="str">
        <f>TEXT(InputData[[#This Row],[DATE]],"mmm")</f>
        <v>May</v>
      </c>
      <c r="R166"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66" t="str">
        <f>TEXT(InputData[[#This Row],[DATE]],"dddd")</f>
        <v>Wednesday</v>
      </c>
      <c r="T166">
        <f>YEAR(InputData[[#This Row],[DATE]])</f>
        <v>2022</v>
      </c>
    </row>
    <row r="167" spans="1:20" x14ac:dyDescent="0.2">
      <c r="A167" s="5">
        <v>44699</v>
      </c>
      <c r="B167" t="s">
        <v>19</v>
      </c>
      <c r="C167">
        <v>8</v>
      </c>
      <c r="D167" t="s">
        <v>106</v>
      </c>
      <c r="E167" t="s">
        <v>107</v>
      </c>
      <c r="F167" t="str">
        <f>IF(InputData[[#This Row],[DISCOUNT %]]&lt;0%,"Yes","No")</f>
        <v>No</v>
      </c>
      <c r="G167" s="1">
        <v>0</v>
      </c>
      <c r="H167" t="str">
        <f>VLOOKUP(InputData[[#This Row],[PRODUCT ID]],MasterData[],2,0)</f>
        <v>Product38</v>
      </c>
      <c r="I167" t="str">
        <f>VLOOKUP(InputData[[#This Row],[PRODUCT ID]],MasterData[],3,0)</f>
        <v>Category05</v>
      </c>
      <c r="J167" t="str">
        <f>VLOOKUP(InputData[[#This Row],[PRODUCT ID]],MasterData[],4,0)</f>
        <v>Kg</v>
      </c>
      <c r="K167" s="10">
        <f>VLOOKUP(InputData[[#This Row],[PRODUCT ID]],MasterData[],5,0)</f>
        <v>72</v>
      </c>
      <c r="L167" s="10">
        <f>VLOOKUP(InputData[[#This Row],[PRODUCT ID]],MasterData[],6,0)</f>
        <v>79.92</v>
      </c>
      <c r="M167" s="10">
        <f>InputData[[#This Row],[BUYING PRIZE]]*InputData[[#This Row],[QUANTITY]]</f>
        <v>576</v>
      </c>
      <c r="N167" s="10">
        <f>(InputData[[#This Row],[SELLING PRICE]]*InputData[[#This Row],[QUANTITY]])-(InputData[[#This Row],[DISCOUNT %]]*(InputData[[#This Row],[SELLING PRICE]]*InputData[[#This Row],[QUANTITY]]))</f>
        <v>639.36</v>
      </c>
      <c r="O167">
        <f>DAY(InputData[[#This Row],[DATE]])</f>
        <v>18</v>
      </c>
      <c r="P167" s="12">
        <v>44699</v>
      </c>
      <c r="Q167" t="str">
        <f>TEXT(InputData[[#This Row],[DATE]],"mmm")</f>
        <v>May</v>
      </c>
      <c r="R167"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67" t="str">
        <f>TEXT(InputData[[#This Row],[DATE]],"dddd")</f>
        <v>Wednesday</v>
      </c>
      <c r="T167">
        <f>YEAR(InputData[[#This Row],[DATE]])</f>
        <v>2022</v>
      </c>
    </row>
    <row r="168" spans="1:20" x14ac:dyDescent="0.2">
      <c r="A168" s="5">
        <v>44698</v>
      </c>
      <c r="B168" t="s">
        <v>43</v>
      </c>
      <c r="C168">
        <v>8</v>
      </c>
      <c r="D168" t="s">
        <v>108</v>
      </c>
      <c r="E168" t="s">
        <v>105</v>
      </c>
      <c r="F168" t="str">
        <f>IF(InputData[[#This Row],[DISCOUNT %]]&lt;0%,"Yes","No")</f>
        <v>No</v>
      </c>
      <c r="G168" s="1">
        <v>0</v>
      </c>
      <c r="H168" t="str">
        <f>VLOOKUP(InputData[[#This Row],[PRODUCT ID]],MasterData[],2,0)</f>
        <v>Product27</v>
      </c>
      <c r="I168" t="str">
        <f>VLOOKUP(InputData[[#This Row],[PRODUCT ID]],MasterData[],3,0)</f>
        <v>Category04</v>
      </c>
      <c r="J168" t="str">
        <f>VLOOKUP(InputData[[#This Row],[PRODUCT ID]],MasterData[],4,0)</f>
        <v>Lt</v>
      </c>
      <c r="K168" s="10">
        <f>VLOOKUP(InputData[[#This Row],[PRODUCT ID]],MasterData[],5,0)</f>
        <v>48</v>
      </c>
      <c r="L168" s="10">
        <f>VLOOKUP(InputData[[#This Row],[PRODUCT ID]],MasterData[],6,0)</f>
        <v>57.120000000000005</v>
      </c>
      <c r="M168" s="10">
        <f>InputData[[#This Row],[BUYING PRIZE]]*InputData[[#This Row],[QUANTITY]]</f>
        <v>384</v>
      </c>
      <c r="N168" s="10">
        <f>(InputData[[#This Row],[SELLING PRICE]]*InputData[[#This Row],[QUANTITY]])-(InputData[[#This Row],[DISCOUNT %]]*(InputData[[#This Row],[SELLING PRICE]]*InputData[[#This Row],[QUANTITY]]))</f>
        <v>456.96000000000004</v>
      </c>
      <c r="O168">
        <f>DAY(InputData[[#This Row],[DATE]])</f>
        <v>17</v>
      </c>
      <c r="P168" s="12">
        <v>44698</v>
      </c>
      <c r="Q168" t="str">
        <f>TEXT(InputData[[#This Row],[DATE]],"mmm")</f>
        <v>May</v>
      </c>
      <c r="R168"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68" t="str">
        <f>TEXT(InputData[[#This Row],[DATE]],"dddd")</f>
        <v>Tuesday</v>
      </c>
      <c r="T168">
        <f>YEAR(InputData[[#This Row],[DATE]])</f>
        <v>2022</v>
      </c>
    </row>
    <row r="169" spans="1:20" x14ac:dyDescent="0.2">
      <c r="A169" s="5">
        <v>44697</v>
      </c>
      <c r="B169" t="s">
        <v>79</v>
      </c>
      <c r="C169">
        <v>13</v>
      </c>
      <c r="D169" t="s">
        <v>108</v>
      </c>
      <c r="E169" t="s">
        <v>105</v>
      </c>
      <c r="F169" t="str">
        <f>IF(InputData[[#This Row],[DISCOUNT %]]&lt;0%,"Yes","No")</f>
        <v>No</v>
      </c>
      <c r="G169" s="1">
        <v>0</v>
      </c>
      <c r="H169" t="str">
        <f>VLOOKUP(InputData[[#This Row],[PRODUCT ID]],MasterData[],2,0)</f>
        <v>Product10</v>
      </c>
      <c r="I169" t="str">
        <f>VLOOKUP(InputData[[#This Row],[PRODUCT ID]],MasterData[],3,0)</f>
        <v>Category02</v>
      </c>
      <c r="J169" t="str">
        <f>VLOOKUP(InputData[[#This Row],[PRODUCT ID]],MasterData[],4,0)</f>
        <v>Ft</v>
      </c>
      <c r="K169" s="10">
        <f>VLOOKUP(InputData[[#This Row],[PRODUCT ID]],MasterData[],5,0)</f>
        <v>148</v>
      </c>
      <c r="L169" s="10">
        <f>VLOOKUP(InputData[[#This Row],[PRODUCT ID]],MasterData[],6,0)</f>
        <v>164.28</v>
      </c>
      <c r="M169" s="10">
        <f>InputData[[#This Row],[BUYING PRIZE]]*InputData[[#This Row],[QUANTITY]]</f>
        <v>1924</v>
      </c>
      <c r="N169" s="10">
        <f>(InputData[[#This Row],[SELLING PRICE]]*InputData[[#This Row],[QUANTITY]])-(InputData[[#This Row],[DISCOUNT %]]*(InputData[[#This Row],[SELLING PRICE]]*InputData[[#This Row],[QUANTITY]]))</f>
        <v>2135.64</v>
      </c>
      <c r="O169">
        <f>DAY(InputData[[#This Row],[DATE]])</f>
        <v>16</v>
      </c>
      <c r="P169" s="12">
        <v>44697</v>
      </c>
      <c r="Q169" t="str">
        <f>TEXT(InputData[[#This Row],[DATE]],"mmm")</f>
        <v>May</v>
      </c>
      <c r="R169"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69" t="str">
        <f>TEXT(InputData[[#This Row],[DATE]],"dddd")</f>
        <v>Monday</v>
      </c>
      <c r="T169">
        <f>YEAR(InputData[[#This Row],[DATE]])</f>
        <v>2022</v>
      </c>
    </row>
    <row r="170" spans="1:20" x14ac:dyDescent="0.2">
      <c r="A170" s="5">
        <v>44697</v>
      </c>
      <c r="B170" t="s">
        <v>35</v>
      </c>
      <c r="C170">
        <v>13</v>
      </c>
      <c r="D170" t="s">
        <v>107</v>
      </c>
      <c r="E170" t="s">
        <v>107</v>
      </c>
      <c r="F170" t="str">
        <f>IF(InputData[[#This Row],[DISCOUNT %]]&lt;0%,"Yes","No")</f>
        <v>No</v>
      </c>
      <c r="G170" s="1">
        <v>0</v>
      </c>
      <c r="H170" t="str">
        <f>VLOOKUP(InputData[[#This Row],[PRODUCT ID]],MasterData[],2,0)</f>
        <v>Product31</v>
      </c>
      <c r="I170" t="str">
        <f>VLOOKUP(InputData[[#This Row],[PRODUCT ID]],MasterData[],3,0)</f>
        <v>Category04</v>
      </c>
      <c r="J170" t="str">
        <f>VLOOKUP(InputData[[#This Row],[PRODUCT ID]],MasterData[],4,0)</f>
        <v>Kg</v>
      </c>
      <c r="K170" s="10">
        <f>VLOOKUP(InputData[[#This Row],[PRODUCT ID]],MasterData[],5,0)</f>
        <v>93</v>
      </c>
      <c r="L170" s="10">
        <f>VLOOKUP(InputData[[#This Row],[PRODUCT ID]],MasterData[],6,0)</f>
        <v>104.16</v>
      </c>
      <c r="M170" s="10">
        <f>InputData[[#This Row],[BUYING PRIZE]]*InputData[[#This Row],[QUANTITY]]</f>
        <v>1209</v>
      </c>
      <c r="N170" s="10">
        <f>(InputData[[#This Row],[SELLING PRICE]]*InputData[[#This Row],[QUANTITY]])-(InputData[[#This Row],[DISCOUNT %]]*(InputData[[#This Row],[SELLING PRICE]]*InputData[[#This Row],[QUANTITY]]))</f>
        <v>1354.08</v>
      </c>
      <c r="O170">
        <f>DAY(InputData[[#This Row],[DATE]])</f>
        <v>16</v>
      </c>
      <c r="P170" s="12">
        <v>44697</v>
      </c>
      <c r="Q170" t="str">
        <f>TEXT(InputData[[#This Row],[DATE]],"mmm")</f>
        <v>May</v>
      </c>
      <c r="R170"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70" t="str">
        <f>TEXT(InputData[[#This Row],[DATE]],"dddd")</f>
        <v>Monday</v>
      </c>
      <c r="T170">
        <f>YEAR(InputData[[#This Row],[DATE]])</f>
        <v>2022</v>
      </c>
    </row>
    <row r="171" spans="1:20" x14ac:dyDescent="0.2">
      <c r="A171" s="5">
        <v>44696</v>
      </c>
      <c r="B171" t="s">
        <v>58</v>
      </c>
      <c r="C171">
        <v>5</v>
      </c>
      <c r="D171" t="s">
        <v>107</v>
      </c>
      <c r="E171" t="s">
        <v>107</v>
      </c>
      <c r="F171" t="str">
        <f>IF(InputData[[#This Row],[DISCOUNT %]]&lt;0%,"Yes","No")</f>
        <v>No</v>
      </c>
      <c r="G171" s="1">
        <v>0</v>
      </c>
      <c r="H171" t="str">
        <f>VLOOKUP(InputData[[#This Row],[PRODUCT ID]],MasterData[],2,0)</f>
        <v>Product20</v>
      </c>
      <c r="I171" t="str">
        <f>VLOOKUP(InputData[[#This Row],[PRODUCT ID]],MasterData[],3,0)</f>
        <v>Category03</v>
      </c>
      <c r="J171" t="str">
        <f>VLOOKUP(InputData[[#This Row],[PRODUCT ID]],MasterData[],4,0)</f>
        <v>Lt</v>
      </c>
      <c r="K171" s="10">
        <f>VLOOKUP(InputData[[#This Row],[PRODUCT ID]],MasterData[],5,0)</f>
        <v>61</v>
      </c>
      <c r="L171" s="10">
        <f>VLOOKUP(InputData[[#This Row],[PRODUCT ID]],MasterData[],6,0)</f>
        <v>76.25</v>
      </c>
      <c r="M171" s="10">
        <f>InputData[[#This Row],[BUYING PRIZE]]*InputData[[#This Row],[QUANTITY]]</f>
        <v>305</v>
      </c>
      <c r="N171" s="10">
        <f>(InputData[[#This Row],[SELLING PRICE]]*InputData[[#This Row],[QUANTITY]])-(InputData[[#This Row],[DISCOUNT %]]*(InputData[[#This Row],[SELLING PRICE]]*InputData[[#This Row],[QUANTITY]]))</f>
        <v>381.25</v>
      </c>
      <c r="O171">
        <f>DAY(InputData[[#This Row],[DATE]])</f>
        <v>15</v>
      </c>
      <c r="P171" s="12">
        <v>44696</v>
      </c>
      <c r="Q171" t="str">
        <f>TEXT(InputData[[#This Row],[DATE]],"mmm")</f>
        <v>May</v>
      </c>
      <c r="R171"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71" t="str">
        <f>TEXT(InputData[[#This Row],[DATE]],"dddd")</f>
        <v>Sunday</v>
      </c>
      <c r="T171">
        <f>YEAR(InputData[[#This Row],[DATE]])</f>
        <v>2022</v>
      </c>
    </row>
    <row r="172" spans="1:20" x14ac:dyDescent="0.2">
      <c r="A172" s="5">
        <v>44695</v>
      </c>
      <c r="B172" t="s">
        <v>84</v>
      </c>
      <c r="C172">
        <v>14</v>
      </c>
      <c r="D172" t="s">
        <v>108</v>
      </c>
      <c r="E172" t="s">
        <v>105</v>
      </c>
      <c r="F172" t="str">
        <f>IF(InputData[[#This Row],[DISCOUNT %]]&lt;0%,"Yes","No")</f>
        <v>No</v>
      </c>
      <c r="G172" s="1">
        <v>0</v>
      </c>
      <c r="H172" t="str">
        <f>VLOOKUP(InputData[[#This Row],[PRODUCT ID]],MasterData[],2,0)</f>
        <v>Product08</v>
      </c>
      <c r="I172" t="str">
        <f>VLOOKUP(InputData[[#This Row],[PRODUCT ID]],MasterData[],3,0)</f>
        <v>Category01</v>
      </c>
      <c r="J172" t="str">
        <f>VLOOKUP(InputData[[#This Row],[PRODUCT ID]],MasterData[],4,0)</f>
        <v>Kg</v>
      </c>
      <c r="K172" s="10">
        <f>VLOOKUP(InputData[[#This Row],[PRODUCT ID]],MasterData[],5,0)</f>
        <v>83</v>
      </c>
      <c r="L172" s="10">
        <f>VLOOKUP(InputData[[#This Row],[PRODUCT ID]],MasterData[],6,0)</f>
        <v>94.62</v>
      </c>
      <c r="M172" s="10">
        <f>InputData[[#This Row],[BUYING PRIZE]]*InputData[[#This Row],[QUANTITY]]</f>
        <v>1162</v>
      </c>
      <c r="N172" s="10">
        <f>(InputData[[#This Row],[SELLING PRICE]]*InputData[[#This Row],[QUANTITY]])-(InputData[[#This Row],[DISCOUNT %]]*(InputData[[#This Row],[SELLING PRICE]]*InputData[[#This Row],[QUANTITY]]))</f>
        <v>1324.68</v>
      </c>
      <c r="O172">
        <f>DAY(InputData[[#This Row],[DATE]])</f>
        <v>14</v>
      </c>
      <c r="P172" s="12">
        <v>44695</v>
      </c>
      <c r="Q172" t="str">
        <f>TEXT(InputData[[#This Row],[DATE]],"mmm")</f>
        <v>May</v>
      </c>
      <c r="R172"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72" t="str">
        <f>TEXT(InputData[[#This Row],[DATE]],"dddd")</f>
        <v>Saturday</v>
      </c>
      <c r="T172">
        <f>YEAR(InputData[[#This Row],[DATE]])</f>
        <v>2022</v>
      </c>
    </row>
    <row r="173" spans="1:20" x14ac:dyDescent="0.2">
      <c r="A173" s="5">
        <v>44694</v>
      </c>
      <c r="B173" t="s">
        <v>75</v>
      </c>
      <c r="C173">
        <v>5</v>
      </c>
      <c r="D173" t="s">
        <v>108</v>
      </c>
      <c r="E173" t="s">
        <v>107</v>
      </c>
      <c r="F173" t="str">
        <f>IF(InputData[[#This Row],[DISCOUNT %]]&lt;0%,"Yes","No")</f>
        <v>No</v>
      </c>
      <c r="G173" s="1">
        <v>0</v>
      </c>
      <c r="H173" t="str">
        <f>VLOOKUP(InputData[[#This Row],[PRODUCT ID]],MasterData[],2,0)</f>
        <v>Product12</v>
      </c>
      <c r="I173" t="str">
        <f>VLOOKUP(InputData[[#This Row],[PRODUCT ID]],MasterData[],3,0)</f>
        <v>Category02</v>
      </c>
      <c r="J173" t="str">
        <f>VLOOKUP(InputData[[#This Row],[PRODUCT ID]],MasterData[],4,0)</f>
        <v>Kg</v>
      </c>
      <c r="K173" s="10">
        <f>VLOOKUP(InputData[[#This Row],[PRODUCT ID]],MasterData[],5,0)</f>
        <v>73</v>
      </c>
      <c r="L173" s="10">
        <f>VLOOKUP(InputData[[#This Row],[PRODUCT ID]],MasterData[],6,0)</f>
        <v>94.17</v>
      </c>
      <c r="M173" s="10">
        <f>InputData[[#This Row],[BUYING PRIZE]]*InputData[[#This Row],[QUANTITY]]</f>
        <v>365</v>
      </c>
      <c r="N173" s="10">
        <f>(InputData[[#This Row],[SELLING PRICE]]*InputData[[#This Row],[QUANTITY]])-(InputData[[#This Row],[DISCOUNT %]]*(InputData[[#This Row],[SELLING PRICE]]*InputData[[#This Row],[QUANTITY]]))</f>
        <v>470.85</v>
      </c>
      <c r="O173">
        <f>DAY(InputData[[#This Row],[DATE]])</f>
        <v>13</v>
      </c>
      <c r="P173" s="12">
        <v>44694</v>
      </c>
      <c r="Q173" t="str">
        <f>TEXT(InputData[[#This Row],[DATE]],"mmm")</f>
        <v>May</v>
      </c>
      <c r="R173"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73" t="str">
        <f>TEXT(InputData[[#This Row],[DATE]],"dddd")</f>
        <v>Friday</v>
      </c>
      <c r="T173">
        <f>YEAR(InputData[[#This Row],[DATE]])</f>
        <v>2022</v>
      </c>
    </row>
    <row r="174" spans="1:20" x14ac:dyDescent="0.2">
      <c r="A174" s="5">
        <v>44693</v>
      </c>
      <c r="B174" t="s">
        <v>77</v>
      </c>
      <c r="C174">
        <v>7</v>
      </c>
      <c r="D174" t="s">
        <v>107</v>
      </c>
      <c r="E174" t="s">
        <v>105</v>
      </c>
      <c r="F174" t="str">
        <f>IF(InputData[[#This Row],[DISCOUNT %]]&lt;0%,"Yes","No")</f>
        <v>No</v>
      </c>
      <c r="G174" s="1">
        <v>0</v>
      </c>
      <c r="H174" t="str">
        <f>VLOOKUP(InputData[[#This Row],[PRODUCT ID]],MasterData[],2,0)</f>
        <v>Product11</v>
      </c>
      <c r="I174" t="str">
        <f>VLOOKUP(InputData[[#This Row],[PRODUCT ID]],MasterData[],3,0)</f>
        <v>Category02</v>
      </c>
      <c r="J174" t="str">
        <f>VLOOKUP(InputData[[#This Row],[PRODUCT ID]],MasterData[],4,0)</f>
        <v>Lt</v>
      </c>
      <c r="K174" s="10">
        <f>VLOOKUP(InputData[[#This Row],[PRODUCT ID]],MasterData[],5,0)</f>
        <v>44</v>
      </c>
      <c r="L174" s="10">
        <f>VLOOKUP(InputData[[#This Row],[PRODUCT ID]],MasterData[],6,0)</f>
        <v>48.4</v>
      </c>
      <c r="M174" s="10">
        <f>InputData[[#This Row],[BUYING PRIZE]]*InputData[[#This Row],[QUANTITY]]</f>
        <v>308</v>
      </c>
      <c r="N174" s="10">
        <f>(InputData[[#This Row],[SELLING PRICE]]*InputData[[#This Row],[QUANTITY]])-(InputData[[#This Row],[DISCOUNT %]]*(InputData[[#This Row],[SELLING PRICE]]*InputData[[#This Row],[QUANTITY]]))</f>
        <v>338.8</v>
      </c>
      <c r="O174">
        <f>DAY(InputData[[#This Row],[DATE]])</f>
        <v>12</v>
      </c>
      <c r="P174" s="12">
        <v>44693</v>
      </c>
      <c r="Q174" t="str">
        <f>TEXT(InputData[[#This Row],[DATE]],"mmm")</f>
        <v>May</v>
      </c>
      <c r="R174"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74" t="str">
        <f>TEXT(InputData[[#This Row],[DATE]],"dddd")</f>
        <v>Thursday</v>
      </c>
      <c r="T174">
        <f>YEAR(InputData[[#This Row],[DATE]])</f>
        <v>2022</v>
      </c>
    </row>
    <row r="175" spans="1:20" x14ac:dyDescent="0.2">
      <c r="A175" s="5">
        <v>44691</v>
      </c>
      <c r="B175" t="s">
        <v>82</v>
      </c>
      <c r="C175">
        <v>6</v>
      </c>
      <c r="D175" t="s">
        <v>108</v>
      </c>
      <c r="E175" t="s">
        <v>107</v>
      </c>
      <c r="F175" t="str">
        <f>IF(InputData[[#This Row],[DISCOUNT %]]&lt;0%,"Yes","No")</f>
        <v>No</v>
      </c>
      <c r="G175" s="1">
        <v>0</v>
      </c>
      <c r="H175" t="str">
        <f>VLOOKUP(InputData[[#This Row],[PRODUCT ID]],MasterData[],2,0)</f>
        <v>Product09</v>
      </c>
      <c r="I175" t="str">
        <f>VLOOKUP(InputData[[#This Row],[PRODUCT ID]],MasterData[],3,0)</f>
        <v>Category01</v>
      </c>
      <c r="J175" t="str">
        <f>VLOOKUP(InputData[[#This Row],[PRODUCT ID]],MasterData[],4,0)</f>
        <v>No.</v>
      </c>
      <c r="K175" s="10">
        <f>VLOOKUP(InputData[[#This Row],[PRODUCT ID]],MasterData[],5,0)</f>
        <v>6</v>
      </c>
      <c r="L175" s="10">
        <f>VLOOKUP(InputData[[#This Row],[PRODUCT ID]],MasterData[],6,0)</f>
        <v>7.8599999999999994</v>
      </c>
      <c r="M175" s="10">
        <f>InputData[[#This Row],[BUYING PRIZE]]*InputData[[#This Row],[QUANTITY]]</f>
        <v>36</v>
      </c>
      <c r="N175" s="10">
        <f>(InputData[[#This Row],[SELLING PRICE]]*InputData[[#This Row],[QUANTITY]])-(InputData[[#This Row],[DISCOUNT %]]*(InputData[[#This Row],[SELLING PRICE]]*InputData[[#This Row],[QUANTITY]]))</f>
        <v>47.16</v>
      </c>
      <c r="O175">
        <f>DAY(InputData[[#This Row],[DATE]])</f>
        <v>10</v>
      </c>
      <c r="P175" s="12">
        <v>44691</v>
      </c>
      <c r="Q175" t="str">
        <f>TEXT(InputData[[#This Row],[DATE]],"mmm")</f>
        <v>May</v>
      </c>
      <c r="R175"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75" t="str">
        <f>TEXT(InputData[[#This Row],[DATE]],"dddd")</f>
        <v>Tuesday</v>
      </c>
      <c r="T175">
        <f>YEAR(InputData[[#This Row],[DATE]])</f>
        <v>2022</v>
      </c>
    </row>
    <row r="176" spans="1:20" x14ac:dyDescent="0.2">
      <c r="A176" s="5">
        <v>44690</v>
      </c>
      <c r="B176" t="s">
        <v>65</v>
      </c>
      <c r="C176">
        <v>12</v>
      </c>
      <c r="D176" t="s">
        <v>106</v>
      </c>
      <c r="E176" t="s">
        <v>105</v>
      </c>
      <c r="F176" t="str">
        <f>IF(InputData[[#This Row],[DISCOUNT %]]&lt;0%,"Yes","No")</f>
        <v>No</v>
      </c>
      <c r="G176" s="1">
        <v>0</v>
      </c>
      <c r="H176" t="str">
        <f>VLOOKUP(InputData[[#This Row],[PRODUCT ID]],MasterData[],2,0)</f>
        <v>Product17</v>
      </c>
      <c r="I176" t="str">
        <f>VLOOKUP(InputData[[#This Row],[PRODUCT ID]],MasterData[],3,0)</f>
        <v>Category02</v>
      </c>
      <c r="J176" t="str">
        <f>VLOOKUP(InputData[[#This Row],[PRODUCT ID]],MasterData[],4,0)</f>
        <v>Ft</v>
      </c>
      <c r="K176" s="10">
        <f>VLOOKUP(InputData[[#This Row],[PRODUCT ID]],MasterData[],5,0)</f>
        <v>134</v>
      </c>
      <c r="L176" s="10">
        <f>VLOOKUP(InputData[[#This Row],[PRODUCT ID]],MasterData[],6,0)</f>
        <v>156.78</v>
      </c>
      <c r="M176" s="10">
        <f>InputData[[#This Row],[BUYING PRIZE]]*InputData[[#This Row],[QUANTITY]]</f>
        <v>1608</v>
      </c>
      <c r="N176" s="10">
        <f>(InputData[[#This Row],[SELLING PRICE]]*InputData[[#This Row],[QUANTITY]])-(InputData[[#This Row],[DISCOUNT %]]*(InputData[[#This Row],[SELLING PRICE]]*InputData[[#This Row],[QUANTITY]]))</f>
        <v>1881.3600000000001</v>
      </c>
      <c r="O176">
        <f>DAY(InputData[[#This Row],[DATE]])</f>
        <v>9</v>
      </c>
      <c r="P176" s="12">
        <v>44690</v>
      </c>
      <c r="Q176" t="str">
        <f>TEXT(InputData[[#This Row],[DATE]],"mmm")</f>
        <v>May</v>
      </c>
      <c r="R176"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76" t="str">
        <f>TEXT(InputData[[#This Row],[DATE]],"dddd")</f>
        <v>Monday</v>
      </c>
      <c r="T176">
        <f>YEAR(InputData[[#This Row],[DATE]])</f>
        <v>2022</v>
      </c>
    </row>
    <row r="177" spans="1:20" x14ac:dyDescent="0.2">
      <c r="A177" s="5">
        <v>44689</v>
      </c>
      <c r="B177" t="s">
        <v>54</v>
      </c>
      <c r="C177">
        <v>7</v>
      </c>
      <c r="D177" t="s">
        <v>107</v>
      </c>
      <c r="E177" t="s">
        <v>107</v>
      </c>
      <c r="F177" t="str">
        <f>IF(InputData[[#This Row],[DISCOUNT %]]&lt;0%,"Yes","No")</f>
        <v>No</v>
      </c>
      <c r="G177" s="1">
        <v>0</v>
      </c>
      <c r="H177" t="str">
        <f>VLOOKUP(InputData[[#This Row],[PRODUCT ID]],MasterData[],2,0)</f>
        <v>Product22</v>
      </c>
      <c r="I177" t="str">
        <f>VLOOKUP(InputData[[#This Row],[PRODUCT ID]],MasterData[],3,0)</f>
        <v>Category03</v>
      </c>
      <c r="J177" t="str">
        <f>VLOOKUP(InputData[[#This Row],[PRODUCT ID]],MasterData[],4,0)</f>
        <v>Ft</v>
      </c>
      <c r="K177" s="10">
        <f>VLOOKUP(InputData[[#This Row],[PRODUCT ID]],MasterData[],5,0)</f>
        <v>121</v>
      </c>
      <c r="L177" s="10">
        <f>VLOOKUP(InputData[[#This Row],[PRODUCT ID]],MasterData[],6,0)</f>
        <v>141.57</v>
      </c>
      <c r="M177" s="10">
        <f>InputData[[#This Row],[BUYING PRIZE]]*InputData[[#This Row],[QUANTITY]]</f>
        <v>847</v>
      </c>
      <c r="N177" s="10">
        <f>(InputData[[#This Row],[SELLING PRICE]]*InputData[[#This Row],[QUANTITY]])-(InputData[[#This Row],[DISCOUNT %]]*(InputData[[#This Row],[SELLING PRICE]]*InputData[[#This Row],[QUANTITY]]))</f>
        <v>990.99</v>
      </c>
      <c r="O177">
        <f>DAY(InputData[[#This Row],[DATE]])</f>
        <v>8</v>
      </c>
      <c r="P177" s="12">
        <v>44689</v>
      </c>
      <c r="Q177" t="str">
        <f>TEXT(InputData[[#This Row],[DATE]],"mmm")</f>
        <v>May</v>
      </c>
      <c r="R177"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77" t="str">
        <f>TEXT(InputData[[#This Row],[DATE]],"dddd")</f>
        <v>Sunday</v>
      </c>
      <c r="T177">
        <f>YEAR(InputData[[#This Row],[DATE]])</f>
        <v>2022</v>
      </c>
    </row>
    <row r="178" spans="1:20" x14ac:dyDescent="0.2">
      <c r="A178" s="5">
        <v>44688</v>
      </c>
      <c r="B178" t="s">
        <v>69</v>
      </c>
      <c r="C178">
        <v>4</v>
      </c>
      <c r="D178" t="s">
        <v>107</v>
      </c>
      <c r="E178" t="s">
        <v>105</v>
      </c>
      <c r="F178" t="str">
        <f>IF(InputData[[#This Row],[DISCOUNT %]]&lt;0%,"Yes","No")</f>
        <v>No</v>
      </c>
      <c r="G178" s="1">
        <v>0</v>
      </c>
      <c r="H178" t="str">
        <f>VLOOKUP(InputData[[#This Row],[PRODUCT ID]],MasterData[],2,0)</f>
        <v>Product15</v>
      </c>
      <c r="I178" t="str">
        <f>VLOOKUP(InputData[[#This Row],[PRODUCT ID]],MasterData[],3,0)</f>
        <v>Category02</v>
      </c>
      <c r="J178" t="str">
        <f>VLOOKUP(InputData[[#This Row],[PRODUCT ID]],MasterData[],4,0)</f>
        <v>No.</v>
      </c>
      <c r="K178" s="10">
        <f>VLOOKUP(InputData[[#This Row],[PRODUCT ID]],MasterData[],5,0)</f>
        <v>12</v>
      </c>
      <c r="L178" s="10">
        <f>VLOOKUP(InputData[[#This Row],[PRODUCT ID]],MasterData[],6,0)</f>
        <v>15.719999999999999</v>
      </c>
      <c r="M178" s="10">
        <f>InputData[[#This Row],[BUYING PRIZE]]*InputData[[#This Row],[QUANTITY]]</f>
        <v>48</v>
      </c>
      <c r="N178" s="10">
        <f>(InputData[[#This Row],[SELLING PRICE]]*InputData[[#This Row],[QUANTITY]])-(InputData[[#This Row],[DISCOUNT %]]*(InputData[[#This Row],[SELLING PRICE]]*InputData[[#This Row],[QUANTITY]]))</f>
        <v>62.879999999999995</v>
      </c>
      <c r="O178">
        <f>DAY(InputData[[#This Row],[DATE]])</f>
        <v>7</v>
      </c>
      <c r="P178" s="12">
        <v>44688</v>
      </c>
      <c r="Q178" t="str">
        <f>TEXT(InputData[[#This Row],[DATE]],"mmm")</f>
        <v>May</v>
      </c>
      <c r="R178"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78" t="str">
        <f>TEXT(InputData[[#This Row],[DATE]],"dddd")</f>
        <v>Saturday</v>
      </c>
      <c r="T178">
        <f>YEAR(InputData[[#This Row],[DATE]])</f>
        <v>2022</v>
      </c>
    </row>
    <row r="179" spans="1:20" x14ac:dyDescent="0.2">
      <c r="A179" s="5">
        <v>44688</v>
      </c>
      <c r="B179" t="s">
        <v>43</v>
      </c>
      <c r="C179">
        <v>1</v>
      </c>
      <c r="D179" t="s">
        <v>107</v>
      </c>
      <c r="E179" t="s">
        <v>107</v>
      </c>
      <c r="F179" t="str">
        <f>IF(InputData[[#This Row],[DISCOUNT %]]&lt;0%,"Yes","No")</f>
        <v>No</v>
      </c>
      <c r="G179" s="1">
        <v>0</v>
      </c>
      <c r="H179" t="str">
        <f>VLOOKUP(InputData[[#This Row],[PRODUCT ID]],MasterData[],2,0)</f>
        <v>Product27</v>
      </c>
      <c r="I179" t="str">
        <f>VLOOKUP(InputData[[#This Row],[PRODUCT ID]],MasterData[],3,0)</f>
        <v>Category04</v>
      </c>
      <c r="J179" t="str">
        <f>VLOOKUP(InputData[[#This Row],[PRODUCT ID]],MasterData[],4,0)</f>
        <v>Lt</v>
      </c>
      <c r="K179" s="10">
        <f>VLOOKUP(InputData[[#This Row],[PRODUCT ID]],MasterData[],5,0)</f>
        <v>48</v>
      </c>
      <c r="L179" s="10">
        <f>VLOOKUP(InputData[[#This Row],[PRODUCT ID]],MasterData[],6,0)</f>
        <v>57.120000000000005</v>
      </c>
      <c r="M179" s="10">
        <f>InputData[[#This Row],[BUYING PRIZE]]*InputData[[#This Row],[QUANTITY]]</f>
        <v>48</v>
      </c>
      <c r="N179" s="10">
        <f>(InputData[[#This Row],[SELLING PRICE]]*InputData[[#This Row],[QUANTITY]])-(InputData[[#This Row],[DISCOUNT %]]*(InputData[[#This Row],[SELLING PRICE]]*InputData[[#This Row],[QUANTITY]]))</f>
        <v>57.120000000000005</v>
      </c>
      <c r="O179">
        <f>DAY(InputData[[#This Row],[DATE]])</f>
        <v>7</v>
      </c>
      <c r="P179" s="12">
        <v>44688</v>
      </c>
      <c r="Q179" t="str">
        <f>TEXT(InputData[[#This Row],[DATE]],"mmm")</f>
        <v>May</v>
      </c>
      <c r="R179"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79" t="str">
        <f>TEXT(InputData[[#This Row],[DATE]],"dddd")</f>
        <v>Saturday</v>
      </c>
      <c r="T179">
        <f>YEAR(InputData[[#This Row],[DATE]])</f>
        <v>2022</v>
      </c>
    </row>
    <row r="180" spans="1:20" x14ac:dyDescent="0.2">
      <c r="A180" s="5">
        <v>44687</v>
      </c>
      <c r="B180" t="s">
        <v>29</v>
      </c>
      <c r="C180">
        <v>7</v>
      </c>
      <c r="D180" t="s">
        <v>108</v>
      </c>
      <c r="E180" t="s">
        <v>107</v>
      </c>
      <c r="F180" t="str">
        <f>IF(InputData[[#This Row],[DISCOUNT %]]&lt;0%,"Yes","No")</f>
        <v>No</v>
      </c>
      <c r="G180" s="1">
        <v>0</v>
      </c>
      <c r="H180" t="str">
        <f>VLOOKUP(InputData[[#This Row],[PRODUCT ID]],MasterData[],2,0)</f>
        <v>Product34</v>
      </c>
      <c r="I180" t="str">
        <f>VLOOKUP(InputData[[#This Row],[PRODUCT ID]],MasterData[],3,0)</f>
        <v>Category04</v>
      </c>
      <c r="J180" t="str">
        <f>VLOOKUP(InputData[[#This Row],[PRODUCT ID]],MasterData[],4,0)</f>
        <v>Lt</v>
      </c>
      <c r="K180" s="10">
        <f>VLOOKUP(InputData[[#This Row],[PRODUCT ID]],MasterData[],5,0)</f>
        <v>55</v>
      </c>
      <c r="L180" s="10">
        <f>VLOOKUP(InputData[[#This Row],[PRODUCT ID]],MasterData[],6,0)</f>
        <v>58.3</v>
      </c>
      <c r="M180" s="10">
        <f>InputData[[#This Row],[BUYING PRIZE]]*InputData[[#This Row],[QUANTITY]]</f>
        <v>385</v>
      </c>
      <c r="N180" s="10">
        <f>(InputData[[#This Row],[SELLING PRICE]]*InputData[[#This Row],[QUANTITY]])-(InputData[[#This Row],[DISCOUNT %]]*(InputData[[#This Row],[SELLING PRICE]]*InputData[[#This Row],[QUANTITY]]))</f>
        <v>408.09999999999997</v>
      </c>
      <c r="O180">
        <f>DAY(InputData[[#This Row],[DATE]])</f>
        <v>6</v>
      </c>
      <c r="P180" s="12">
        <v>44687</v>
      </c>
      <c r="Q180" t="str">
        <f>TEXT(InputData[[#This Row],[DATE]],"mmm")</f>
        <v>May</v>
      </c>
      <c r="R180"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80" t="str">
        <f>TEXT(InputData[[#This Row],[DATE]],"dddd")</f>
        <v>Friday</v>
      </c>
      <c r="T180">
        <f>YEAR(InputData[[#This Row],[DATE]])</f>
        <v>2022</v>
      </c>
    </row>
    <row r="181" spans="1:20" x14ac:dyDescent="0.2">
      <c r="A181" s="5">
        <v>44685</v>
      </c>
      <c r="B181" t="s">
        <v>58</v>
      </c>
      <c r="C181">
        <v>10</v>
      </c>
      <c r="D181" t="s">
        <v>108</v>
      </c>
      <c r="E181" t="s">
        <v>107</v>
      </c>
      <c r="F181" t="str">
        <f>IF(InputData[[#This Row],[DISCOUNT %]]&lt;0%,"Yes","No")</f>
        <v>No</v>
      </c>
      <c r="G181" s="1">
        <v>0</v>
      </c>
      <c r="H181" t="str">
        <f>VLOOKUP(InputData[[#This Row],[PRODUCT ID]],MasterData[],2,0)</f>
        <v>Product20</v>
      </c>
      <c r="I181" t="str">
        <f>VLOOKUP(InputData[[#This Row],[PRODUCT ID]],MasterData[],3,0)</f>
        <v>Category03</v>
      </c>
      <c r="J181" t="str">
        <f>VLOOKUP(InputData[[#This Row],[PRODUCT ID]],MasterData[],4,0)</f>
        <v>Lt</v>
      </c>
      <c r="K181" s="10">
        <f>VLOOKUP(InputData[[#This Row],[PRODUCT ID]],MasterData[],5,0)</f>
        <v>61</v>
      </c>
      <c r="L181" s="10">
        <f>VLOOKUP(InputData[[#This Row],[PRODUCT ID]],MasterData[],6,0)</f>
        <v>76.25</v>
      </c>
      <c r="M181" s="10">
        <f>InputData[[#This Row],[BUYING PRIZE]]*InputData[[#This Row],[QUANTITY]]</f>
        <v>610</v>
      </c>
      <c r="N181" s="10">
        <f>(InputData[[#This Row],[SELLING PRICE]]*InputData[[#This Row],[QUANTITY]])-(InputData[[#This Row],[DISCOUNT %]]*(InputData[[#This Row],[SELLING PRICE]]*InputData[[#This Row],[QUANTITY]]))</f>
        <v>762.5</v>
      </c>
      <c r="O181">
        <f>DAY(InputData[[#This Row],[DATE]])</f>
        <v>4</v>
      </c>
      <c r="P181" s="12">
        <v>44685</v>
      </c>
      <c r="Q181" t="str">
        <f>TEXT(InputData[[#This Row],[DATE]],"mmm")</f>
        <v>May</v>
      </c>
      <c r="R181"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81" t="str">
        <f>TEXT(InputData[[#This Row],[DATE]],"dddd")</f>
        <v>Wednesday</v>
      </c>
      <c r="T181">
        <f>YEAR(InputData[[#This Row],[DATE]])</f>
        <v>2022</v>
      </c>
    </row>
    <row r="182" spans="1:20" x14ac:dyDescent="0.2">
      <c r="A182" s="5">
        <v>44683</v>
      </c>
      <c r="B182" t="s">
        <v>73</v>
      </c>
      <c r="C182">
        <v>4</v>
      </c>
      <c r="D182" t="s">
        <v>107</v>
      </c>
      <c r="E182" t="s">
        <v>105</v>
      </c>
      <c r="F182" t="str">
        <f>IF(InputData[[#This Row],[DISCOUNT %]]&lt;0%,"Yes","No")</f>
        <v>No</v>
      </c>
      <c r="G182" s="1">
        <v>0</v>
      </c>
      <c r="H182" t="str">
        <f>VLOOKUP(InputData[[#This Row],[PRODUCT ID]],MasterData[],2,0)</f>
        <v>Product13</v>
      </c>
      <c r="I182" t="str">
        <f>VLOOKUP(InputData[[#This Row],[PRODUCT ID]],MasterData[],3,0)</f>
        <v>Category02</v>
      </c>
      <c r="J182" t="str">
        <f>VLOOKUP(InputData[[#This Row],[PRODUCT ID]],MasterData[],4,0)</f>
        <v>Kg</v>
      </c>
      <c r="K182" s="10">
        <f>VLOOKUP(InputData[[#This Row],[PRODUCT ID]],MasterData[],5,0)</f>
        <v>112</v>
      </c>
      <c r="L182" s="10">
        <f>VLOOKUP(InputData[[#This Row],[PRODUCT ID]],MasterData[],6,0)</f>
        <v>122.08</v>
      </c>
      <c r="M182" s="10">
        <f>InputData[[#This Row],[BUYING PRIZE]]*InputData[[#This Row],[QUANTITY]]</f>
        <v>448</v>
      </c>
      <c r="N182" s="10">
        <f>(InputData[[#This Row],[SELLING PRICE]]*InputData[[#This Row],[QUANTITY]])-(InputData[[#This Row],[DISCOUNT %]]*(InputData[[#This Row],[SELLING PRICE]]*InputData[[#This Row],[QUANTITY]]))</f>
        <v>488.32</v>
      </c>
      <c r="O182">
        <f>DAY(InputData[[#This Row],[DATE]])</f>
        <v>2</v>
      </c>
      <c r="P182" s="12">
        <v>44683</v>
      </c>
      <c r="Q182" t="str">
        <f>TEXT(InputData[[#This Row],[DATE]],"mmm")</f>
        <v>May</v>
      </c>
      <c r="R182"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82" t="str">
        <f>TEXT(InputData[[#This Row],[DATE]],"dddd")</f>
        <v>Monday</v>
      </c>
      <c r="T182">
        <f>YEAR(InputData[[#This Row],[DATE]])</f>
        <v>2022</v>
      </c>
    </row>
    <row r="183" spans="1:20" x14ac:dyDescent="0.2">
      <c r="A183" s="5">
        <v>44682</v>
      </c>
      <c r="B183" t="s">
        <v>29</v>
      </c>
      <c r="C183">
        <v>9</v>
      </c>
      <c r="D183" t="s">
        <v>106</v>
      </c>
      <c r="E183" t="s">
        <v>107</v>
      </c>
      <c r="F183" t="str">
        <f>IF(InputData[[#This Row],[DISCOUNT %]]&lt;0%,"Yes","No")</f>
        <v>No</v>
      </c>
      <c r="G183" s="1">
        <v>0</v>
      </c>
      <c r="H183" t="str">
        <f>VLOOKUP(InputData[[#This Row],[PRODUCT ID]],MasterData[],2,0)</f>
        <v>Product34</v>
      </c>
      <c r="I183" t="str">
        <f>VLOOKUP(InputData[[#This Row],[PRODUCT ID]],MasterData[],3,0)</f>
        <v>Category04</v>
      </c>
      <c r="J183" t="str">
        <f>VLOOKUP(InputData[[#This Row],[PRODUCT ID]],MasterData[],4,0)</f>
        <v>Lt</v>
      </c>
      <c r="K183" s="10">
        <f>VLOOKUP(InputData[[#This Row],[PRODUCT ID]],MasterData[],5,0)</f>
        <v>55</v>
      </c>
      <c r="L183" s="10">
        <f>VLOOKUP(InputData[[#This Row],[PRODUCT ID]],MasterData[],6,0)</f>
        <v>58.3</v>
      </c>
      <c r="M183" s="10">
        <f>InputData[[#This Row],[BUYING PRIZE]]*InputData[[#This Row],[QUANTITY]]</f>
        <v>495</v>
      </c>
      <c r="N183" s="10">
        <f>(InputData[[#This Row],[SELLING PRICE]]*InputData[[#This Row],[QUANTITY]])-(InputData[[#This Row],[DISCOUNT %]]*(InputData[[#This Row],[SELLING PRICE]]*InputData[[#This Row],[QUANTITY]]))</f>
        <v>524.69999999999993</v>
      </c>
      <c r="O183">
        <f>DAY(InputData[[#This Row],[DATE]])</f>
        <v>1</v>
      </c>
      <c r="P183" s="12">
        <v>44682</v>
      </c>
      <c r="Q183" t="str">
        <f>TEXT(InputData[[#This Row],[DATE]],"mmm")</f>
        <v>May</v>
      </c>
      <c r="R183"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83" t="str">
        <f>TEXT(InputData[[#This Row],[DATE]],"dddd")</f>
        <v>Sunday</v>
      </c>
      <c r="T183">
        <f>YEAR(InputData[[#This Row],[DATE]])</f>
        <v>2022</v>
      </c>
    </row>
    <row r="184" spans="1:20" x14ac:dyDescent="0.2">
      <c r="A184" s="5">
        <v>44682</v>
      </c>
      <c r="B184" t="s">
        <v>31</v>
      </c>
      <c r="C184">
        <v>6</v>
      </c>
      <c r="D184" t="s">
        <v>107</v>
      </c>
      <c r="E184" t="s">
        <v>107</v>
      </c>
      <c r="F184" t="str">
        <f>IF(InputData[[#This Row],[DISCOUNT %]]&lt;0%,"Yes","No")</f>
        <v>No</v>
      </c>
      <c r="G184" s="1">
        <v>0</v>
      </c>
      <c r="H184" t="str">
        <f>VLOOKUP(InputData[[#This Row],[PRODUCT ID]],MasterData[],2,0)</f>
        <v>Product33</v>
      </c>
      <c r="I184" t="str">
        <f>VLOOKUP(InputData[[#This Row],[PRODUCT ID]],MasterData[],3,0)</f>
        <v>Category04</v>
      </c>
      <c r="J184" t="str">
        <f>VLOOKUP(InputData[[#This Row],[PRODUCT ID]],MasterData[],4,0)</f>
        <v>Kg</v>
      </c>
      <c r="K184" s="10">
        <f>VLOOKUP(InputData[[#This Row],[PRODUCT ID]],MasterData[],5,0)</f>
        <v>95</v>
      </c>
      <c r="L184" s="10">
        <f>VLOOKUP(InputData[[#This Row],[PRODUCT ID]],MasterData[],6,0)</f>
        <v>119.7</v>
      </c>
      <c r="M184" s="10">
        <f>InputData[[#This Row],[BUYING PRIZE]]*InputData[[#This Row],[QUANTITY]]</f>
        <v>570</v>
      </c>
      <c r="N184" s="10">
        <f>(InputData[[#This Row],[SELLING PRICE]]*InputData[[#This Row],[QUANTITY]])-(InputData[[#This Row],[DISCOUNT %]]*(InputData[[#This Row],[SELLING PRICE]]*InputData[[#This Row],[QUANTITY]]))</f>
        <v>718.2</v>
      </c>
      <c r="O184">
        <f>DAY(InputData[[#This Row],[DATE]])</f>
        <v>1</v>
      </c>
      <c r="P184" s="12">
        <v>44682</v>
      </c>
      <c r="Q184" t="str">
        <f>TEXT(InputData[[#This Row],[DATE]],"mmm")</f>
        <v>May</v>
      </c>
      <c r="R184"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84" t="str">
        <f>TEXT(InputData[[#This Row],[DATE]],"dddd")</f>
        <v>Sunday</v>
      </c>
      <c r="T184">
        <f>YEAR(InputData[[#This Row],[DATE]])</f>
        <v>2022</v>
      </c>
    </row>
    <row r="185" spans="1:20" x14ac:dyDescent="0.2">
      <c r="A185" s="5">
        <v>44681</v>
      </c>
      <c r="B185" t="s">
        <v>67</v>
      </c>
      <c r="C185">
        <v>13</v>
      </c>
      <c r="D185" t="s">
        <v>107</v>
      </c>
      <c r="E185" t="s">
        <v>107</v>
      </c>
      <c r="F185" t="str">
        <f>IF(InputData[[#This Row],[DISCOUNT %]]&lt;0%,"Yes","No")</f>
        <v>No</v>
      </c>
      <c r="G185" s="1">
        <v>0</v>
      </c>
      <c r="H185" t="str">
        <f>VLOOKUP(InputData[[#This Row],[PRODUCT ID]],MasterData[],2,0)</f>
        <v>Product16</v>
      </c>
      <c r="I185" t="str">
        <f>VLOOKUP(InputData[[#This Row],[PRODUCT ID]],MasterData[],3,0)</f>
        <v>Category02</v>
      </c>
      <c r="J185" t="str">
        <f>VLOOKUP(InputData[[#This Row],[PRODUCT ID]],MasterData[],4,0)</f>
        <v>No.</v>
      </c>
      <c r="K185" s="10">
        <f>VLOOKUP(InputData[[#This Row],[PRODUCT ID]],MasterData[],5,0)</f>
        <v>13</v>
      </c>
      <c r="L185" s="10">
        <f>VLOOKUP(InputData[[#This Row],[PRODUCT ID]],MasterData[],6,0)</f>
        <v>16.64</v>
      </c>
      <c r="M185" s="10">
        <f>InputData[[#This Row],[BUYING PRIZE]]*InputData[[#This Row],[QUANTITY]]</f>
        <v>169</v>
      </c>
      <c r="N185" s="10">
        <f>(InputData[[#This Row],[SELLING PRICE]]*InputData[[#This Row],[QUANTITY]])-(InputData[[#This Row],[DISCOUNT %]]*(InputData[[#This Row],[SELLING PRICE]]*InputData[[#This Row],[QUANTITY]]))</f>
        <v>216.32</v>
      </c>
      <c r="O185">
        <f>DAY(InputData[[#This Row],[DATE]])</f>
        <v>30</v>
      </c>
      <c r="P185" s="12">
        <v>44681</v>
      </c>
      <c r="Q185" t="str">
        <f>TEXT(InputData[[#This Row],[DATE]],"mmm")</f>
        <v>Apr</v>
      </c>
      <c r="R185"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85" t="str">
        <f>TEXT(InputData[[#This Row],[DATE]],"dddd")</f>
        <v>Saturday</v>
      </c>
      <c r="T185">
        <f>YEAR(InputData[[#This Row],[DATE]])</f>
        <v>2022</v>
      </c>
    </row>
    <row r="186" spans="1:20" x14ac:dyDescent="0.2">
      <c r="A186" s="5">
        <v>44681</v>
      </c>
      <c r="B186" t="s">
        <v>43</v>
      </c>
      <c r="C186">
        <v>8</v>
      </c>
      <c r="D186" t="s">
        <v>108</v>
      </c>
      <c r="E186" t="s">
        <v>107</v>
      </c>
      <c r="F186" t="str">
        <f>IF(InputData[[#This Row],[DISCOUNT %]]&lt;0%,"Yes","No")</f>
        <v>No</v>
      </c>
      <c r="G186" s="1">
        <v>0</v>
      </c>
      <c r="H186" t="str">
        <f>VLOOKUP(InputData[[#This Row],[PRODUCT ID]],MasterData[],2,0)</f>
        <v>Product27</v>
      </c>
      <c r="I186" t="str">
        <f>VLOOKUP(InputData[[#This Row],[PRODUCT ID]],MasterData[],3,0)</f>
        <v>Category04</v>
      </c>
      <c r="J186" t="str">
        <f>VLOOKUP(InputData[[#This Row],[PRODUCT ID]],MasterData[],4,0)</f>
        <v>Lt</v>
      </c>
      <c r="K186" s="10">
        <f>VLOOKUP(InputData[[#This Row],[PRODUCT ID]],MasterData[],5,0)</f>
        <v>48</v>
      </c>
      <c r="L186" s="10">
        <f>VLOOKUP(InputData[[#This Row],[PRODUCT ID]],MasterData[],6,0)</f>
        <v>57.120000000000005</v>
      </c>
      <c r="M186" s="10">
        <f>InputData[[#This Row],[BUYING PRIZE]]*InputData[[#This Row],[QUANTITY]]</f>
        <v>384</v>
      </c>
      <c r="N186" s="10">
        <f>(InputData[[#This Row],[SELLING PRICE]]*InputData[[#This Row],[QUANTITY]])-(InputData[[#This Row],[DISCOUNT %]]*(InputData[[#This Row],[SELLING PRICE]]*InputData[[#This Row],[QUANTITY]]))</f>
        <v>456.96000000000004</v>
      </c>
      <c r="O186">
        <f>DAY(InputData[[#This Row],[DATE]])</f>
        <v>30</v>
      </c>
      <c r="P186" s="12">
        <v>44681</v>
      </c>
      <c r="Q186" t="str">
        <f>TEXT(InputData[[#This Row],[DATE]],"mmm")</f>
        <v>Apr</v>
      </c>
      <c r="R186"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86" t="str">
        <f>TEXT(InputData[[#This Row],[DATE]],"dddd")</f>
        <v>Saturday</v>
      </c>
      <c r="T186">
        <f>YEAR(InputData[[#This Row],[DATE]])</f>
        <v>2022</v>
      </c>
    </row>
    <row r="187" spans="1:20" x14ac:dyDescent="0.2">
      <c r="A187" s="5">
        <v>44679</v>
      </c>
      <c r="B187" t="s">
        <v>71</v>
      </c>
      <c r="C187">
        <v>14</v>
      </c>
      <c r="D187" t="s">
        <v>108</v>
      </c>
      <c r="E187" t="s">
        <v>105</v>
      </c>
      <c r="F187" t="str">
        <f>IF(InputData[[#This Row],[DISCOUNT %]]&lt;0%,"Yes","No")</f>
        <v>No</v>
      </c>
      <c r="G187" s="1">
        <v>0</v>
      </c>
      <c r="H187" t="str">
        <f>VLOOKUP(InputData[[#This Row],[PRODUCT ID]],MasterData[],2,0)</f>
        <v>Product14</v>
      </c>
      <c r="I187" t="str">
        <f>VLOOKUP(InputData[[#This Row],[PRODUCT ID]],MasterData[],3,0)</f>
        <v>Category02</v>
      </c>
      <c r="J187" t="str">
        <f>VLOOKUP(InputData[[#This Row],[PRODUCT ID]],MasterData[],4,0)</f>
        <v>Kg</v>
      </c>
      <c r="K187" s="10">
        <f>VLOOKUP(InputData[[#This Row],[PRODUCT ID]],MasterData[],5,0)</f>
        <v>112</v>
      </c>
      <c r="L187" s="10">
        <f>VLOOKUP(InputData[[#This Row],[PRODUCT ID]],MasterData[],6,0)</f>
        <v>146.72</v>
      </c>
      <c r="M187" s="10">
        <f>InputData[[#This Row],[BUYING PRIZE]]*InputData[[#This Row],[QUANTITY]]</f>
        <v>1568</v>
      </c>
      <c r="N187" s="10">
        <f>(InputData[[#This Row],[SELLING PRICE]]*InputData[[#This Row],[QUANTITY]])-(InputData[[#This Row],[DISCOUNT %]]*(InputData[[#This Row],[SELLING PRICE]]*InputData[[#This Row],[QUANTITY]]))</f>
        <v>2054.08</v>
      </c>
      <c r="O187">
        <f>DAY(InputData[[#This Row],[DATE]])</f>
        <v>28</v>
      </c>
      <c r="P187" s="12">
        <v>44679</v>
      </c>
      <c r="Q187" t="str">
        <f>TEXT(InputData[[#This Row],[DATE]],"mmm")</f>
        <v>Apr</v>
      </c>
      <c r="R187"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87" t="str">
        <f>TEXT(InputData[[#This Row],[DATE]],"dddd")</f>
        <v>Thursday</v>
      </c>
      <c r="T187">
        <f>YEAR(InputData[[#This Row],[DATE]])</f>
        <v>2022</v>
      </c>
    </row>
    <row r="188" spans="1:20" x14ac:dyDescent="0.2">
      <c r="A188" s="5">
        <v>44677</v>
      </c>
      <c r="B188" t="s">
        <v>43</v>
      </c>
      <c r="C188">
        <v>2</v>
      </c>
      <c r="D188" t="s">
        <v>108</v>
      </c>
      <c r="E188" t="s">
        <v>105</v>
      </c>
      <c r="F188" t="str">
        <f>IF(InputData[[#This Row],[DISCOUNT %]]&lt;0%,"Yes","No")</f>
        <v>No</v>
      </c>
      <c r="G188" s="1">
        <v>0</v>
      </c>
      <c r="H188" t="str">
        <f>VLOOKUP(InputData[[#This Row],[PRODUCT ID]],MasterData[],2,0)</f>
        <v>Product27</v>
      </c>
      <c r="I188" t="str">
        <f>VLOOKUP(InputData[[#This Row],[PRODUCT ID]],MasterData[],3,0)</f>
        <v>Category04</v>
      </c>
      <c r="J188" t="str">
        <f>VLOOKUP(InputData[[#This Row],[PRODUCT ID]],MasterData[],4,0)</f>
        <v>Lt</v>
      </c>
      <c r="K188" s="10">
        <f>VLOOKUP(InputData[[#This Row],[PRODUCT ID]],MasterData[],5,0)</f>
        <v>48</v>
      </c>
      <c r="L188" s="10">
        <f>VLOOKUP(InputData[[#This Row],[PRODUCT ID]],MasterData[],6,0)</f>
        <v>57.120000000000005</v>
      </c>
      <c r="M188" s="10">
        <f>InputData[[#This Row],[BUYING PRIZE]]*InputData[[#This Row],[QUANTITY]]</f>
        <v>96</v>
      </c>
      <c r="N188" s="10">
        <f>(InputData[[#This Row],[SELLING PRICE]]*InputData[[#This Row],[QUANTITY]])-(InputData[[#This Row],[DISCOUNT %]]*(InputData[[#This Row],[SELLING PRICE]]*InputData[[#This Row],[QUANTITY]]))</f>
        <v>114.24000000000001</v>
      </c>
      <c r="O188">
        <f>DAY(InputData[[#This Row],[DATE]])</f>
        <v>26</v>
      </c>
      <c r="P188" s="12">
        <v>44677</v>
      </c>
      <c r="Q188" t="str">
        <f>TEXT(InputData[[#This Row],[DATE]],"mmm")</f>
        <v>Apr</v>
      </c>
      <c r="R188"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88" t="str">
        <f>TEXT(InputData[[#This Row],[DATE]],"dddd")</f>
        <v>Tuesday</v>
      </c>
      <c r="T188">
        <f>YEAR(InputData[[#This Row],[DATE]])</f>
        <v>2022</v>
      </c>
    </row>
    <row r="189" spans="1:20" x14ac:dyDescent="0.2">
      <c r="A189" s="5">
        <v>44676</v>
      </c>
      <c r="B189" t="s">
        <v>92</v>
      </c>
      <c r="C189">
        <v>9</v>
      </c>
      <c r="D189" t="s">
        <v>108</v>
      </c>
      <c r="E189" t="s">
        <v>105</v>
      </c>
      <c r="F189" t="str">
        <f>IF(InputData[[#This Row],[DISCOUNT %]]&lt;0%,"Yes","No")</f>
        <v>No</v>
      </c>
      <c r="G189" s="1">
        <v>0</v>
      </c>
      <c r="H189" t="str">
        <f>VLOOKUP(InputData[[#This Row],[PRODUCT ID]],MasterData[],2,0)</f>
        <v>Product04</v>
      </c>
      <c r="I189" t="str">
        <f>VLOOKUP(InputData[[#This Row],[PRODUCT ID]],MasterData[],3,0)</f>
        <v>Category01</v>
      </c>
      <c r="J189" t="str">
        <f>VLOOKUP(InputData[[#This Row],[PRODUCT ID]],MasterData[],4,0)</f>
        <v>Lt</v>
      </c>
      <c r="K189" s="10">
        <f>VLOOKUP(InputData[[#This Row],[PRODUCT ID]],MasterData[],5,0)</f>
        <v>44</v>
      </c>
      <c r="L189" s="10">
        <f>VLOOKUP(InputData[[#This Row],[PRODUCT ID]],MasterData[],6,0)</f>
        <v>48.84</v>
      </c>
      <c r="M189" s="10">
        <f>InputData[[#This Row],[BUYING PRIZE]]*InputData[[#This Row],[QUANTITY]]</f>
        <v>396</v>
      </c>
      <c r="N189" s="10">
        <f>(InputData[[#This Row],[SELLING PRICE]]*InputData[[#This Row],[QUANTITY]])-(InputData[[#This Row],[DISCOUNT %]]*(InputData[[#This Row],[SELLING PRICE]]*InputData[[#This Row],[QUANTITY]]))</f>
        <v>439.56000000000006</v>
      </c>
      <c r="O189">
        <f>DAY(InputData[[#This Row],[DATE]])</f>
        <v>25</v>
      </c>
      <c r="P189" s="12">
        <v>44676</v>
      </c>
      <c r="Q189" t="str">
        <f>TEXT(InputData[[#This Row],[DATE]],"mmm")</f>
        <v>Apr</v>
      </c>
      <c r="R189"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89" t="str">
        <f>TEXT(InputData[[#This Row],[DATE]],"dddd")</f>
        <v>Monday</v>
      </c>
      <c r="T189">
        <f>YEAR(InputData[[#This Row],[DATE]])</f>
        <v>2022</v>
      </c>
    </row>
    <row r="190" spans="1:20" x14ac:dyDescent="0.2">
      <c r="A190" s="5">
        <v>44676</v>
      </c>
      <c r="B190" t="s">
        <v>94</v>
      </c>
      <c r="C190">
        <v>8</v>
      </c>
      <c r="D190" t="s">
        <v>107</v>
      </c>
      <c r="E190" t="s">
        <v>107</v>
      </c>
      <c r="F190" t="str">
        <f>IF(InputData[[#This Row],[DISCOUNT %]]&lt;0%,"Yes","No")</f>
        <v>No</v>
      </c>
      <c r="G190" s="1">
        <v>0</v>
      </c>
      <c r="H190" t="str">
        <f>VLOOKUP(InputData[[#This Row],[PRODUCT ID]],MasterData[],2,0)</f>
        <v>Product03</v>
      </c>
      <c r="I190" t="str">
        <f>VLOOKUP(InputData[[#This Row],[PRODUCT ID]],MasterData[],3,0)</f>
        <v>Category01</v>
      </c>
      <c r="J190" t="str">
        <f>VLOOKUP(InputData[[#This Row],[PRODUCT ID]],MasterData[],4,0)</f>
        <v>Kg</v>
      </c>
      <c r="K190" s="10">
        <f>VLOOKUP(InputData[[#This Row],[PRODUCT ID]],MasterData[],5,0)</f>
        <v>71</v>
      </c>
      <c r="L190" s="10">
        <f>VLOOKUP(InputData[[#This Row],[PRODUCT ID]],MasterData[],6,0)</f>
        <v>80.94</v>
      </c>
      <c r="M190" s="10">
        <f>InputData[[#This Row],[BUYING PRIZE]]*InputData[[#This Row],[QUANTITY]]</f>
        <v>568</v>
      </c>
      <c r="N190" s="10">
        <f>(InputData[[#This Row],[SELLING PRICE]]*InputData[[#This Row],[QUANTITY]])-(InputData[[#This Row],[DISCOUNT %]]*(InputData[[#This Row],[SELLING PRICE]]*InputData[[#This Row],[QUANTITY]]))</f>
        <v>647.52</v>
      </c>
      <c r="O190">
        <f>DAY(InputData[[#This Row],[DATE]])</f>
        <v>25</v>
      </c>
      <c r="P190" s="12">
        <v>44676</v>
      </c>
      <c r="Q190" t="str">
        <f>TEXT(InputData[[#This Row],[DATE]],"mmm")</f>
        <v>Apr</v>
      </c>
      <c r="R190"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90" t="str">
        <f>TEXT(InputData[[#This Row],[DATE]],"dddd")</f>
        <v>Monday</v>
      </c>
      <c r="T190">
        <f>YEAR(InputData[[#This Row],[DATE]])</f>
        <v>2022</v>
      </c>
    </row>
    <row r="191" spans="1:20" x14ac:dyDescent="0.2">
      <c r="A191" s="5">
        <v>44675</v>
      </c>
      <c r="B191" t="s">
        <v>29</v>
      </c>
      <c r="C191">
        <v>4</v>
      </c>
      <c r="D191" t="s">
        <v>108</v>
      </c>
      <c r="E191" t="s">
        <v>107</v>
      </c>
      <c r="F191" t="str">
        <f>IF(InputData[[#This Row],[DISCOUNT %]]&lt;0%,"Yes","No")</f>
        <v>No</v>
      </c>
      <c r="G191" s="1">
        <v>0</v>
      </c>
      <c r="H191" t="str">
        <f>VLOOKUP(InputData[[#This Row],[PRODUCT ID]],MasterData[],2,0)</f>
        <v>Product34</v>
      </c>
      <c r="I191" t="str">
        <f>VLOOKUP(InputData[[#This Row],[PRODUCT ID]],MasterData[],3,0)</f>
        <v>Category04</v>
      </c>
      <c r="J191" t="str">
        <f>VLOOKUP(InputData[[#This Row],[PRODUCT ID]],MasterData[],4,0)</f>
        <v>Lt</v>
      </c>
      <c r="K191" s="10">
        <f>VLOOKUP(InputData[[#This Row],[PRODUCT ID]],MasterData[],5,0)</f>
        <v>55</v>
      </c>
      <c r="L191" s="10">
        <f>VLOOKUP(InputData[[#This Row],[PRODUCT ID]],MasterData[],6,0)</f>
        <v>58.3</v>
      </c>
      <c r="M191" s="10">
        <f>InputData[[#This Row],[BUYING PRIZE]]*InputData[[#This Row],[QUANTITY]]</f>
        <v>220</v>
      </c>
      <c r="N191" s="10">
        <f>(InputData[[#This Row],[SELLING PRICE]]*InputData[[#This Row],[QUANTITY]])-(InputData[[#This Row],[DISCOUNT %]]*(InputData[[#This Row],[SELLING PRICE]]*InputData[[#This Row],[QUANTITY]]))</f>
        <v>233.2</v>
      </c>
      <c r="O191">
        <f>DAY(InputData[[#This Row],[DATE]])</f>
        <v>24</v>
      </c>
      <c r="P191" s="12">
        <v>44675</v>
      </c>
      <c r="Q191" t="str">
        <f>TEXT(InputData[[#This Row],[DATE]],"mmm")</f>
        <v>Apr</v>
      </c>
      <c r="R191"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91" t="str">
        <f>TEXT(InputData[[#This Row],[DATE]],"dddd")</f>
        <v>Sunday</v>
      </c>
      <c r="T191">
        <f>YEAR(InputData[[#This Row],[DATE]])</f>
        <v>2022</v>
      </c>
    </row>
    <row r="192" spans="1:20" x14ac:dyDescent="0.2">
      <c r="A192" s="5">
        <v>44674</v>
      </c>
      <c r="B192" t="s">
        <v>5</v>
      </c>
      <c r="C192">
        <v>15</v>
      </c>
      <c r="D192" t="s">
        <v>107</v>
      </c>
      <c r="E192" t="s">
        <v>107</v>
      </c>
      <c r="F192" t="str">
        <f>IF(InputData[[#This Row],[DISCOUNT %]]&lt;0%,"Yes","No")</f>
        <v>No</v>
      </c>
      <c r="G192" s="1">
        <v>0</v>
      </c>
      <c r="H192" t="str">
        <f>VLOOKUP(InputData[[#This Row],[PRODUCT ID]],MasterData[],2,0)</f>
        <v>Product44</v>
      </c>
      <c r="I192" t="str">
        <f>VLOOKUP(InputData[[#This Row],[PRODUCT ID]],MasterData[],3,0)</f>
        <v>Category05</v>
      </c>
      <c r="J192" t="str">
        <f>VLOOKUP(InputData[[#This Row],[PRODUCT ID]],MasterData[],4,0)</f>
        <v>Kg</v>
      </c>
      <c r="K192" s="10">
        <f>VLOOKUP(InputData[[#This Row],[PRODUCT ID]],MasterData[],5,0)</f>
        <v>76</v>
      </c>
      <c r="L192" s="10">
        <f>VLOOKUP(InputData[[#This Row],[PRODUCT ID]],MasterData[],6,0)</f>
        <v>82.08</v>
      </c>
      <c r="M192" s="10">
        <f>InputData[[#This Row],[BUYING PRIZE]]*InputData[[#This Row],[QUANTITY]]</f>
        <v>1140</v>
      </c>
      <c r="N192" s="10">
        <f>(InputData[[#This Row],[SELLING PRICE]]*InputData[[#This Row],[QUANTITY]])-(InputData[[#This Row],[DISCOUNT %]]*(InputData[[#This Row],[SELLING PRICE]]*InputData[[#This Row],[QUANTITY]]))</f>
        <v>1231.2</v>
      </c>
      <c r="O192">
        <f>DAY(InputData[[#This Row],[DATE]])</f>
        <v>23</v>
      </c>
      <c r="P192" s="12">
        <v>44674</v>
      </c>
      <c r="Q192" t="str">
        <f>TEXT(InputData[[#This Row],[DATE]],"mmm")</f>
        <v>Apr</v>
      </c>
      <c r="R192"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92" t="str">
        <f>TEXT(InputData[[#This Row],[DATE]],"dddd")</f>
        <v>Saturday</v>
      </c>
      <c r="T192">
        <f>YEAR(InputData[[#This Row],[DATE]])</f>
        <v>2022</v>
      </c>
    </row>
    <row r="193" spans="1:20" x14ac:dyDescent="0.2">
      <c r="A193" s="5">
        <v>44672</v>
      </c>
      <c r="B193" t="s">
        <v>37</v>
      </c>
      <c r="C193">
        <v>2</v>
      </c>
      <c r="D193" t="s">
        <v>108</v>
      </c>
      <c r="E193" t="s">
        <v>105</v>
      </c>
      <c r="F193" t="str">
        <f>IF(InputData[[#This Row],[DISCOUNT %]]&lt;0%,"Yes","No")</f>
        <v>No</v>
      </c>
      <c r="G193" s="1">
        <v>0</v>
      </c>
      <c r="H193" t="str">
        <f>VLOOKUP(InputData[[#This Row],[PRODUCT ID]],MasterData[],2,0)</f>
        <v>Product30</v>
      </c>
      <c r="I193" t="str">
        <f>VLOOKUP(InputData[[#This Row],[PRODUCT ID]],MasterData[],3,0)</f>
        <v>Category04</v>
      </c>
      <c r="J193" t="str">
        <f>VLOOKUP(InputData[[#This Row],[PRODUCT ID]],MasterData[],4,0)</f>
        <v>Ft</v>
      </c>
      <c r="K193" s="10">
        <f>VLOOKUP(InputData[[#This Row],[PRODUCT ID]],MasterData[],5,0)</f>
        <v>148</v>
      </c>
      <c r="L193" s="10">
        <f>VLOOKUP(InputData[[#This Row],[PRODUCT ID]],MasterData[],6,0)</f>
        <v>201.28</v>
      </c>
      <c r="M193" s="10">
        <f>InputData[[#This Row],[BUYING PRIZE]]*InputData[[#This Row],[QUANTITY]]</f>
        <v>296</v>
      </c>
      <c r="N193" s="10">
        <f>(InputData[[#This Row],[SELLING PRICE]]*InputData[[#This Row],[QUANTITY]])-(InputData[[#This Row],[DISCOUNT %]]*(InputData[[#This Row],[SELLING PRICE]]*InputData[[#This Row],[QUANTITY]]))</f>
        <v>402.56</v>
      </c>
      <c r="O193">
        <f>DAY(InputData[[#This Row],[DATE]])</f>
        <v>21</v>
      </c>
      <c r="P193" s="12">
        <v>44672</v>
      </c>
      <c r="Q193" t="str">
        <f>TEXT(InputData[[#This Row],[DATE]],"mmm")</f>
        <v>Apr</v>
      </c>
      <c r="R193"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93" t="str">
        <f>TEXT(InputData[[#This Row],[DATE]],"dddd")</f>
        <v>Thursday</v>
      </c>
      <c r="T193">
        <f>YEAR(InputData[[#This Row],[DATE]])</f>
        <v>2022</v>
      </c>
    </row>
    <row r="194" spans="1:20" x14ac:dyDescent="0.2">
      <c r="A194" s="5">
        <v>44672</v>
      </c>
      <c r="B194" t="s">
        <v>45</v>
      </c>
      <c r="C194">
        <v>14</v>
      </c>
      <c r="D194" t="s">
        <v>107</v>
      </c>
      <c r="E194" t="s">
        <v>107</v>
      </c>
      <c r="F194" t="str">
        <f>IF(InputData[[#This Row],[DISCOUNT %]]&lt;0%,"Yes","No")</f>
        <v>No</v>
      </c>
      <c r="G194" s="1">
        <v>0</v>
      </c>
      <c r="H194" t="str">
        <f>VLOOKUP(InputData[[#This Row],[PRODUCT ID]],MasterData[],2,0)</f>
        <v>Product26</v>
      </c>
      <c r="I194" t="str">
        <f>VLOOKUP(InputData[[#This Row],[PRODUCT ID]],MasterData[],3,0)</f>
        <v>Category04</v>
      </c>
      <c r="J194" t="str">
        <f>VLOOKUP(InputData[[#This Row],[PRODUCT ID]],MasterData[],4,0)</f>
        <v>No.</v>
      </c>
      <c r="K194" s="10">
        <f>VLOOKUP(InputData[[#This Row],[PRODUCT ID]],MasterData[],5,0)</f>
        <v>18</v>
      </c>
      <c r="L194" s="10">
        <f>VLOOKUP(InputData[[#This Row],[PRODUCT ID]],MasterData[],6,0)</f>
        <v>24.66</v>
      </c>
      <c r="M194" s="10">
        <f>InputData[[#This Row],[BUYING PRIZE]]*InputData[[#This Row],[QUANTITY]]</f>
        <v>252</v>
      </c>
      <c r="N194" s="10">
        <f>(InputData[[#This Row],[SELLING PRICE]]*InputData[[#This Row],[QUANTITY]])-(InputData[[#This Row],[DISCOUNT %]]*(InputData[[#This Row],[SELLING PRICE]]*InputData[[#This Row],[QUANTITY]]))</f>
        <v>345.24</v>
      </c>
      <c r="O194">
        <f>DAY(InputData[[#This Row],[DATE]])</f>
        <v>21</v>
      </c>
      <c r="P194" s="12">
        <v>44672</v>
      </c>
      <c r="Q194" t="str">
        <f>TEXT(InputData[[#This Row],[DATE]],"mmm")</f>
        <v>Apr</v>
      </c>
      <c r="R194"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94" t="str">
        <f>TEXT(InputData[[#This Row],[DATE]],"dddd")</f>
        <v>Thursday</v>
      </c>
      <c r="T194">
        <f>YEAR(InputData[[#This Row],[DATE]])</f>
        <v>2022</v>
      </c>
    </row>
    <row r="195" spans="1:20" x14ac:dyDescent="0.2">
      <c r="A195" s="5">
        <v>44671</v>
      </c>
      <c r="B195" t="s">
        <v>63</v>
      </c>
      <c r="C195">
        <v>2</v>
      </c>
      <c r="D195" t="s">
        <v>106</v>
      </c>
      <c r="E195" t="s">
        <v>107</v>
      </c>
      <c r="F195" t="str">
        <f>IF(InputData[[#This Row],[DISCOUNT %]]&lt;0%,"Yes","No")</f>
        <v>No</v>
      </c>
      <c r="G195" s="1">
        <v>0</v>
      </c>
      <c r="H195" t="str">
        <f>VLOOKUP(InputData[[#This Row],[PRODUCT ID]],MasterData[],2,0)</f>
        <v>Product18</v>
      </c>
      <c r="I195" t="str">
        <f>VLOOKUP(InputData[[#This Row],[PRODUCT ID]],MasterData[],3,0)</f>
        <v>Category02</v>
      </c>
      <c r="J195" t="str">
        <f>VLOOKUP(InputData[[#This Row],[PRODUCT ID]],MasterData[],4,0)</f>
        <v>No.</v>
      </c>
      <c r="K195" s="10">
        <f>VLOOKUP(InputData[[#This Row],[PRODUCT ID]],MasterData[],5,0)</f>
        <v>37</v>
      </c>
      <c r="L195" s="10">
        <f>VLOOKUP(InputData[[#This Row],[PRODUCT ID]],MasterData[],6,0)</f>
        <v>49.21</v>
      </c>
      <c r="M195" s="10">
        <f>InputData[[#This Row],[BUYING PRIZE]]*InputData[[#This Row],[QUANTITY]]</f>
        <v>74</v>
      </c>
      <c r="N195" s="10">
        <f>(InputData[[#This Row],[SELLING PRICE]]*InputData[[#This Row],[QUANTITY]])-(InputData[[#This Row],[DISCOUNT %]]*(InputData[[#This Row],[SELLING PRICE]]*InputData[[#This Row],[QUANTITY]]))</f>
        <v>98.42</v>
      </c>
      <c r="O195">
        <f>DAY(InputData[[#This Row],[DATE]])</f>
        <v>20</v>
      </c>
      <c r="P195" s="12">
        <v>44671</v>
      </c>
      <c r="Q195" t="str">
        <f>TEXT(InputData[[#This Row],[DATE]],"mmm")</f>
        <v>Apr</v>
      </c>
      <c r="R195"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95" t="str">
        <f>TEXT(InputData[[#This Row],[DATE]],"dddd")</f>
        <v>Wednesday</v>
      </c>
      <c r="T195">
        <f>YEAR(InputData[[#This Row],[DATE]])</f>
        <v>2022</v>
      </c>
    </row>
    <row r="196" spans="1:20" x14ac:dyDescent="0.2">
      <c r="A196" s="5">
        <v>44671</v>
      </c>
      <c r="B196" t="s">
        <v>75</v>
      </c>
      <c r="C196">
        <v>4</v>
      </c>
      <c r="D196" t="s">
        <v>108</v>
      </c>
      <c r="E196" t="s">
        <v>107</v>
      </c>
      <c r="F196" t="str">
        <f>IF(InputData[[#This Row],[DISCOUNT %]]&lt;0%,"Yes","No")</f>
        <v>No</v>
      </c>
      <c r="G196" s="1">
        <v>0</v>
      </c>
      <c r="H196" t="str">
        <f>VLOOKUP(InputData[[#This Row],[PRODUCT ID]],MasterData[],2,0)</f>
        <v>Product12</v>
      </c>
      <c r="I196" t="str">
        <f>VLOOKUP(InputData[[#This Row],[PRODUCT ID]],MasterData[],3,0)</f>
        <v>Category02</v>
      </c>
      <c r="J196" t="str">
        <f>VLOOKUP(InputData[[#This Row],[PRODUCT ID]],MasterData[],4,0)</f>
        <v>Kg</v>
      </c>
      <c r="K196" s="10">
        <f>VLOOKUP(InputData[[#This Row],[PRODUCT ID]],MasterData[],5,0)</f>
        <v>73</v>
      </c>
      <c r="L196" s="10">
        <f>VLOOKUP(InputData[[#This Row],[PRODUCT ID]],MasterData[],6,0)</f>
        <v>94.17</v>
      </c>
      <c r="M196" s="10">
        <f>InputData[[#This Row],[BUYING PRIZE]]*InputData[[#This Row],[QUANTITY]]</f>
        <v>292</v>
      </c>
      <c r="N196" s="10">
        <f>(InputData[[#This Row],[SELLING PRICE]]*InputData[[#This Row],[QUANTITY]])-(InputData[[#This Row],[DISCOUNT %]]*(InputData[[#This Row],[SELLING PRICE]]*InputData[[#This Row],[QUANTITY]]))</f>
        <v>376.68</v>
      </c>
      <c r="O196">
        <f>DAY(InputData[[#This Row],[DATE]])</f>
        <v>20</v>
      </c>
      <c r="P196" s="12">
        <v>44671</v>
      </c>
      <c r="Q196" t="str">
        <f>TEXT(InputData[[#This Row],[DATE]],"mmm")</f>
        <v>Apr</v>
      </c>
      <c r="R196"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96" t="str">
        <f>TEXT(InputData[[#This Row],[DATE]],"dddd")</f>
        <v>Wednesday</v>
      </c>
      <c r="T196">
        <f>YEAR(InputData[[#This Row],[DATE]])</f>
        <v>2022</v>
      </c>
    </row>
    <row r="197" spans="1:20" x14ac:dyDescent="0.2">
      <c r="A197" s="5">
        <v>44669</v>
      </c>
      <c r="B197" t="s">
        <v>12</v>
      </c>
      <c r="C197">
        <v>9</v>
      </c>
      <c r="D197" t="s">
        <v>108</v>
      </c>
      <c r="E197" t="s">
        <v>105</v>
      </c>
      <c r="F197" t="str">
        <f>IF(InputData[[#This Row],[DISCOUNT %]]&lt;0%,"Yes","No")</f>
        <v>No</v>
      </c>
      <c r="G197" s="1">
        <v>0</v>
      </c>
      <c r="H197" t="str">
        <f>VLOOKUP(InputData[[#This Row],[PRODUCT ID]],MasterData[],2,0)</f>
        <v>Product41</v>
      </c>
      <c r="I197" t="str">
        <f>VLOOKUP(InputData[[#This Row],[PRODUCT ID]],MasterData[],3,0)</f>
        <v>Category05</v>
      </c>
      <c r="J197" t="str">
        <f>VLOOKUP(InputData[[#This Row],[PRODUCT ID]],MasterData[],4,0)</f>
        <v>Ft</v>
      </c>
      <c r="K197" s="10">
        <f>VLOOKUP(InputData[[#This Row],[PRODUCT ID]],MasterData[],5,0)</f>
        <v>138</v>
      </c>
      <c r="L197" s="10">
        <f>VLOOKUP(InputData[[#This Row],[PRODUCT ID]],MasterData[],6,0)</f>
        <v>173.88</v>
      </c>
      <c r="M197" s="10">
        <f>InputData[[#This Row],[BUYING PRIZE]]*InputData[[#This Row],[QUANTITY]]</f>
        <v>1242</v>
      </c>
      <c r="N197" s="10">
        <f>(InputData[[#This Row],[SELLING PRICE]]*InputData[[#This Row],[QUANTITY]])-(InputData[[#This Row],[DISCOUNT %]]*(InputData[[#This Row],[SELLING PRICE]]*InputData[[#This Row],[QUANTITY]]))</f>
        <v>1564.92</v>
      </c>
      <c r="O197">
        <f>DAY(InputData[[#This Row],[DATE]])</f>
        <v>18</v>
      </c>
      <c r="P197" s="12">
        <v>44669</v>
      </c>
      <c r="Q197" t="str">
        <f>TEXT(InputData[[#This Row],[DATE]],"mmm")</f>
        <v>Apr</v>
      </c>
      <c r="R197"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97" t="str">
        <f>TEXT(InputData[[#This Row],[DATE]],"dddd")</f>
        <v>Monday</v>
      </c>
      <c r="T197">
        <f>YEAR(InputData[[#This Row],[DATE]])</f>
        <v>2022</v>
      </c>
    </row>
    <row r="198" spans="1:20" x14ac:dyDescent="0.2">
      <c r="A198" s="5">
        <v>44664</v>
      </c>
      <c r="B198" t="s">
        <v>67</v>
      </c>
      <c r="C198">
        <v>14</v>
      </c>
      <c r="D198" t="s">
        <v>106</v>
      </c>
      <c r="E198" t="s">
        <v>107</v>
      </c>
      <c r="F198" t="str">
        <f>IF(InputData[[#This Row],[DISCOUNT %]]&lt;0%,"Yes","No")</f>
        <v>No</v>
      </c>
      <c r="G198" s="1">
        <v>0</v>
      </c>
      <c r="H198" t="str">
        <f>VLOOKUP(InputData[[#This Row],[PRODUCT ID]],MasterData[],2,0)</f>
        <v>Product16</v>
      </c>
      <c r="I198" t="str">
        <f>VLOOKUP(InputData[[#This Row],[PRODUCT ID]],MasterData[],3,0)</f>
        <v>Category02</v>
      </c>
      <c r="J198" t="str">
        <f>VLOOKUP(InputData[[#This Row],[PRODUCT ID]],MasterData[],4,0)</f>
        <v>No.</v>
      </c>
      <c r="K198" s="10">
        <f>VLOOKUP(InputData[[#This Row],[PRODUCT ID]],MasterData[],5,0)</f>
        <v>13</v>
      </c>
      <c r="L198" s="10">
        <f>VLOOKUP(InputData[[#This Row],[PRODUCT ID]],MasterData[],6,0)</f>
        <v>16.64</v>
      </c>
      <c r="M198" s="10">
        <f>InputData[[#This Row],[BUYING PRIZE]]*InputData[[#This Row],[QUANTITY]]</f>
        <v>182</v>
      </c>
      <c r="N198" s="10">
        <f>(InputData[[#This Row],[SELLING PRICE]]*InputData[[#This Row],[QUANTITY]])-(InputData[[#This Row],[DISCOUNT %]]*(InputData[[#This Row],[SELLING PRICE]]*InputData[[#This Row],[QUANTITY]]))</f>
        <v>232.96</v>
      </c>
      <c r="O198">
        <f>DAY(InputData[[#This Row],[DATE]])</f>
        <v>13</v>
      </c>
      <c r="P198" s="12">
        <v>44664</v>
      </c>
      <c r="Q198" t="str">
        <f>TEXT(InputData[[#This Row],[DATE]],"mmm")</f>
        <v>Apr</v>
      </c>
      <c r="R198"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98" t="str">
        <f>TEXT(InputData[[#This Row],[DATE]],"dddd")</f>
        <v>Wednesday</v>
      </c>
      <c r="T198">
        <f>YEAR(InputData[[#This Row],[DATE]])</f>
        <v>2022</v>
      </c>
    </row>
    <row r="199" spans="1:20" x14ac:dyDescent="0.2">
      <c r="A199" s="5">
        <v>44660</v>
      </c>
      <c r="B199" t="s">
        <v>17</v>
      </c>
      <c r="C199">
        <v>12</v>
      </c>
      <c r="D199" t="s">
        <v>106</v>
      </c>
      <c r="E199" t="s">
        <v>105</v>
      </c>
      <c r="F199" t="str">
        <f>IF(InputData[[#This Row],[DISCOUNT %]]&lt;0%,"Yes","No")</f>
        <v>No</v>
      </c>
      <c r="G199" s="1">
        <v>0</v>
      </c>
      <c r="H199" t="str">
        <f>VLOOKUP(InputData[[#This Row],[PRODUCT ID]],MasterData[],2,0)</f>
        <v>Product39</v>
      </c>
      <c r="I199" t="str">
        <f>VLOOKUP(InputData[[#This Row],[PRODUCT ID]],MasterData[],3,0)</f>
        <v>Category05</v>
      </c>
      <c r="J199" t="str">
        <f>VLOOKUP(InputData[[#This Row],[PRODUCT ID]],MasterData[],4,0)</f>
        <v>No.</v>
      </c>
      <c r="K199" s="10">
        <f>VLOOKUP(InputData[[#This Row],[PRODUCT ID]],MasterData[],5,0)</f>
        <v>37</v>
      </c>
      <c r="L199" s="10">
        <f>VLOOKUP(InputData[[#This Row],[PRODUCT ID]],MasterData[],6,0)</f>
        <v>42.55</v>
      </c>
      <c r="M199" s="10">
        <f>InputData[[#This Row],[BUYING PRIZE]]*InputData[[#This Row],[QUANTITY]]</f>
        <v>444</v>
      </c>
      <c r="N199" s="10">
        <f>(InputData[[#This Row],[SELLING PRICE]]*InputData[[#This Row],[QUANTITY]])-(InputData[[#This Row],[DISCOUNT %]]*(InputData[[#This Row],[SELLING PRICE]]*InputData[[#This Row],[QUANTITY]]))</f>
        <v>510.59999999999997</v>
      </c>
      <c r="O199">
        <f>DAY(InputData[[#This Row],[DATE]])</f>
        <v>9</v>
      </c>
      <c r="P199" s="12">
        <v>44660</v>
      </c>
      <c r="Q199" t="str">
        <f>TEXT(InputData[[#This Row],[DATE]],"mmm")</f>
        <v>Apr</v>
      </c>
      <c r="R199"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199" t="str">
        <f>TEXT(InputData[[#This Row],[DATE]],"dddd")</f>
        <v>Saturday</v>
      </c>
      <c r="T199">
        <f>YEAR(InputData[[#This Row],[DATE]])</f>
        <v>2022</v>
      </c>
    </row>
    <row r="200" spans="1:20" x14ac:dyDescent="0.2">
      <c r="A200" s="5">
        <v>44660</v>
      </c>
      <c r="B200" t="s">
        <v>96</v>
      </c>
      <c r="C200">
        <v>9</v>
      </c>
      <c r="D200" t="s">
        <v>107</v>
      </c>
      <c r="E200" t="s">
        <v>107</v>
      </c>
      <c r="F200" t="str">
        <f>IF(InputData[[#This Row],[DISCOUNT %]]&lt;0%,"Yes","No")</f>
        <v>No</v>
      </c>
      <c r="G200" s="1">
        <v>0</v>
      </c>
      <c r="H200" t="str">
        <f>VLOOKUP(InputData[[#This Row],[PRODUCT ID]],MasterData[],2,0)</f>
        <v>Product02</v>
      </c>
      <c r="I200" t="str">
        <f>VLOOKUP(InputData[[#This Row],[PRODUCT ID]],MasterData[],3,0)</f>
        <v>Category01</v>
      </c>
      <c r="J200" t="str">
        <f>VLOOKUP(InputData[[#This Row],[PRODUCT ID]],MasterData[],4,0)</f>
        <v>Kg</v>
      </c>
      <c r="K200" s="10">
        <f>VLOOKUP(InputData[[#This Row],[PRODUCT ID]],MasterData[],5,0)</f>
        <v>105</v>
      </c>
      <c r="L200" s="10">
        <f>VLOOKUP(InputData[[#This Row],[PRODUCT ID]],MasterData[],6,0)</f>
        <v>142.80000000000001</v>
      </c>
      <c r="M200" s="10">
        <f>InputData[[#This Row],[BUYING PRIZE]]*InputData[[#This Row],[QUANTITY]]</f>
        <v>945</v>
      </c>
      <c r="N200" s="10">
        <f>(InputData[[#This Row],[SELLING PRICE]]*InputData[[#This Row],[QUANTITY]])-(InputData[[#This Row],[DISCOUNT %]]*(InputData[[#This Row],[SELLING PRICE]]*InputData[[#This Row],[QUANTITY]]))</f>
        <v>1285.2</v>
      </c>
      <c r="O200">
        <f>DAY(InputData[[#This Row],[DATE]])</f>
        <v>9</v>
      </c>
      <c r="P200" s="12">
        <v>44660</v>
      </c>
      <c r="Q200" t="str">
        <f>TEXT(InputData[[#This Row],[DATE]],"mmm")</f>
        <v>Apr</v>
      </c>
      <c r="R200"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200" t="str">
        <f>TEXT(InputData[[#This Row],[DATE]],"dddd")</f>
        <v>Saturday</v>
      </c>
      <c r="T200">
        <f>YEAR(InputData[[#This Row],[DATE]])</f>
        <v>2022</v>
      </c>
    </row>
    <row r="201" spans="1:20" x14ac:dyDescent="0.2">
      <c r="A201" s="5">
        <v>44658</v>
      </c>
      <c r="B201" t="s">
        <v>45</v>
      </c>
      <c r="C201">
        <v>7</v>
      </c>
      <c r="D201" t="s">
        <v>108</v>
      </c>
      <c r="E201" t="s">
        <v>107</v>
      </c>
      <c r="F201" t="str">
        <f>IF(InputData[[#This Row],[DISCOUNT %]]&lt;0%,"Yes","No")</f>
        <v>No</v>
      </c>
      <c r="G201" s="1">
        <v>0</v>
      </c>
      <c r="H201" t="str">
        <f>VLOOKUP(InputData[[#This Row],[PRODUCT ID]],MasterData[],2,0)</f>
        <v>Product26</v>
      </c>
      <c r="I201" t="str">
        <f>VLOOKUP(InputData[[#This Row],[PRODUCT ID]],MasterData[],3,0)</f>
        <v>Category04</v>
      </c>
      <c r="J201" t="str">
        <f>VLOOKUP(InputData[[#This Row],[PRODUCT ID]],MasterData[],4,0)</f>
        <v>No.</v>
      </c>
      <c r="K201" s="10">
        <f>VLOOKUP(InputData[[#This Row],[PRODUCT ID]],MasterData[],5,0)</f>
        <v>18</v>
      </c>
      <c r="L201" s="10">
        <f>VLOOKUP(InputData[[#This Row],[PRODUCT ID]],MasterData[],6,0)</f>
        <v>24.66</v>
      </c>
      <c r="M201" s="10">
        <f>InputData[[#This Row],[BUYING PRIZE]]*InputData[[#This Row],[QUANTITY]]</f>
        <v>126</v>
      </c>
      <c r="N201" s="10">
        <f>(InputData[[#This Row],[SELLING PRICE]]*InputData[[#This Row],[QUANTITY]])-(InputData[[#This Row],[DISCOUNT %]]*(InputData[[#This Row],[SELLING PRICE]]*InputData[[#This Row],[QUANTITY]]))</f>
        <v>172.62</v>
      </c>
      <c r="O201">
        <f>DAY(InputData[[#This Row],[DATE]])</f>
        <v>7</v>
      </c>
      <c r="P201" s="12">
        <v>44658</v>
      </c>
      <c r="Q201" t="str">
        <f>TEXT(InputData[[#This Row],[DATE]],"mmm")</f>
        <v>Apr</v>
      </c>
      <c r="R201"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201" t="str">
        <f>TEXT(InputData[[#This Row],[DATE]],"dddd")</f>
        <v>Thursday</v>
      </c>
      <c r="T201">
        <f>YEAR(InputData[[#This Row],[DATE]])</f>
        <v>2022</v>
      </c>
    </row>
    <row r="202" spans="1:20" x14ac:dyDescent="0.2">
      <c r="A202" s="5">
        <v>44657</v>
      </c>
      <c r="B202" t="s">
        <v>14</v>
      </c>
      <c r="C202">
        <v>2</v>
      </c>
      <c r="D202" t="s">
        <v>106</v>
      </c>
      <c r="E202" t="s">
        <v>105</v>
      </c>
      <c r="F202" t="str">
        <f>IF(InputData[[#This Row],[DISCOUNT %]]&lt;0%,"Yes","No")</f>
        <v>No</v>
      </c>
      <c r="G202" s="1">
        <v>0</v>
      </c>
      <c r="H202" t="str">
        <f>VLOOKUP(InputData[[#This Row],[PRODUCT ID]],MasterData[],2,0)</f>
        <v>Product40</v>
      </c>
      <c r="I202" t="str">
        <f>VLOOKUP(InputData[[#This Row],[PRODUCT ID]],MasterData[],3,0)</f>
        <v>Category05</v>
      </c>
      <c r="J202" t="str">
        <f>VLOOKUP(InputData[[#This Row],[PRODUCT ID]],MasterData[],4,0)</f>
        <v>Kg</v>
      </c>
      <c r="K202" s="10">
        <f>VLOOKUP(InputData[[#This Row],[PRODUCT ID]],MasterData[],5,0)</f>
        <v>90</v>
      </c>
      <c r="L202" s="10">
        <f>VLOOKUP(InputData[[#This Row],[PRODUCT ID]],MasterData[],6,0)</f>
        <v>115.2</v>
      </c>
      <c r="M202" s="10">
        <f>InputData[[#This Row],[BUYING PRIZE]]*InputData[[#This Row],[QUANTITY]]</f>
        <v>180</v>
      </c>
      <c r="N202" s="10">
        <f>(InputData[[#This Row],[SELLING PRICE]]*InputData[[#This Row],[QUANTITY]])-(InputData[[#This Row],[DISCOUNT %]]*(InputData[[#This Row],[SELLING PRICE]]*InputData[[#This Row],[QUANTITY]]))</f>
        <v>230.4</v>
      </c>
      <c r="O202">
        <f>DAY(InputData[[#This Row],[DATE]])</f>
        <v>6</v>
      </c>
      <c r="P202" s="12">
        <v>44657</v>
      </c>
      <c r="Q202" t="str">
        <f>TEXT(InputData[[#This Row],[DATE]],"mmm")</f>
        <v>Apr</v>
      </c>
      <c r="R202"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202" t="str">
        <f>TEXT(InputData[[#This Row],[DATE]],"dddd")</f>
        <v>Wednesday</v>
      </c>
      <c r="T202">
        <f>YEAR(InputData[[#This Row],[DATE]])</f>
        <v>2022</v>
      </c>
    </row>
    <row r="203" spans="1:20" x14ac:dyDescent="0.2">
      <c r="A203" s="5">
        <v>44653</v>
      </c>
      <c r="B203" t="s">
        <v>96</v>
      </c>
      <c r="C203">
        <v>3</v>
      </c>
      <c r="D203" t="s">
        <v>108</v>
      </c>
      <c r="E203" t="s">
        <v>105</v>
      </c>
      <c r="F203" t="str">
        <f>IF(InputData[[#This Row],[DISCOUNT %]]&lt;0%,"Yes","No")</f>
        <v>No</v>
      </c>
      <c r="G203" s="1">
        <v>0</v>
      </c>
      <c r="H203" t="str">
        <f>VLOOKUP(InputData[[#This Row],[PRODUCT ID]],MasterData[],2,0)</f>
        <v>Product02</v>
      </c>
      <c r="I203" t="str">
        <f>VLOOKUP(InputData[[#This Row],[PRODUCT ID]],MasterData[],3,0)</f>
        <v>Category01</v>
      </c>
      <c r="J203" t="str">
        <f>VLOOKUP(InputData[[#This Row],[PRODUCT ID]],MasterData[],4,0)</f>
        <v>Kg</v>
      </c>
      <c r="K203" s="10">
        <f>VLOOKUP(InputData[[#This Row],[PRODUCT ID]],MasterData[],5,0)</f>
        <v>105</v>
      </c>
      <c r="L203" s="10">
        <f>VLOOKUP(InputData[[#This Row],[PRODUCT ID]],MasterData[],6,0)</f>
        <v>142.80000000000001</v>
      </c>
      <c r="M203" s="10">
        <f>InputData[[#This Row],[BUYING PRIZE]]*InputData[[#This Row],[QUANTITY]]</f>
        <v>315</v>
      </c>
      <c r="N203" s="10">
        <f>(InputData[[#This Row],[SELLING PRICE]]*InputData[[#This Row],[QUANTITY]])-(InputData[[#This Row],[DISCOUNT %]]*(InputData[[#This Row],[SELLING PRICE]]*InputData[[#This Row],[QUANTITY]]))</f>
        <v>428.40000000000003</v>
      </c>
      <c r="O203">
        <f>DAY(InputData[[#This Row],[DATE]])</f>
        <v>2</v>
      </c>
      <c r="P203" s="12">
        <v>44653</v>
      </c>
      <c r="Q203" t="str">
        <f>TEXT(InputData[[#This Row],[DATE]],"mmm")</f>
        <v>Apr</v>
      </c>
      <c r="R203"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203" t="str">
        <f>TEXT(InputData[[#This Row],[DATE]],"dddd")</f>
        <v>Saturday</v>
      </c>
      <c r="T203">
        <f>YEAR(InputData[[#This Row],[DATE]])</f>
        <v>2022</v>
      </c>
    </row>
    <row r="204" spans="1:20" x14ac:dyDescent="0.2">
      <c r="A204" s="5">
        <v>44652</v>
      </c>
      <c r="B204" t="s">
        <v>96</v>
      </c>
      <c r="C204">
        <v>2</v>
      </c>
      <c r="D204" t="s">
        <v>107</v>
      </c>
      <c r="E204" t="s">
        <v>105</v>
      </c>
      <c r="F204" t="str">
        <f>IF(InputData[[#This Row],[DISCOUNT %]]&lt;0%,"Yes","No")</f>
        <v>No</v>
      </c>
      <c r="G204" s="1">
        <v>0</v>
      </c>
      <c r="H204" t="str">
        <f>VLOOKUP(InputData[[#This Row],[PRODUCT ID]],MasterData[],2,0)</f>
        <v>Product02</v>
      </c>
      <c r="I204" t="str">
        <f>VLOOKUP(InputData[[#This Row],[PRODUCT ID]],MasterData[],3,0)</f>
        <v>Category01</v>
      </c>
      <c r="J204" t="str">
        <f>VLOOKUP(InputData[[#This Row],[PRODUCT ID]],MasterData[],4,0)</f>
        <v>Kg</v>
      </c>
      <c r="K204" s="10">
        <f>VLOOKUP(InputData[[#This Row],[PRODUCT ID]],MasterData[],5,0)</f>
        <v>105</v>
      </c>
      <c r="L204" s="10">
        <f>VLOOKUP(InputData[[#This Row],[PRODUCT ID]],MasterData[],6,0)</f>
        <v>142.80000000000001</v>
      </c>
      <c r="M204" s="10">
        <f>InputData[[#This Row],[BUYING PRIZE]]*InputData[[#This Row],[QUANTITY]]</f>
        <v>210</v>
      </c>
      <c r="N204" s="10">
        <f>(InputData[[#This Row],[SELLING PRICE]]*InputData[[#This Row],[QUANTITY]])-(InputData[[#This Row],[DISCOUNT %]]*(InputData[[#This Row],[SELLING PRICE]]*InputData[[#This Row],[QUANTITY]]))</f>
        <v>285.60000000000002</v>
      </c>
      <c r="O204">
        <f>DAY(InputData[[#This Row],[DATE]])</f>
        <v>1</v>
      </c>
      <c r="P204" s="12">
        <v>44652</v>
      </c>
      <c r="Q204" t="str">
        <f>TEXT(InputData[[#This Row],[DATE]],"mmm")</f>
        <v>Apr</v>
      </c>
      <c r="R204"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204" t="str">
        <f>TEXT(InputData[[#This Row],[DATE]],"dddd")</f>
        <v>Friday</v>
      </c>
      <c r="T204">
        <f>YEAR(InputData[[#This Row],[DATE]])</f>
        <v>2022</v>
      </c>
    </row>
    <row r="205" spans="1:20" x14ac:dyDescent="0.2">
      <c r="A205" s="5">
        <v>44650</v>
      </c>
      <c r="B205" t="s">
        <v>98</v>
      </c>
      <c r="C205">
        <v>13</v>
      </c>
      <c r="D205" t="s">
        <v>107</v>
      </c>
      <c r="E205" t="s">
        <v>105</v>
      </c>
      <c r="F205" t="str">
        <f>IF(InputData[[#This Row],[DISCOUNT %]]&lt;0%,"Yes","No")</f>
        <v>No</v>
      </c>
      <c r="G205" s="1">
        <v>0</v>
      </c>
      <c r="H205" t="str">
        <f>VLOOKUP(InputData[[#This Row],[PRODUCT ID]],MasterData[],2,0)</f>
        <v>Product01</v>
      </c>
      <c r="I205" t="str">
        <f>VLOOKUP(InputData[[#This Row],[PRODUCT ID]],MasterData[],3,0)</f>
        <v>Category01</v>
      </c>
      <c r="J205" t="str">
        <f>VLOOKUP(InputData[[#This Row],[PRODUCT ID]],MasterData[],4,0)</f>
        <v>Kg</v>
      </c>
      <c r="K205" s="10">
        <f>VLOOKUP(InputData[[#This Row],[PRODUCT ID]],MasterData[],5,0)</f>
        <v>98</v>
      </c>
      <c r="L205" s="10">
        <f>VLOOKUP(InputData[[#This Row],[PRODUCT ID]],MasterData[],6,0)</f>
        <v>103.88</v>
      </c>
      <c r="M205" s="10">
        <f>InputData[[#This Row],[BUYING PRIZE]]*InputData[[#This Row],[QUANTITY]]</f>
        <v>1274</v>
      </c>
      <c r="N205" s="10">
        <f>(InputData[[#This Row],[SELLING PRICE]]*InputData[[#This Row],[QUANTITY]])-(InputData[[#This Row],[DISCOUNT %]]*(InputData[[#This Row],[SELLING PRICE]]*InputData[[#This Row],[QUANTITY]]))</f>
        <v>1350.44</v>
      </c>
      <c r="O205">
        <f>DAY(InputData[[#This Row],[DATE]])</f>
        <v>30</v>
      </c>
      <c r="P205" s="12">
        <v>44650</v>
      </c>
      <c r="Q205" t="str">
        <f>TEXT(InputData[[#This Row],[DATE]],"mmm")</f>
        <v>Mar</v>
      </c>
      <c r="R205"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205" t="str">
        <f>TEXT(InputData[[#This Row],[DATE]],"dddd")</f>
        <v>Wednesday</v>
      </c>
      <c r="T205">
        <f>YEAR(InputData[[#This Row],[DATE]])</f>
        <v>2022</v>
      </c>
    </row>
    <row r="206" spans="1:20" x14ac:dyDescent="0.2">
      <c r="A206" s="5">
        <v>44649</v>
      </c>
      <c r="B206" t="s">
        <v>33</v>
      </c>
      <c r="C206">
        <v>12</v>
      </c>
      <c r="D206" t="s">
        <v>107</v>
      </c>
      <c r="E206" t="s">
        <v>107</v>
      </c>
      <c r="F206" t="str">
        <f>IF(InputData[[#This Row],[DISCOUNT %]]&lt;0%,"Yes","No")</f>
        <v>No</v>
      </c>
      <c r="G206" s="1">
        <v>0</v>
      </c>
      <c r="H206" t="str">
        <f>VLOOKUP(InputData[[#This Row],[PRODUCT ID]],MasterData[],2,0)</f>
        <v>Product32</v>
      </c>
      <c r="I206" t="str">
        <f>VLOOKUP(InputData[[#This Row],[PRODUCT ID]],MasterData[],3,0)</f>
        <v>Category04</v>
      </c>
      <c r="J206" t="str">
        <f>VLOOKUP(InputData[[#This Row],[PRODUCT ID]],MasterData[],4,0)</f>
        <v>Kg</v>
      </c>
      <c r="K206" s="10">
        <f>VLOOKUP(InputData[[#This Row],[PRODUCT ID]],MasterData[],5,0)</f>
        <v>89</v>
      </c>
      <c r="L206" s="10">
        <f>VLOOKUP(InputData[[#This Row],[PRODUCT ID]],MasterData[],6,0)</f>
        <v>117.48</v>
      </c>
      <c r="M206" s="10">
        <f>InputData[[#This Row],[BUYING PRIZE]]*InputData[[#This Row],[QUANTITY]]</f>
        <v>1068</v>
      </c>
      <c r="N206" s="10">
        <f>(InputData[[#This Row],[SELLING PRICE]]*InputData[[#This Row],[QUANTITY]])-(InputData[[#This Row],[DISCOUNT %]]*(InputData[[#This Row],[SELLING PRICE]]*InputData[[#This Row],[QUANTITY]]))</f>
        <v>1409.76</v>
      </c>
      <c r="O206">
        <f>DAY(InputData[[#This Row],[DATE]])</f>
        <v>29</v>
      </c>
      <c r="P206" s="12">
        <v>44649</v>
      </c>
      <c r="Q206" t="str">
        <f>TEXT(InputData[[#This Row],[DATE]],"mmm")</f>
        <v>Mar</v>
      </c>
      <c r="R206"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206" t="str">
        <f>TEXT(InputData[[#This Row],[DATE]],"dddd")</f>
        <v>Tuesday</v>
      </c>
      <c r="T206">
        <f>YEAR(InputData[[#This Row],[DATE]])</f>
        <v>2022</v>
      </c>
    </row>
    <row r="207" spans="1:20" x14ac:dyDescent="0.2">
      <c r="A207" s="5">
        <v>44645</v>
      </c>
      <c r="B207" t="s">
        <v>98</v>
      </c>
      <c r="C207">
        <v>2</v>
      </c>
      <c r="D207" t="s">
        <v>106</v>
      </c>
      <c r="E207" t="s">
        <v>107</v>
      </c>
      <c r="F207" t="str">
        <f>IF(InputData[[#This Row],[DISCOUNT %]]&lt;0%,"Yes","No")</f>
        <v>No</v>
      </c>
      <c r="G207" s="1">
        <v>0</v>
      </c>
      <c r="H207" t="str">
        <f>VLOOKUP(InputData[[#This Row],[PRODUCT ID]],MasterData[],2,0)</f>
        <v>Product01</v>
      </c>
      <c r="I207" t="str">
        <f>VLOOKUP(InputData[[#This Row],[PRODUCT ID]],MasterData[],3,0)</f>
        <v>Category01</v>
      </c>
      <c r="J207" t="str">
        <f>VLOOKUP(InputData[[#This Row],[PRODUCT ID]],MasterData[],4,0)</f>
        <v>Kg</v>
      </c>
      <c r="K207" s="10">
        <f>VLOOKUP(InputData[[#This Row],[PRODUCT ID]],MasterData[],5,0)</f>
        <v>98</v>
      </c>
      <c r="L207" s="10">
        <f>VLOOKUP(InputData[[#This Row],[PRODUCT ID]],MasterData[],6,0)</f>
        <v>103.88</v>
      </c>
      <c r="M207" s="10">
        <f>InputData[[#This Row],[BUYING PRIZE]]*InputData[[#This Row],[QUANTITY]]</f>
        <v>196</v>
      </c>
      <c r="N207" s="10">
        <f>(InputData[[#This Row],[SELLING PRICE]]*InputData[[#This Row],[QUANTITY]])-(InputData[[#This Row],[DISCOUNT %]]*(InputData[[#This Row],[SELLING PRICE]]*InputData[[#This Row],[QUANTITY]]))</f>
        <v>207.76</v>
      </c>
      <c r="O207">
        <f>DAY(InputData[[#This Row],[DATE]])</f>
        <v>25</v>
      </c>
      <c r="P207" s="12">
        <v>44645</v>
      </c>
      <c r="Q207" t="str">
        <f>TEXT(InputData[[#This Row],[DATE]],"mmm")</f>
        <v>Mar</v>
      </c>
      <c r="R207"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207" t="str">
        <f>TEXT(InputData[[#This Row],[DATE]],"dddd")</f>
        <v>Friday</v>
      </c>
      <c r="T207">
        <f>YEAR(InputData[[#This Row],[DATE]])</f>
        <v>2022</v>
      </c>
    </row>
    <row r="208" spans="1:20" x14ac:dyDescent="0.2">
      <c r="A208" s="5">
        <v>44645</v>
      </c>
      <c r="B208" t="s">
        <v>37</v>
      </c>
      <c r="C208">
        <v>11</v>
      </c>
      <c r="D208" t="s">
        <v>108</v>
      </c>
      <c r="E208" t="s">
        <v>107</v>
      </c>
      <c r="F208" t="str">
        <f>IF(InputData[[#This Row],[DISCOUNT %]]&lt;0%,"Yes","No")</f>
        <v>No</v>
      </c>
      <c r="G208" s="1">
        <v>0</v>
      </c>
      <c r="H208" t="str">
        <f>VLOOKUP(InputData[[#This Row],[PRODUCT ID]],MasterData[],2,0)</f>
        <v>Product30</v>
      </c>
      <c r="I208" t="str">
        <f>VLOOKUP(InputData[[#This Row],[PRODUCT ID]],MasterData[],3,0)</f>
        <v>Category04</v>
      </c>
      <c r="J208" t="str">
        <f>VLOOKUP(InputData[[#This Row],[PRODUCT ID]],MasterData[],4,0)</f>
        <v>Ft</v>
      </c>
      <c r="K208" s="10">
        <f>VLOOKUP(InputData[[#This Row],[PRODUCT ID]],MasterData[],5,0)</f>
        <v>148</v>
      </c>
      <c r="L208" s="10">
        <f>VLOOKUP(InputData[[#This Row],[PRODUCT ID]],MasterData[],6,0)</f>
        <v>201.28</v>
      </c>
      <c r="M208" s="10">
        <f>InputData[[#This Row],[BUYING PRIZE]]*InputData[[#This Row],[QUANTITY]]</f>
        <v>1628</v>
      </c>
      <c r="N208" s="10">
        <f>(InputData[[#This Row],[SELLING PRICE]]*InputData[[#This Row],[QUANTITY]])-(InputData[[#This Row],[DISCOUNT %]]*(InputData[[#This Row],[SELLING PRICE]]*InputData[[#This Row],[QUANTITY]]))</f>
        <v>2214.08</v>
      </c>
      <c r="O208">
        <f>DAY(InputData[[#This Row],[DATE]])</f>
        <v>25</v>
      </c>
      <c r="P208" s="12">
        <v>44645</v>
      </c>
      <c r="Q208" t="str">
        <f>TEXT(InputData[[#This Row],[DATE]],"mmm")</f>
        <v>Mar</v>
      </c>
      <c r="R208"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208" t="str">
        <f>TEXT(InputData[[#This Row],[DATE]],"dddd")</f>
        <v>Friday</v>
      </c>
      <c r="T208">
        <f>YEAR(InputData[[#This Row],[DATE]])</f>
        <v>2022</v>
      </c>
    </row>
    <row r="209" spans="1:20" x14ac:dyDescent="0.2">
      <c r="A209" s="5">
        <v>44643</v>
      </c>
      <c r="B209" t="s">
        <v>33</v>
      </c>
      <c r="C209">
        <v>9</v>
      </c>
      <c r="D209" t="s">
        <v>108</v>
      </c>
      <c r="E209" t="s">
        <v>105</v>
      </c>
      <c r="F209" t="str">
        <f>IF(InputData[[#This Row],[DISCOUNT %]]&lt;0%,"Yes","No")</f>
        <v>No</v>
      </c>
      <c r="G209" s="1">
        <v>0</v>
      </c>
      <c r="H209" t="str">
        <f>VLOOKUP(InputData[[#This Row],[PRODUCT ID]],MasterData[],2,0)</f>
        <v>Product32</v>
      </c>
      <c r="I209" t="str">
        <f>VLOOKUP(InputData[[#This Row],[PRODUCT ID]],MasterData[],3,0)</f>
        <v>Category04</v>
      </c>
      <c r="J209" t="str">
        <f>VLOOKUP(InputData[[#This Row],[PRODUCT ID]],MasterData[],4,0)</f>
        <v>Kg</v>
      </c>
      <c r="K209" s="10">
        <f>VLOOKUP(InputData[[#This Row],[PRODUCT ID]],MasterData[],5,0)</f>
        <v>89</v>
      </c>
      <c r="L209" s="10">
        <f>VLOOKUP(InputData[[#This Row],[PRODUCT ID]],MasterData[],6,0)</f>
        <v>117.48</v>
      </c>
      <c r="M209" s="10">
        <f>InputData[[#This Row],[BUYING PRIZE]]*InputData[[#This Row],[QUANTITY]]</f>
        <v>801</v>
      </c>
      <c r="N209" s="10">
        <f>(InputData[[#This Row],[SELLING PRICE]]*InputData[[#This Row],[QUANTITY]])-(InputData[[#This Row],[DISCOUNT %]]*(InputData[[#This Row],[SELLING PRICE]]*InputData[[#This Row],[QUANTITY]]))</f>
        <v>1057.32</v>
      </c>
      <c r="O209">
        <f>DAY(InputData[[#This Row],[DATE]])</f>
        <v>23</v>
      </c>
      <c r="P209" s="12">
        <v>44643</v>
      </c>
      <c r="Q209" t="str">
        <f>TEXT(InputData[[#This Row],[DATE]],"mmm")</f>
        <v>Mar</v>
      </c>
      <c r="R209"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209" t="str">
        <f>TEXT(InputData[[#This Row],[DATE]],"dddd")</f>
        <v>Wednesday</v>
      </c>
      <c r="T209">
        <f>YEAR(InputData[[#This Row],[DATE]])</f>
        <v>2022</v>
      </c>
    </row>
    <row r="210" spans="1:20" x14ac:dyDescent="0.2">
      <c r="A210" s="5">
        <v>44639</v>
      </c>
      <c r="B210" t="s">
        <v>12</v>
      </c>
      <c r="C210">
        <v>6</v>
      </c>
      <c r="D210" t="s">
        <v>106</v>
      </c>
      <c r="E210" t="s">
        <v>105</v>
      </c>
      <c r="F210" t="str">
        <f>IF(InputData[[#This Row],[DISCOUNT %]]&lt;0%,"Yes","No")</f>
        <v>No</v>
      </c>
      <c r="G210" s="1">
        <v>0</v>
      </c>
      <c r="H210" t="str">
        <f>VLOOKUP(InputData[[#This Row],[PRODUCT ID]],MasterData[],2,0)</f>
        <v>Product41</v>
      </c>
      <c r="I210" t="str">
        <f>VLOOKUP(InputData[[#This Row],[PRODUCT ID]],MasterData[],3,0)</f>
        <v>Category05</v>
      </c>
      <c r="J210" t="str">
        <f>VLOOKUP(InputData[[#This Row],[PRODUCT ID]],MasterData[],4,0)</f>
        <v>Ft</v>
      </c>
      <c r="K210" s="10">
        <f>VLOOKUP(InputData[[#This Row],[PRODUCT ID]],MasterData[],5,0)</f>
        <v>138</v>
      </c>
      <c r="L210" s="10">
        <f>VLOOKUP(InputData[[#This Row],[PRODUCT ID]],MasterData[],6,0)</f>
        <v>173.88</v>
      </c>
      <c r="M210" s="10">
        <f>InputData[[#This Row],[BUYING PRIZE]]*InputData[[#This Row],[QUANTITY]]</f>
        <v>828</v>
      </c>
      <c r="N210" s="10">
        <f>(InputData[[#This Row],[SELLING PRICE]]*InputData[[#This Row],[QUANTITY]])-(InputData[[#This Row],[DISCOUNT %]]*(InputData[[#This Row],[SELLING PRICE]]*InputData[[#This Row],[QUANTITY]]))</f>
        <v>1043.28</v>
      </c>
      <c r="O210">
        <f>DAY(InputData[[#This Row],[DATE]])</f>
        <v>19</v>
      </c>
      <c r="P210" s="12">
        <v>44639</v>
      </c>
      <c r="Q210" t="str">
        <f>TEXT(InputData[[#This Row],[DATE]],"mmm")</f>
        <v>Mar</v>
      </c>
      <c r="R210"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210" t="str">
        <f>TEXT(InputData[[#This Row],[DATE]],"dddd")</f>
        <v>Saturday</v>
      </c>
      <c r="T210">
        <f>YEAR(InputData[[#This Row],[DATE]])</f>
        <v>2022</v>
      </c>
    </row>
    <row r="211" spans="1:20" x14ac:dyDescent="0.2">
      <c r="A211" s="5">
        <v>44638</v>
      </c>
      <c r="B211" t="s">
        <v>61</v>
      </c>
      <c r="C211">
        <v>2</v>
      </c>
      <c r="D211" t="s">
        <v>107</v>
      </c>
      <c r="E211" t="s">
        <v>105</v>
      </c>
      <c r="F211" t="str">
        <f>IF(InputData[[#This Row],[DISCOUNT %]]&lt;0%,"Yes","No")</f>
        <v>No</v>
      </c>
      <c r="G211" s="1">
        <v>0</v>
      </c>
      <c r="H211" t="str">
        <f>VLOOKUP(InputData[[#This Row],[PRODUCT ID]],MasterData[],2,0)</f>
        <v>Product19</v>
      </c>
      <c r="I211" t="str">
        <f>VLOOKUP(InputData[[#This Row],[PRODUCT ID]],MasterData[],3,0)</f>
        <v>Category02</v>
      </c>
      <c r="J211" t="str">
        <f>VLOOKUP(InputData[[#This Row],[PRODUCT ID]],MasterData[],4,0)</f>
        <v>Ft</v>
      </c>
      <c r="K211" s="10">
        <f>VLOOKUP(InputData[[#This Row],[PRODUCT ID]],MasterData[],5,0)</f>
        <v>150</v>
      </c>
      <c r="L211" s="10">
        <f>VLOOKUP(InputData[[#This Row],[PRODUCT ID]],MasterData[],6,0)</f>
        <v>210</v>
      </c>
      <c r="M211" s="10">
        <f>InputData[[#This Row],[BUYING PRIZE]]*InputData[[#This Row],[QUANTITY]]</f>
        <v>300</v>
      </c>
      <c r="N211" s="10">
        <f>(InputData[[#This Row],[SELLING PRICE]]*InputData[[#This Row],[QUANTITY]])-(InputData[[#This Row],[DISCOUNT %]]*(InputData[[#This Row],[SELLING PRICE]]*InputData[[#This Row],[QUANTITY]]))</f>
        <v>420</v>
      </c>
      <c r="O211">
        <f>DAY(InputData[[#This Row],[DATE]])</f>
        <v>18</v>
      </c>
      <c r="P211" s="12">
        <v>44638</v>
      </c>
      <c r="Q211" t="str">
        <f>TEXT(InputData[[#This Row],[DATE]],"mmm")</f>
        <v>Mar</v>
      </c>
      <c r="R211"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211" t="str">
        <f>TEXT(InputData[[#This Row],[DATE]],"dddd")</f>
        <v>Friday</v>
      </c>
      <c r="T211">
        <f>YEAR(InputData[[#This Row],[DATE]])</f>
        <v>2022</v>
      </c>
    </row>
    <row r="212" spans="1:20" x14ac:dyDescent="0.2">
      <c r="A212" s="5">
        <v>44638</v>
      </c>
      <c r="B212" t="s">
        <v>43</v>
      </c>
      <c r="C212">
        <v>10</v>
      </c>
      <c r="D212" t="s">
        <v>108</v>
      </c>
      <c r="E212" t="s">
        <v>105</v>
      </c>
      <c r="F212" t="str">
        <f>IF(InputData[[#This Row],[DISCOUNT %]]&lt;0%,"Yes","No")</f>
        <v>No</v>
      </c>
      <c r="G212" s="1">
        <v>0</v>
      </c>
      <c r="H212" t="str">
        <f>VLOOKUP(InputData[[#This Row],[PRODUCT ID]],MasterData[],2,0)</f>
        <v>Product27</v>
      </c>
      <c r="I212" t="str">
        <f>VLOOKUP(InputData[[#This Row],[PRODUCT ID]],MasterData[],3,0)</f>
        <v>Category04</v>
      </c>
      <c r="J212" t="str">
        <f>VLOOKUP(InputData[[#This Row],[PRODUCT ID]],MasterData[],4,0)</f>
        <v>Lt</v>
      </c>
      <c r="K212" s="10">
        <f>VLOOKUP(InputData[[#This Row],[PRODUCT ID]],MasterData[],5,0)</f>
        <v>48</v>
      </c>
      <c r="L212" s="10">
        <f>VLOOKUP(InputData[[#This Row],[PRODUCT ID]],MasterData[],6,0)</f>
        <v>57.120000000000005</v>
      </c>
      <c r="M212" s="10">
        <f>InputData[[#This Row],[BUYING PRIZE]]*InputData[[#This Row],[QUANTITY]]</f>
        <v>480</v>
      </c>
      <c r="N212" s="10">
        <f>(InputData[[#This Row],[SELLING PRICE]]*InputData[[#This Row],[QUANTITY]])-(InputData[[#This Row],[DISCOUNT %]]*(InputData[[#This Row],[SELLING PRICE]]*InputData[[#This Row],[QUANTITY]]))</f>
        <v>571.20000000000005</v>
      </c>
      <c r="O212">
        <f>DAY(InputData[[#This Row],[DATE]])</f>
        <v>18</v>
      </c>
      <c r="P212" s="12">
        <v>44638</v>
      </c>
      <c r="Q212" t="str">
        <f>TEXT(InputData[[#This Row],[DATE]],"mmm")</f>
        <v>Mar</v>
      </c>
      <c r="R212"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212" t="str">
        <f>TEXT(InputData[[#This Row],[DATE]],"dddd")</f>
        <v>Friday</v>
      </c>
      <c r="T212">
        <f>YEAR(InputData[[#This Row],[DATE]])</f>
        <v>2022</v>
      </c>
    </row>
    <row r="213" spans="1:20" x14ac:dyDescent="0.2">
      <c r="A213" s="5">
        <v>44634</v>
      </c>
      <c r="B213" t="s">
        <v>67</v>
      </c>
      <c r="C213">
        <v>2</v>
      </c>
      <c r="D213" t="s">
        <v>108</v>
      </c>
      <c r="E213" t="s">
        <v>105</v>
      </c>
      <c r="F213" t="str">
        <f>IF(InputData[[#This Row],[DISCOUNT %]]&lt;0%,"Yes","No")</f>
        <v>No</v>
      </c>
      <c r="G213" s="1">
        <v>0</v>
      </c>
      <c r="H213" t="str">
        <f>VLOOKUP(InputData[[#This Row],[PRODUCT ID]],MasterData[],2,0)</f>
        <v>Product16</v>
      </c>
      <c r="I213" t="str">
        <f>VLOOKUP(InputData[[#This Row],[PRODUCT ID]],MasterData[],3,0)</f>
        <v>Category02</v>
      </c>
      <c r="J213" t="str">
        <f>VLOOKUP(InputData[[#This Row],[PRODUCT ID]],MasterData[],4,0)</f>
        <v>No.</v>
      </c>
      <c r="K213" s="10">
        <f>VLOOKUP(InputData[[#This Row],[PRODUCT ID]],MasterData[],5,0)</f>
        <v>13</v>
      </c>
      <c r="L213" s="10">
        <f>VLOOKUP(InputData[[#This Row],[PRODUCT ID]],MasterData[],6,0)</f>
        <v>16.64</v>
      </c>
      <c r="M213" s="10">
        <f>InputData[[#This Row],[BUYING PRIZE]]*InputData[[#This Row],[QUANTITY]]</f>
        <v>26</v>
      </c>
      <c r="N213" s="10">
        <f>(InputData[[#This Row],[SELLING PRICE]]*InputData[[#This Row],[QUANTITY]])-(InputData[[#This Row],[DISCOUNT %]]*(InputData[[#This Row],[SELLING PRICE]]*InputData[[#This Row],[QUANTITY]]))</f>
        <v>33.28</v>
      </c>
      <c r="O213">
        <f>DAY(InputData[[#This Row],[DATE]])</f>
        <v>14</v>
      </c>
      <c r="P213" s="12">
        <v>44634</v>
      </c>
      <c r="Q213" t="str">
        <f>TEXT(InputData[[#This Row],[DATE]],"mmm")</f>
        <v>Mar</v>
      </c>
      <c r="R213"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213" t="str">
        <f>TEXT(InputData[[#This Row],[DATE]],"dddd")</f>
        <v>Monday</v>
      </c>
      <c r="T213">
        <f>YEAR(InputData[[#This Row],[DATE]])</f>
        <v>2022</v>
      </c>
    </row>
    <row r="214" spans="1:20" x14ac:dyDescent="0.2">
      <c r="A214" s="5">
        <v>44634</v>
      </c>
      <c r="B214" t="s">
        <v>45</v>
      </c>
      <c r="C214">
        <v>13</v>
      </c>
      <c r="D214" t="s">
        <v>108</v>
      </c>
      <c r="E214" t="s">
        <v>107</v>
      </c>
      <c r="F214" t="str">
        <f>IF(InputData[[#This Row],[DISCOUNT %]]&lt;0%,"Yes","No")</f>
        <v>No</v>
      </c>
      <c r="G214" s="1">
        <v>0</v>
      </c>
      <c r="H214" t="str">
        <f>VLOOKUP(InputData[[#This Row],[PRODUCT ID]],MasterData[],2,0)</f>
        <v>Product26</v>
      </c>
      <c r="I214" t="str">
        <f>VLOOKUP(InputData[[#This Row],[PRODUCT ID]],MasterData[],3,0)</f>
        <v>Category04</v>
      </c>
      <c r="J214" t="str">
        <f>VLOOKUP(InputData[[#This Row],[PRODUCT ID]],MasterData[],4,0)</f>
        <v>No.</v>
      </c>
      <c r="K214" s="10">
        <f>VLOOKUP(InputData[[#This Row],[PRODUCT ID]],MasterData[],5,0)</f>
        <v>18</v>
      </c>
      <c r="L214" s="10">
        <f>VLOOKUP(InputData[[#This Row],[PRODUCT ID]],MasterData[],6,0)</f>
        <v>24.66</v>
      </c>
      <c r="M214" s="10">
        <f>InputData[[#This Row],[BUYING PRIZE]]*InputData[[#This Row],[QUANTITY]]</f>
        <v>234</v>
      </c>
      <c r="N214" s="10">
        <f>(InputData[[#This Row],[SELLING PRICE]]*InputData[[#This Row],[QUANTITY]])-(InputData[[#This Row],[DISCOUNT %]]*(InputData[[#This Row],[SELLING PRICE]]*InputData[[#This Row],[QUANTITY]]))</f>
        <v>320.58</v>
      </c>
      <c r="O214">
        <f>DAY(InputData[[#This Row],[DATE]])</f>
        <v>14</v>
      </c>
      <c r="P214" s="12">
        <v>44634</v>
      </c>
      <c r="Q214" t="str">
        <f>TEXT(InputData[[#This Row],[DATE]],"mmm")</f>
        <v>Mar</v>
      </c>
      <c r="R214"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214" t="str">
        <f>TEXT(InputData[[#This Row],[DATE]],"dddd")</f>
        <v>Monday</v>
      </c>
      <c r="T214">
        <f>YEAR(InputData[[#This Row],[DATE]])</f>
        <v>2022</v>
      </c>
    </row>
    <row r="215" spans="1:20" x14ac:dyDescent="0.2">
      <c r="A215" s="5">
        <v>44630</v>
      </c>
      <c r="B215" t="s">
        <v>31</v>
      </c>
      <c r="C215">
        <v>12</v>
      </c>
      <c r="D215" t="s">
        <v>106</v>
      </c>
      <c r="E215" t="s">
        <v>107</v>
      </c>
      <c r="F215" t="str">
        <f>IF(InputData[[#This Row],[DISCOUNT %]]&lt;0%,"Yes","No")</f>
        <v>No</v>
      </c>
      <c r="G215" s="1">
        <v>0</v>
      </c>
      <c r="H215" t="str">
        <f>VLOOKUP(InputData[[#This Row],[PRODUCT ID]],MasterData[],2,0)</f>
        <v>Product33</v>
      </c>
      <c r="I215" t="str">
        <f>VLOOKUP(InputData[[#This Row],[PRODUCT ID]],MasterData[],3,0)</f>
        <v>Category04</v>
      </c>
      <c r="J215" t="str">
        <f>VLOOKUP(InputData[[#This Row],[PRODUCT ID]],MasterData[],4,0)</f>
        <v>Kg</v>
      </c>
      <c r="K215" s="10">
        <f>VLOOKUP(InputData[[#This Row],[PRODUCT ID]],MasterData[],5,0)</f>
        <v>95</v>
      </c>
      <c r="L215" s="10">
        <f>VLOOKUP(InputData[[#This Row],[PRODUCT ID]],MasterData[],6,0)</f>
        <v>119.7</v>
      </c>
      <c r="M215" s="10">
        <f>InputData[[#This Row],[BUYING PRIZE]]*InputData[[#This Row],[QUANTITY]]</f>
        <v>1140</v>
      </c>
      <c r="N215" s="10">
        <f>(InputData[[#This Row],[SELLING PRICE]]*InputData[[#This Row],[QUANTITY]])-(InputData[[#This Row],[DISCOUNT %]]*(InputData[[#This Row],[SELLING PRICE]]*InputData[[#This Row],[QUANTITY]]))</f>
        <v>1436.4</v>
      </c>
      <c r="O215">
        <f>DAY(InputData[[#This Row],[DATE]])</f>
        <v>10</v>
      </c>
      <c r="P215" s="12">
        <v>44630</v>
      </c>
      <c r="Q215" t="str">
        <f>TEXT(InputData[[#This Row],[DATE]],"mmm")</f>
        <v>Mar</v>
      </c>
      <c r="R215"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215" t="str">
        <f>TEXT(InputData[[#This Row],[DATE]],"dddd")</f>
        <v>Thursday</v>
      </c>
      <c r="T215">
        <f>YEAR(InputData[[#This Row],[DATE]])</f>
        <v>2022</v>
      </c>
    </row>
    <row r="216" spans="1:20" x14ac:dyDescent="0.2">
      <c r="A216" s="5">
        <v>44629</v>
      </c>
      <c r="B216" t="s">
        <v>37</v>
      </c>
      <c r="C216">
        <v>3</v>
      </c>
      <c r="D216" t="s">
        <v>108</v>
      </c>
      <c r="E216" t="s">
        <v>107</v>
      </c>
      <c r="F216" t="str">
        <f>IF(InputData[[#This Row],[DISCOUNT %]]&lt;0%,"Yes","No")</f>
        <v>No</v>
      </c>
      <c r="G216" s="1">
        <v>0</v>
      </c>
      <c r="H216" t="str">
        <f>VLOOKUP(InputData[[#This Row],[PRODUCT ID]],MasterData[],2,0)</f>
        <v>Product30</v>
      </c>
      <c r="I216" t="str">
        <f>VLOOKUP(InputData[[#This Row],[PRODUCT ID]],MasterData[],3,0)</f>
        <v>Category04</v>
      </c>
      <c r="J216" t="str">
        <f>VLOOKUP(InputData[[#This Row],[PRODUCT ID]],MasterData[],4,0)</f>
        <v>Ft</v>
      </c>
      <c r="K216" s="10">
        <f>VLOOKUP(InputData[[#This Row],[PRODUCT ID]],MasterData[],5,0)</f>
        <v>148</v>
      </c>
      <c r="L216" s="10">
        <f>VLOOKUP(InputData[[#This Row],[PRODUCT ID]],MasterData[],6,0)</f>
        <v>201.28</v>
      </c>
      <c r="M216" s="10">
        <f>InputData[[#This Row],[BUYING PRIZE]]*InputData[[#This Row],[QUANTITY]]</f>
        <v>444</v>
      </c>
      <c r="N216" s="10">
        <f>(InputData[[#This Row],[SELLING PRICE]]*InputData[[#This Row],[QUANTITY]])-(InputData[[#This Row],[DISCOUNT %]]*(InputData[[#This Row],[SELLING PRICE]]*InputData[[#This Row],[QUANTITY]]))</f>
        <v>603.84</v>
      </c>
      <c r="O216">
        <f>DAY(InputData[[#This Row],[DATE]])</f>
        <v>9</v>
      </c>
      <c r="P216" s="12">
        <v>44629</v>
      </c>
      <c r="Q216" t="str">
        <f>TEXT(InputData[[#This Row],[DATE]],"mmm")</f>
        <v>Mar</v>
      </c>
      <c r="R216"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216" t="str">
        <f>TEXT(InputData[[#This Row],[DATE]],"dddd")</f>
        <v>Wednesday</v>
      </c>
      <c r="T216">
        <f>YEAR(InputData[[#This Row],[DATE]])</f>
        <v>2022</v>
      </c>
    </row>
    <row r="217" spans="1:20" x14ac:dyDescent="0.2">
      <c r="A217" s="5">
        <v>44629</v>
      </c>
      <c r="B217" t="s">
        <v>92</v>
      </c>
      <c r="C217">
        <v>11</v>
      </c>
      <c r="D217" t="s">
        <v>107</v>
      </c>
      <c r="E217" t="s">
        <v>105</v>
      </c>
      <c r="F217" t="str">
        <f>IF(InputData[[#This Row],[DISCOUNT %]]&lt;0%,"Yes","No")</f>
        <v>No</v>
      </c>
      <c r="G217" s="1">
        <v>0</v>
      </c>
      <c r="H217" t="str">
        <f>VLOOKUP(InputData[[#This Row],[PRODUCT ID]],MasterData[],2,0)</f>
        <v>Product04</v>
      </c>
      <c r="I217" t="str">
        <f>VLOOKUP(InputData[[#This Row],[PRODUCT ID]],MasterData[],3,0)</f>
        <v>Category01</v>
      </c>
      <c r="J217" t="str">
        <f>VLOOKUP(InputData[[#This Row],[PRODUCT ID]],MasterData[],4,0)</f>
        <v>Lt</v>
      </c>
      <c r="K217" s="10">
        <f>VLOOKUP(InputData[[#This Row],[PRODUCT ID]],MasterData[],5,0)</f>
        <v>44</v>
      </c>
      <c r="L217" s="10">
        <f>VLOOKUP(InputData[[#This Row],[PRODUCT ID]],MasterData[],6,0)</f>
        <v>48.84</v>
      </c>
      <c r="M217" s="10">
        <f>InputData[[#This Row],[BUYING PRIZE]]*InputData[[#This Row],[QUANTITY]]</f>
        <v>484</v>
      </c>
      <c r="N217" s="10">
        <f>(InputData[[#This Row],[SELLING PRICE]]*InputData[[#This Row],[QUANTITY]])-(InputData[[#This Row],[DISCOUNT %]]*(InputData[[#This Row],[SELLING PRICE]]*InputData[[#This Row],[QUANTITY]]))</f>
        <v>537.24</v>
      </c>
      <c r="O217">
        <f>DAY(InputData[[#This Row],[DATE]])</f>
        <v>9</v>
      </c>
      <c r="P217" s="12">
        <v>44629</v>
      </c>
      <c r="Q217" t="str">
        <f>TEXT(InputData[[#This Row],[DATE]],"mmm")</f>
        <v>Mar</v>
      </c>
      <c r="R217"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217" t="str">
        <f>TEXT(InputData[[#This Row],[DATE]],"dddd")</f>
        <v>Wednesday</v>
      </c>
      <c r="T217">
        <f>YEAR(InputData[[#This Row],[DATE]])</f>
        <v>2022</v>
      </c>
    </row>
    <row r="218" spans="1:20" x14ac:dyDescent="0.2">
      <c r="A218" s="5">
        <v>44628</v>
      </c>
      <c r="B218" t="s">
        <v>5</v>
      </c>
      <c r="C218">
        <v>6</v>
      </c>
      <c r="D218" t="s">
        <v>108</v>
      </c>
      <c r="E218" t="s">
        <v>107</v>
      </c>
      <c r="F218" t="str">
        <f>IF(InputData[[#This Row],[DISCOUNT %]]&lt;0%,"Yes","No")</f>
        <v>No</v>
      </c>
      <c r="G218" s="1">
        <v>0</v>
      </c>
      <c r="H218" t="str">
        <f>VLOOKUP(InputData[[#This Row],[PRODUCT ID]],MasterData[],2,0)</f>
        <v>Product44</v>
      </c>
      <c r="I218" t="str">
        <f>VLOOKUP(InputData[[#This Row],[PRODUCT ID]],MasterData[],3,0)</f>
        <v>Category05</v>
      </c>
      <c r="J218" t="str">
        <f>VLOOKUP(InputData[[#This Row],[PRODUCT ID]],MasterData[],4,0)</f>
        <v>Kg</v>
      </c>
      <c r="K218" s="10">
        <f>VLOOKUP(InputData[[#This Row],[PRODUCT ID]],MasterData[],5,0)</f>
        <v>76</v>
      </c>
      <c r="L218" s="10">
        <f>VLOOKUP(InputData[[#This Row],[PRODUCT ID]],MasterData[],6,0)</f>
        <v>82.08</v>
      </c>
      <c r="M218" s="10">
        <f>InputData[[#This Row],[BUYING PRIZE]]*InputData[[#This Row],[QUANTITY]]</f>
        <v>456</v>
      </c>
      <c r="N218" s="10">
        <f>(InputData[[#This Row],[SELLING PRICE]]*InputData[[#This Row],[QUANTITY]])-(InputData[[#This Row],[DISCOUNT %]]*(InputData[[#This Row],[SELLING PRICE]]*InputData[[#This Row],[QUANTITY]]))</f>
        <v>492.48</v>
      </c>
      <c r="O218">
        <f>DAY(InputData[[#This Row],[DATE]])</f>
        <v>8</v>
      </c>
      <c r="P218" s="12">
        <v>44628</v>
      </c>
      <c r="Q218" t="str">
        <f>TEXT(InputData[[#This Row],[DATE]],"mmm")</f>
        <v>Mar</v>
      </c>
      <c r="R218"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218" t="str">
        <f>TEXT(InputData[[#This Row],[DATE]],"dddd")</f>
        <v>Tuesday</v>
      </c>
      <c r="T218">
        <f>YEAR(InputData[[#This Row],[DATE]])</f>
        <v>2022</v>
      </c>
    </row>
    <row r="219" spans="1:20" x14ac:dyDescent="0.2">
      <c r="A219" s="5">
        <v>44627</v>
      </c>
      <c r="B219" t="s">
        <v>94</v>
      </c>
      <c r="C219">
        <v>1</v>
      </c>
      <c r="D219" t="s">
        <v>108</v>
      </c>
      <c r="E219" t="s">
        <v>105</v>
      </c>
      <c r="F219" t="str">
        <f>IF(InputData[[#This Row],[DISCOUNT %]]&lt;0%,"Yes","No")</f>
        <v>No</v>
      </c>
      <c r="G219" s="1">
        <v>0</v>
      </c>
      <c r="H219" t="str">
        <f>VLOOKUP(InputData[[#This Row],[PRODUCT ID]],MasterData[],2,0)</f>
        <v>Product03</v>
      </c>
      <c r="I219" t="str">
        <f>VLOOKUP(InputData[[#This Row],[PRODUCT ID]],MasterData[],3,0)</f>
        <v>Category01</v>
      </c>
      <c r="J219" t="str">
        <f>VLOOKUP(InputData[[#This Row],[PRODUCT ID]],MasterData[],4,0)</f>
        <v>Kg</v>
      </c>
      <c r="K219" s="10">
        <f>VLOOKUP(InputData[[#This Row],[PRODUCT ID]],MasterData[],5,0)</f>
        <v>71</v>
      </c>
      <c r="L219" s="10">
        <f>VLOOKUP(InputData[[#This Row],[PRODUCT ID]],MasterData[],6,0)</f>
        <v>80.94</v>
      </c>
      <c r="M219" s="10">
        <f>InputData[[#This Row],[BUYING PRIZE]]*InputData[[#This Row],[QUANTITY]]</f>
        <v>71</v>
      </c>
      <c r="N219" s="10">
        <f>(InputData[[#This Row],[SELLING PRICE]]*InputData[[#This Row],[QUANTITY]])-(InputData[[#This Row],[DISCOUNT %]]*(InputData[[#This Row],[SELLING PRICE]]*InputData[[#This Row],[QUANTITY]]))</f>
        <v>80.94</v>
      </c>
      <c r="O219">
        <f>DAY(InputData[[#This Row],[DATE]])</f>
        <v>7</v>
      </c>
      <c r="P219" s="12">
        <v>44627</v>
      </c>
      <c r="Q219" t="str">
        <f>TEXT(InputData[[#This Row],[DATE]],"mmm")</f>
        <v>Mar</v>
      </c>
      <c r="R219"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219" t="str">
        <f>TEXT(InputData[[#This Row],[DATE]],"dddd")</f>
        <v>Monday</v>
      </c>
      <c r="T219">
        <f>YEAR(InputData[[#This Row],[DATE]])</f>
        <v>2022</v>
      </c>
    </row>
    <row r="220" spans="1:20" x14ac:dyDescent="0.2">
      <c r="A220" s="5">
        <v>44626</v>
      </c>
      <c r="B220" t="s">
        <v>92</v>
      </c>
      <c r="C220">
        <v>2</v>
      </c>
      <c r="D220" t="s">
        <v>108</v>
      </c>
      <c r="E220" t="s">
        <v>105</v>
      </c>
      <c r="F220" t="str">
        <f>IF(InputData[[#This Row],[DISCOUNT %]]&lt;0%,"Yes","No")</f>
        <v>No</v>
      </c>
      <c r="G220" s="1">
        <v>0</v>
      </c>
      <c r="H220" t="str">
        <f>VLOOKUP(InputData[[#This Row],[PRODUCT ID]],MasterData[],2,0)</f>
        <v>Product04</v>
      </c>
      <c r="I220" t="str">
        <f>VLOOKUP(InputData[[#This Row],[PRODUCT ID]],MasterData[],3,0)</f>
        <v>Category01</v>
      </c>
      <c r="J220" t="str">
        <f>VLOOKUP(InputData[[#This Row],[PRODUCT ID]],MasterData[],4,0)</f>
        <v>Lt</v>
      </c>
      <c r="K220" s="10">
        <f>VLOOKUP(InputData[[#This Row],[PRODUCT ID]],MasterData[],5,0)</f>
        <v>44</v>
      </c>
      <c r="L220" s="10">
        <f>VLOOKUP(InputData[[#This Row],[PRODUCT ID]],MasterData[],6,0)</f>
        <v>48.84</v>
      </c>
      <c r="M220" s="10">
        <f>InputData[[#This Row],[BUYING PRIZE]]*InputData[[#This Row],[QUANTITY]]</f>
        <v>88</v>
      </c>
      <c r="N220" s="10">
        <f>(InputData[[#This Row],[SELLING PRICE]]*InputData[[#This Row],[QUANTITY]])-(InputData[[#This Row],[DISCOUNT %]]*(InputData[[#This Row],[SELLING PRICE]]*InputData[[#This Row],[QUANTITY]]))</f>
        <v>97.68</v>
      </c>
      <c r="O220">
        <f>DAY(InputData[[#This Row],[DATE]])</f>
        <v>6</v>
      </c>
      <c r="P220" s="12">
        <v>44626</v>
      </c>
      <c r="Q220" t="str">
        <f>TEXT(InputData[[#This Row],[DATE]],"mmm")</f>
        <v>Mar</v>
      </c>
      <c r="R220"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220" t="str">
        <f>TEXT(InputData[[#This Row],[DATE]],"dddd")</f>
        <v>Sunday</v>
      </c>
      <c r="T220">
        <f>YEAR(InputData[[#This Row],[DATE]])</f>
        <v>2022</v>
      </c>
    </row>
    <row r="221" spans="1:20" x14ac:dyDescent="0.2">
      <c r="A221" s="5">
        <v>44624</v>
      </c>
      <c r="B221" t="s">
        <v>45</v>
      </c>
      <c r="C221">
        <v>13</v>
      </c>
      <c r="D221" t="s">
        <v>106</v>
      </c>
      <c r="E221" t="s">
        <v>107</v>
      </c>
      <c r="F221" t="str">
        <f>IF(InputData[[#This Row],[DISCOUNT %]]&lt;0%,"Yes","No")</f>
        <v>No</v>
      </c>
      <c r="G221" s="1">
        <v>0</v>
      </c>
      <c r="H221" t="str">
        <f>VLOOKUP(InputData[[#This Row],[PRODUCT ID]],MasterData[],2,0)</f>
        <v>Product26</v>
      </c>
      <c r="I221" t="str">
        <f>VLOOKUP(InputData[[#This Row],[PRODUCT ID]],MasterData[],3,0)</f>
        <v>Category04</v>
      </c>
      <c r="J221" t="str">
        <f>VLOOKUP(InputData[[#This Row],[PRODUCT ID]],MasterData[],4,0)</f>
        <v>No.</v>
      </c>
      <c r="K221" s="10">
        <f>VLOOKUP(InputData[[#This Row],[PRODUCT ID]],MasterData[],5,0)</f>
        <v>18</v>
      </c>
      <c r="L221" s="10">
        <f>VLOOKUP(InputData[[#This Row],[PRODUCT ID]],MasterData[],6,0)</f>
        <v>24.66</v>
      </c>
      <c r="M221" s="10">
        <f>InputData[[#This Row],[BUYING PRIZE]]*InputData[[#This Row],[QUANTITY]]</f>
        <v>234</v>
      </c>
      <c r="N221" s="10">
        <f>(InputData[[#This Row],[SELLING PRICE]]*InputData[[#This Row],[QUANTITY]])-(InputData[[#This Row],[DISCOUNT %]]*(InputData[[#This Row],[SELLING PRICE]]*InputData[[#This Row],[QUANTITY]]))</f>
        <v>320.58</v>
      </c>
      <c r="O221">
        <f>DAY(InputData[[#This Row],[DATE]])</f>
        <v>4</v>
      </c>
      <c r="P221" s="12">
        <v>44624</v>
      </c>
      <c r="Q221" t="str">
        <f>TEXT(InputData[[#This Row],[DATE]],"mmm")</f>
        <v>Mar</v>
      </c>
      <c r="R221"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221" t="str">
        <f>TEXT(InputData[[#This Row],[DATE]],"dddd")</f>
        <v>Friday</v>
      </c>
      <c r="T221">
        <f>YEAR(InputData[[#This Row],[DATE]])</f>
        <v>2022</v>
      </c>
    </row>
    <row r="222" spans="1:20" x14ac:dyDescent="0.2">
      <c r="A222" s="5">
        <v>44620</v>
      </c>
      <c r="B222" t="s">
        <v>21</v>
      </c>
      <c r="C222">
        <v>15</v>
      </c>
      <c r="D222" t="s">
        <v>108</v>
      </c>
      <c r="E222" t="s">
        <v>105</v>
      </c>
      <c r="F222" t="str">
        <f>IF(InputData[[#This Row],[DISCOUNT %]]&lt;0%,"Yes","No")</f>
        <v>No</v>
      </c>
      <c r="G222" s="1">
        <v>0</v>
      </c>
      <c r="H222" t="str">
        <f>VLOOKUP(InputData[[#This Row],[PRODUCT ID]],MasterData[],2,0)</f>
        <v>Product37</v>
      </c>
      <c r="I222" t="str">
        <f>VLOOKUP(InputData[[#This Row],[PRODUCT ID]],MasterData[],3,0)</f>
        <v>Category05</v>
      </c>
      <c r="J222" t="str">
        <f>VLOOKUP(InputData[[#This Row],[PRODUCT ID]],MasterData[],4,0)</f>
        <v>Kg</v>
      </c>
      <c r="K222" s="10">
        <f>VLOOKUP(InputData[[#This Row],[PRODUCT ID]],MasterData[],5,0)</f>
        <v>67</v>
      </c>
      <c r="L222" s="10">
        <f>VLOOKUP(InputData[[#This Row],[PRODUCT ID]],MasterData[],6,0)</f>
        <v>85.76</v>
      </c>
      <c r="M222" s="10">
        <f>InputData[[#This Row],[BUYING PRIZE]]*InputData[[#This Row],[QUANTITY]]</f>
        <v>1005</v>
      </c>
      <c r="N222" s="10">
        <f>(InputData[[#This Row],[SELLING PRICE]]*InputData[[#This Row],[QUANTITY]])-(InputData[[#This Row],[DISCOUNT %]]*(InputData[[#This Row],[SELLING PRICE]]*InputData[[#This Row],[QUANTITY]]))</f>
        <v>1286.4000000000001</v>
      </c>
      <c r="O222">
        <f>DAY(InputData[[#This Row],[DATE]])</f>
        <v>28</v>
      </c>
      <c r="P222" s="12">
        <v>44620</v>
      </c>
      <c r="Q222" t="str">
        <f>TEXT(InputData[[#This Row],[DATE]],"mmm")</f>
        <v>Feb</v>
      </c>
      <c r="R222"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22" t="str">
        <f>TEXT(InputData[[#This Row],[DATE]],"dddd")</f>
        <v>Monday</v>
      </c>
      <c r="T222">
        <f>YEAR(InputData[[#This Row],[DATE]])</f>
        <v>2022</v>
      </c>
    </row>
    <row r="223" spans="1:20" x14ac:dyDescent="0.2">
      <c r="A223" s="5">
        <v>44619</v>
      </c>
      <c r="B223" t="s">
        <v>75</v>
      </c>
      <c r="C223">
        <v>7</v>
      </c>
      <c r="D223" t="s">
        <v>108</v>
      </c>
      <c r="E223" t="s">
        <v>105</v>
      </c>
      <c r="F223" t="str">
        <f>IF(InputData[[#This Row],[DISCOUNT %]]&lt;0%,"Yes","No")</f>
        <v>No</v>
      </c>
      <c r="G223" s="1">
        <v>0</v>
      </c>
      <c r="H223" t="str">
        <f>VLOOKUP(InputData[[#This Row],[PRODUCT ID]],MasterData[],2,0)</f>
        <v>Product12</v>
      </c>
      <c r="I223" t="str">
        <f>VLOOKUP(InputData[[#This Row],[PRODUCT ID]],MasterData[],3,0)</f>
        <v>Category02</v>
      </c>
      <c r="J223" t="str">
        <f>VLOOKUP(InputData[[#This Row],[PRODUCT ID]],MasterData[],4,0)</f>
        <v>Kg</v>
      </c>
      <c r="K223" s="10">
        <f>VLOOKUP(InputData[[#This Row],[PRODUCT ID]],MasterData[],5,0)</f>
        <v>73</v>
      </c>
      <c r="L223" s="10">
        <f>VLOOKUP(InputData[[#This Row],[PRODUCT ID]],MasterData[],6,0)</f>
        <v>94.17</v>
      </c>
      <c r="M223" s="10">
        <f>InputData[[#This Row],[BUYING PRIZE]]*InputData[[#This Row],[QUANTITY]]</f>
        <v>511</v>
      </c>
      <c r="N223" s="10">
        <f>(InputData[[#This Row],[SELLING PRICE]]*InputData[[#This Row],[QUANTITY]])-(InputData[[#This Row],[DISCOUNT %]]*(InputData[[#This Row],[SELLING PRICE]]*InputData[[#This Row],[QUANTITY]]))</f>
        <v>659.19</v>
      </c>
      <c r="O223">
        <f>DAY(InputData[[#This Row],[DATE]])</f>
        <v>27</v>
      </c>
      <c r="P223" s="12">
        <v>44619</v>
      </c>
      <c r="Q223" t="str">
        <f>TEXT(InputData[[#This Row],[DATE]],"mmm")</f>
        <v>Feb</v>
      </c>
      <c r="R223"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23" t="str">
        <f>TEXT(InputData[[#This Row],[DATE]],"dddd")</f>
        <v>Sunday</v>
      </c>
      <c r="T223">
        <f>YEAR(InputData[[#This Row],[DATE]])</f>
        <v>2022</v>
      </c>
    </row>
    <row r="224" spans="1:20" x14ac:dyDescent="0.2">
      <c r="A224" s="5">
        <v>44619</v>
      </c>
      <c r="B224" t="s">
        <v>90</v>
      </c>
      <c r="C224">
        <v>15</v>
      </c>
      <c r="D224" t="s">
        <v>108</v>
      </c>
      <c r="E224" t="s">
        <v>107</v>
      </c>
      <c r="F224" t="str">
        <f>IF(InputData[[#This Row],[DISCOUNT %]]&lt;0%,"Yes","No")</f>
        <v>No</v>
      </c>
      <c r="G224" s="1">
        <v>0</v>
      </c>
      <c r="H224" t="str">
        <f>VLOOKUP(InputData[[#This Row],[PRODUCT ID]],MasterData[],2,0)</f>
        <v>Product05</v>
      </c>
      <c r="I224" t="str">
        <f>VLOOKUP(InputData[[#This Row],[PRODUCT ID]],MasterData[],3,0)</f>
        <v>Category01</v>
      </c>
      <c r="J224" t="str">
        <f>VLOOKUP(InputData[[#This Row],[PRODUCT ID]],MasterData[],4,0)</f>
        <v>Ft</v>
      </c>
      <c r="K224" s="10">
        <f>VLOOKUP(InputData[[#This Row],[PRODUCT ID]],MasterData[],5,0)</f>
        <v>133</v>
      </c>
      <c r="L224" s="10">
        <f>VLOOKUP(InputData[[#This Row],[PRODUCT ID]],MasterData[],6,0)</f>
        <v>155.61000000000001</v>
      </c>
      <c r="M224" s="10">
        <f>InputData[[#This Row],[BUYING PRIZE]]*InputData[[#This Row],[QUANTITY]]</f>
        <v>1995</v>
      </c>
      <c r="N224" s="10">
        <f>(InputData[[#This Row],[SELLING PRICE]]*InputData[[#This Row],[QUANTITY]])-(InputData[[#This Row],[DISCOUNT %]]*(InputData[[#This Row],[SELLING PRICE]]*InputData[[#This Row],[QUANTITY]]))</f>
        <v>2334.15</v>
      </c>
      <c r="O224">
        <f>DAY(InputData[[#This Row],[DATE]])</f>
        <v>27</v>
      </c>
      <c r="P224" s="12">
        <v>44619</v>
      </c>
      <c r="Q224" t="str">
        <f>TEXT(InputData[[#This Row],[DATE]],"mmm")</f>
        <v>Feb</v>
      </c>
      <c r="R224"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24" t="str">
        <f>TEXT(InputData[[#This Row],[DATE]],"dddd")</f>
        <v>Sunday</v>
      </c>
      <c r="T224">
        <f>YEAR(InputData[[#This Row],[DATE]])</f>
        <v>2022</v>
      </c>
    </row>
    <row r="225" spans="1:20" x14ac:dyDescent="0.2">
      <c r="A225" s="5">
        <v>44615</v>
      </c>
      <c r="B225" t="s">
        <v>73</v>
      </c>
      <c r="C225">
        <v>6</v>
      </c>
      <c r="D225" t="s">
        <v>107</v>
      </c>
      <c r="E225" t="s">
        <v>107</v>
      </c>
      <c r="F225" t="str">
        <f>IF(InputData[[#This Row],[DISCOUNT %]]&lt;0%,"Yes","No")</f>
        <v>No</v>
      </c>
      <c r="G225" s="1">
        <v>0</v>
      </c>
      <c r="H225" t="str">
        <f>VLOOKUP(InputData[[#This Row],[PRODUCT ID]],MasterData[],2,0)</f>
        <v>Product13</v>
      </c>
      <c r="I225" t="str">
        <f>VLOOKUP(InputData[[#This Row],[PRODUCT ID]],MasterData[],3,0)</f>
        <v>Category02</v>
      </c>
      <c r="J225" t="str">
        <f>VLOOKUP(InputData[[#This Row],[PRODUCT ID]],MasterData[],4,0)</f>
        <v>Kg</v>
      </c>
      <c r="K225" s="10">
        <f>VLOOKUP(InputData[[#This Row],[PRODUCT ID]],MasterData[],5,0)</f>
        <v>112</v>
      </c>
      <c r="L225" s="10">
        <f>VLOOKUP(InputData[[#This Row],[PRODUCT ID]],MasterData[],6,0)</f>
        <v>122.08</v>
      </c>
      <c r="M225" s="10">
        <f>InputData[[#This Row],[BUYING PRIZE]]*InputData[[#This Row],[QUANTITY]]</f>
        <v>672</v>
      </c>
      <c r="N225" s="10">
        <f>(InputData[[#This Row],[SELLING PRICE]]*InputData[[#This Row],[QUANTITY]])-(InputData[[#This Row],[DISCOUNT %]]*(InputData[[#This Row],[SELLING PRICE]]*InputData[[#This Row],[QUANTITY]]))</f>
        <v>732.48</v>
      </c>
      <c r="O225">
        <f>DAY(InputData[[#This Row],[DATE]])</f>
        <v>23</v>
      </c>
      <c r="P225" s="12">
        <v>44615</v>
      </c>
      <c r="Q225" t="str">
        <f>TEXT(InputData[[#This Row],[DATE]],"mmm")</f>
        <v>Feb</v>
      </c>
      <c r="R225"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25" t="str">
        <f>TEXT(InputData[[#This Row],[DATE]],"dddd")</f>
        <v>Wednesday</v>
      </c>
      <c r="T225">
        <f>YEAR(InputData[[#This Row],[DATE]])</f>
        <v>2022</v>
      </c>
    </row>
    <row r="226" spans="1:20" x14ac:dyDescent="0.2">
      <c r="A226" s="5">
        <v>44615</v>
      </c>
      <c r="B226" t="s">
        <v>67</v>
      </c>
      <c r="C226">
        <v>15</v>
      </c>
      <c r="D226" t="s">
        <v>107</v>
      </c>
      <c r="E226" t="s">
        <v>105</v>
      </c>
      <c r="F226" t="str">
        <f>IF(InputData[[#This Row],[DISCOUNT %]]&lt;0%,"Yes","No")</f>
        <v>No</v>
      </c>
      <c r="G226" s="1">
        <v>0</v>
      </c>
      <c r="H226" t="str">
        <f>VLOOKUP(InputData[[#This Row],[PRODUCT ID]],MasterData[],2,0)</f>
        <v>Product16</v>
      </c>
      <c r="I226" t="str">
        <f>VLOOKUP(InputData[[#This Row],[PRODUCT ID]],MasterData[],3,0)</f>
        <v>Category02</v>
      </c>
      <c r="J226" t="str">
        <f>VLOOKUP(InputData[[#This Row],[PRODUCT ID]],MasterData[],4,0)</f>
        <v>No.</v>
      </c>
      <c r="K226" s="10">
        <f>VLOOKUP(InputData[[#This Row],[PRODUCT ID]],MasterData[],5,0)</f>
        <v>13</v>
      </c>
      <c r="L226" s="10">
        <f>VLOOKUP(InputData[[#This Row],[PRODUCT ID]],MasterData[],6,0)</f>
        <v>16.64</v>
      </c>
      <c r="M226" s="10">
        <f>InputData[[#This Row],[BUYING PRIZE]]*InputData[[#This Row],[QUANTITY]]</f>
        <v>195</v>
      </c>
      <c r="N226" s="10">
        <f>(InputData[[#This Row],[SELLING PRICE]]*InputData[[#This Row],[QUANTITY]])-(InputData[[#This Row],[DISCOUNT %]]*(InputData[[#This Row],[SELLING PRICE]]*InputData[[#This Row],[QUANTITY]]))</f>
        <v>249.60000000000002</v>
      </c>
      <c r="O226">
        <f>DAY(InputData[[#This Row],[DATE]])</f>
        <v>23</v>
      </c>
      <c r="P226" s="12">
        <v>44615</v>
      </c>
      <c r="Q226" t="str">
        <f>TEXT(InputData[[#This Row],[DATE]],"mmm")</f>
        <v>Feb</v>
      </c>
      <c r="R226"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26" t="str">
        <f>TEXT(InputData[[#This Row],[DATE]],"dddd")</f>
        <v>Wednesday</v>
      </c>
      <c r="T226">
        <f>YEAR(InputData[[#This Row],[DATE]])</f>
        <v>2022</v>
      </c>
    </row>
    <row r="227" spans="1:20" x14ac:dyDescent="0.2">
      <c r="A227" s="5">
        <v>44615</v>
      </c>
      <c r="B227" t="s">
        <v>24</v>
      </c>
      <c r="C227">
        <v>8</v>
      </c>
      <c r="D227" t="s">
        <v>108</v>
      </c>
      <c r="E227" t="s">
        <v>107</v>
      </c>
      <c r="F227" t="str">
        <f>IF(InputData[[#This Row],[DISCOUNT %]]&lt;0%,"Yes","No")</f>
        <v>No</v>
      </c>
      <c r="G227" s="1">
        <v>0</v>
      </c>
      <c r="H227" t="str">
        <f>VLOOKUP(InputData[[#This Row],[PRODUCT ID]],MasterData[],2,0)</f>
        <v>Product36</v>
      </c>
      <c r="I227" t="str">
        <f>VLOOKUP(InputData[[#This Row],[PRODUCT ID]],MasterData[],3,0)</f>
        <v>Category04</v>
      </c>
      <c r="J227" t="str">
        <f>VLOOKUP(InputData[[#This Row],[PRODUCT ID]],MasterData[],4,0)</f>
        <v>Kg</v>
      </c>
      <c r="K227" s="10">
        <f>VLOOKUP(InputData[[#This Row],[PRODUCT ID]],MasterData[],5,0)</f>
        <v>90</v>
      </c>
      <c r="L227" s="10">
        <f>VLOOKUP(InputData[[#This Row],[PRODUCT ID]],MasterData[],6,0)</f>
        <v>96.3</v>
      </c>
      <c r="M227" s="10">
        <f>InputData[[#This Row],[BUYING PRIZE]]*InputData[[#This Row],[QUANTITY]]</f>
        <v>720</v>
      </c>
      <c r="N227" s="10">
        <f>(InputData[[#This Row],[SELLING PRICE]]*InputData[[#This Row],[QUANTITY]])-(InputData[[#This Row],[DISCOUNT %]]*(InputData[[#This Row],[SELLING PRICE]]*InputData[[#This Row],[QUANTITY]]))</f>
        <v>770.4</v>
      </c>
      <c r="O227">
        <f>DAY(InputData[[#This Row],[DATE]])</f>
        <v>23</v>
      </c>
      <c r="P227" s="12">
        <v>44615</v>
      </c>
      <c r="Q227" t="str">
        <f>TEXT(InputData[[#This Row],[DATE]],"mmm")</f>
        <v>Feb</v>
      </c>
      <c r="R227"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27" t="str">
        <f>TEXT(InputData[[#This Row],[DATE]],"dddd")</f>
        <v>Wednesday</v>
      </c>
      <c r="T227">
        <f>YEAR(InputData[[#This Row],[DATE]])</f>
        <v>2022</v>
      </c>
    </row>
    <row r="228" spans="1:20" x14ac:dyDescent="0.2">
      <c r="A228" s="5">
        <v>44612</v>
      </c>
      <c r="B228" t="s">
        <v>75</v>
      </c>
      <c r="C228">
        <v>6</v>
      </c>
      <c r="D228" t="s">
        <v>108</v>
      </c>
      <c r="E228" t="s">
        <v>105</v>
      </c>
      <c r="F228" t="str">
        <f>IF(InputData[[#This Row],[DISCOUNT %]]&lt;0%,"Yes","No")</f>
        <v>No</v>
      </c>
      <c r="G228" s="1">
        <v>0</v>
      </c>
      <c r="H228" t="str">
        <f>VLOOKUP(InputData[[#This Row],[PRODUCT ID]],MasterData[],2,0)</f>
        <v>Product12</v>
      </c>
      <c r="I228" t="str">
        <f>VLOOKUP(InputData[[#This Row],[PRODUCT ID]],MasterData[],3,0)</f>
        <v>Category02</v>
      </c>
      <c r="J228" t="str">
        <f>VLOOKUP(InputData[[#This Row],[PRODUCT ID]],MasterData[],4,0)</f>
        <v>Kg</v>
      </c>
      <c r="K228" s="10">
        <f>VLOOKUP(InputData[[#This Row],[PRODUCT ID]],MasterData[],5,0)</f>
        <v>73</v>
      </c>
      <c r="L228" s="10">
        <f>VLOOKUP(InputData[[#This Row],[PRODUCT ID]],MasterData[],6,0)</f>
        <v>94.17</v>
      </c>
      <c r="M228" s="10">
        <f>InputData[[#This Row],[BUYING PRIZE]]*InputData[[#This Row],[QUANTITY]]</f>
        <v>438</v>
      </c>
      <c r="N228" s="10">
        <f>(InputData[[#This Row],[SELLING PRICE]]*InputData[[#This Row],[QUANTITY]])-(InputData[[#This Row],[DISCOUNT %]]*(InputData[[#This Row],[SELLING PRICE]]*InputData[[#This Row],[QUANTITY]]))</f>
        <v>565.02</v>
      </c>
      <c r="O228">
        <f>DAY(InputData[[#This Row],[DATE]])</f>
        <v>20</v>
      </c>
      <c r="P228" s="12">
        <v>44612</v>
      </c>
      <c r="Q228" t="str">
        <f>TEXT(InputData[[#This Row],[DATE]],"mmm")</f>
        <v>Feb</v>
      </c>
      <c r="R228"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28" t="str">
        <f>TEXT(InputData[[#This Row],[DATE]],"dddd")</f>
        <v>Sunday</v>
      </c>
      <c r="T228">
        <f>YEAR(InputData[[#This Row],[DATE]])</f>
        <v>2022</v>
      </c>
    </row>
    <row r="229" spans="1:20" x14ac:dyDescent="0.2">
      <c r="A229" s="5">
        <v>44611</v>
      </c>
      <c r="B229" t="s">
        <v>96</v>
      </c>
      <c r="C229">
        <v>13</v>
      </c>
      <c r="D229" t="s">
        <v>107</v>
      </c>
      <c r="E229" t="s">
        <v>105</v>
      </c>
      <c r="F229" t="str">
        <f>IF(InputData[[#This Row],[DISCOUNT %]]&lt;0%,"Yes","No")</f>
        <v>No</v>
      </c>
      <c r="G229" s="1">
        <v>0</v>
      </c>
      <c r="H229" t="str">
        <f>VLOOKUP(InputData[[#This Row],[PRODUCT ID]],MasterData[],2,0)</f>
        <v>Product02</v>
      </c>
      <c r="I229" t="str">
        <f>VLOOKUP(InputData[[#This Row],[PRODUCT ID]],MasterData[],3,0)</f>
        <v>Category01</v>
      </c>
      <c r="J229" t="str">
        <f>VLOOKUP(InputData[[#This Row],[PRODUCT ID]],MasterData[],4,0)</f>
        <v>Kg</v>
      </c>
      <c r="K229" s="10">
        <f>VLOOKUP(InputData[[#This Row],[PRODUCT ID]],MasterData[],5,0)</f>
        <v>105</v>
      </c>
      <c r="L229" s="10">
        <f>VLOOKUP(InputData[[#This Row],[PRODUCT ID]],MasterData[],6,0)</f>
        <v>142.80000000000001</v>
      </c>
      <c r="M229" s="10">
        <f>InputData[[#This Row],[BUYING PRIZE]]*InputData[[#This Row],[QUANTITY]]</f>
        <v>1365</v>
      </c>
      <c r="N229" s="10">
        <f>(InputData[[#This Row],[SELLING PRICE]]*InputData[[#This Row],[QUANTITY]])-(InputData[[#This Row],[DISCOUNT %]]*(InputData[[#This Row],[SELLING PRICE]]*InputData[[#This Row],[QUANTITY]]))</f>
        <v>1856.4</v>
      </c>
      <c r="O229">
        <f>DAY(InputData[[#This Row],[DATE]])</f>
        <v>19</v>
      </c>
      <c r="P229" s="12">
        <v>44611</v>
      </c>
      <c r="Q229" t="str">
        <f>TEXT(InputData[[#This Row],[DATE]],"mmm")</f>
        <v>Feb</v>
      </c>
      <c r="R229"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29" t="str">
        <f>TEXT(InputData[[#This Row],[DATE]],"dddd")</f>
        <v>Saturday</v>
      </c>
      <c r="T229">
        <f>YEAR(InputData[[#This Row],[DATE]])</f>
        <v>2022</v>
      </c>
    </row>
    <row r="230" spans="1:20" x14ac:dyDescent="0.2">
      <c r="A230" s="5">
        <v>44608</v>
      </c>
      <c r="B230" t="s">
        <v>33</v>
      </c>
      <c r="C230">
        <v>1</v>
      </c>
      <c r="D230" t="s">
        <v>107</v>
      </c>
      <c r="E230" t="s">
        <v>105</v>
      </c>
      <c r="F230" t="str">
        <f>IF(InputData[[#This Row],[DISCOUNT %]]&lt;0%,"Yes","No")</f>
        <v>No</v>
      </c>
      <c r="G230" s="1">
        <v>0</v>
      </c>
      <c r="H230" t="str">
        <f>VLOOKUP(InputData[[#This Row],[PRODUCT ID]],MasterData[],2,0)</f>
        <v>Product32</v>
      </c>
      <c r="I230" t="str">
        <f>VLOOKUP(InputData[[#This Row],[PRODUCT ID]],MasterData[],3,0)</f>
        <v>Category04</v>
      </c>
      <c r="J230" t="str">
        <f>VLOOKUP(InputData[[#This Row],[PRODUCT ID]],MasterData[],4,0)</f>
        <v>Kg</v>
      </c>
      <c r="K230" s="10">
        <f>VLOOKUP(InputData[[#This Row],[PRODUCT ID]],MasterData[],5,0)</f>
        <v>89</v>
      </c>
      <c r="L230" s="10">
        <f>VLOOKUP(InputData[[#This Row],[PRODUCT ID]],MasterData[],6,0)</f>
        <v>117.48</v>
      </c>
      <c r="M230" s="10">
        <f>InputData[[#This Row],[BUYING PRIZE]]*InputData[[#This Row],[QUANTITY]]</f>
        <v>89</v>
      </c>
      <c r="N230" s="10">
        <f>(InputData[[#This Row],[SELLING PRICE]]*InputData[[#This Row],[QUANTITY]])-(InputData[[#This Row],[DISCOUNT %]]*(InputData[[#This Row],[SELLING PRICE]]*InputData[[#This Row],[QUANTITY]]))</f>
        <v>117.48</v>
      </c>
      <c r="O230">
        <f>DAY(InputData[[#This Row],[DATE]])</f>
        <v>16</v>
      </c>
      <c r="P230" s="12">
        <v>44608</v>
      </c>
      <c r="Q230" t="str">
        <f>TEXT(InputData[[#This Row],[DATE]],"mmm")</f>
        <v>Feb</v>
      </c>
      <c r="R230"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30" t="str">
        <f>TEXT(InputData[[#This Row],[DATE]],"dddd")</f>
        <v>Wednesday</v>
      </c>
      <c r="T230">
        <f>YEAR(InputData[[#This Row],[DATE]])</f>
        <v>2022</v>
      </c>
    </row>
    <row r="231" spans="1:20" x14ac:dyDescent="0.2">
      <c r="A231" s="5">
        <v>44606</v>
      </c>
      <c r="B231" t="s">
        <v>45</v>
      </c>
      <c r="C231">
        <v>8</v>
      </c>
      <c r="D231" t="s">
        <v>107</v>
      </c>
      <c r="E231" t="s">
        <v>105</v>
      </c>
      <c r="F231" t="str">
        <f>IF(InputData[[#This Row],[DISCOUNT %]]&lt;0%,"Yes","No")</f>
        <v>No</v>
      </c>
      <c r="G231" s="1">
        <v>0</v>
      </c>
      <c r="H231" t="str">
        <f>VLOOKUP(InputData[[#This Row],[PRODUCT ID]],MasterData[],2,0)</f>
        <v>Product26</v>
      </c>
      <c r="I231" t="str">
        <f>VLOOKUP(InputData[[#This Row],[PRODUCT ID]],MasterData[],3,0)</f>
        <v>Category04</v>
      </c>
      <c r="J231" t="str">
        <f>VLOOKUP(InputData[[#This Row],[PRODUCT ID]],MasterData[],4,0)</f>
        <v>No.</v>
      </c>
      <c r="K231" s="10">
        <f>VLOOKUP(InputData[[#This Row],[PRODUCT ID]],MasterData[],5,0)</f>
        <v>18</v>
      </c>
      <c r="L231" s="10">
        <f>VLOOKUP(InputData[[#This Row],[PRODUCT ID]],MasterData[],6,0)</f>
        <v>24.66</v>
      </c>
      <c r="M231" s="10">
        <f>InputData[[#This Row],[BUYING PRIZE]]*InputData[[#This Row],[QUANTITY]]</f>
        <v>144</v>
      </c>
      <c r="N231" s="10">
        <f>(InputData[[#This Row],[SELLING PRICE]]*InputData[[#This Row],[QUANTITY]])-(InputData[[#This Row],[DISCOUNT %]]*(InputData[[#This Row],[SELLING PRICE]]*InputData[[#This Row],[QUANTITY]]))</f>
        <v>197.28</v>
      </c>
      <c r="O231">
        <f>DAY(InputData[[#This Row],[DATE]])</f>
        <v>14</v>
      </c>
      <c r="P231" s="12">
        <v>44606</v>
      </c>
      <c r="Q231" t="str">
        <f>TEXT(InputData[[#This Row],[DATE]],"mmm")</f>
        <v>Feb</v>
      </c>
      <c r="R231"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31" t="str">
        <f>TEXT(InputData[[#This Row],[DATE]],"dddd")</f>
        <v>Monday</v>
      </c>
      <c r="T231">
        <f>YEAR(InputData[[#This Row],[DATE]])</f>
        <v>2022</v>
      </c>
    </row>
    <row r="232" spans="1:20" x14ac:dyDescent="0.2">
      <c r="A232" s="5">
        <v>44606</v>
      </c>
      <c r="B232" t="s">
        <v>41</v>
      </c>
      <c r="C232">
        <v>3</v>
      </c>
      <c r="D232" t="s">
        <v>108</v>
      </c>
      <c r="E232" t="s">
        <v>105</v>
      </c>
      <c r="F232" t="str">
        <f>IF(InputData[[#This Row],[DISCOUNT %]]&lt;0%,"Yes","No")</f>
        <v>No</v>
      </c>
      <c r="G232" s="1">
        <v>0</v>
      </c>
      <c r="H232" t="str">
        <f>VLOOKUP(InputData[[#This Row],[PRODUCT ID]],MasterData[],2,0)</f>
        <v>Product28</v>
      </c>
      <c r="I232" t="str">
        <f>VLOOKUP(InputData[[#This Row],[PRODUCT ID]],MasterData[],3,0)</f>
        <v>Category04</v>
      </c>
      <c r="J232" t="str">
        <f>VLOOKUP(InputData[[#This Row],[PRODUCT ID]],MasterData[],4,0)</f>
        <v>No.</v>
      </c>
      <c r="K232" s="10">
        <f>VLOOKUP(InputData[[#This Row],[PRODUCT ID]],MasterData[],5,0)</f>
        <v>37</v>
      </c>
      <c r="L232" s="10">
        <f>VLOOKUP(InputData[[#This Row],[PRODUCT ID]],MasterData[],6,0)</f>
        <v>41.81</v>
      </c>
      <c r="M232" s="10">
        <f>InputData[[#This Row],[BUYING PRIZE]]*InputData[[#This Row],[QUANTITY]]</f>
        <v>111</v>
      </c>
      <c r="N232" s="10">
        <f>(InputData[[#This Row],[SELLING PRICE]]*InputData[[#This Row],[QUANTITY]])-(InputData[[#This Row],[DISCOUNT %]]*(InputData[[#This Row],[SELLING PRICE]]*InputData[[#This Row],[QUANTITY]]))</f>
        <v>125.43</v>
      </c>
      <c r="O232">
        <f>DAY(InputData[[#This Row],[DATE]])</f>
        <v>14</v>
      </c>
      <c r="P232" s="12">
        <v>44606</v>
      </c>
      <c r="Q232" t="str">
        <f>TEXT(InputData[[#This Row],[DATE]],"mmm")</f>
        <v>Feb</v>
      </c>
      <c r="R232"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32" t="str">
        <f>TEXT(InputData[[#This Row],[DATE]],"dddd")</f>
        <v>Monday</v>
      </c>
      <c r="T232">
        <f>YEAR(InputData[[#This Row],[DATE]])</f>
        <v>2022</v>
      </c>
    </row>
    <row r="233" spans="1:20" x14ac:dyDescent="0.2">
      <c r="A233" s="5">
        <v>44604</v>
      </c>
      <c r="B233" t="s">
        <v>79</v>
      </c>
      <c r="C233">
        <v>13</v>
      </c>
      <c r="D233" t="s">
        <v>108</v>
      </c>
      <c r="E233" t="s">
        <v>105</v>
      </c>
      <c r="F233" t="str">
        <f>IF(InputData[[#This Row],[DISCOUNT %]]&lt;0%,"Yes","No")</f>
        <v>No</v>
      </c>
      <c r="G233" s="1">
        <v>0</v>
      </c>
      <c r="H233" t="str">
        <f>VLOOKUP(InputData[[#This Row],[PRODUCT ID]],MasterData[],2,0)</f>
        <v>Product10</v>
      </c>
      <c r="I233" t="str">
        <f>VLOOKUP(InputData[[#This Row],[PRODUCT ID]],MasterData[],3,0)</f>
        <v>Category02</v>
      </c>
      <c r="J233" t="str">
        <f>VLOOKUP(InputData[[#This Row],[PRODUCT ID]],MasterData[],4,0)</f>
        <v>Ft</v>
      </c>
      <c r="K233" s="10">
        <f>VLOOKUP(InputData[[#This Row],[PRODUCT ID]],MasterData[],5,0)</f>
        <v>148</v>
      </c>
      <c r="L233" s="10">
        <f>VLOOKUP(InputData[[#This Row],[PRODUCT ID]],MasterData[],6,0)</f>
        <v>164.28</v>
      </c>
      <c r="M233" s="10">
        <f>InputData[[#This Row],[BUYING PRIZE]]*InputData[[#This Row],[QUANTITY]]</f>
        <v>1924</v>
      </c>
      <c r="N233" s="10">
        <f>(InputData[[#This Row],[SELLING PRICE]]*InputData[[#This Row],[QUANTITY]])-(InputData[[#This Row],[DISCOUNT %]]*(InputData[[#This Row],[SELLING PRICE]]*InputData[[#This Row],[QUANTITY]]))</f>
        <v>2135.64</v>
      </c>
      <c r="O233">
        <f>DAY(InputData[[#This Row],[DATE]])</f>
        <v>12</v>
      </c>
      <c r="P233" s="12">
        <v>44604</v>
      </c>
      <c r="Q233" t="str">
        <f>TEXT(InputData[[#This Row],[DATE]],"mmm")</f>
        <v>Feb</v>
      </c>
      <c r="R233"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33" t="str">
        <f>TEXT(InputData[[#This Row],[DATE]],"dddd")</f>
        <v>Saturday</v>
      </c>
      <c r="T233">
        <f>YEAR(InputData[[#This Row],[DATE]])</f>
        <v>2022</v>
      </c>
    </row>
    <row r="234" spans="1:20" x14ac:dyDescent="0.2">
      <c r="A234" s="5">
        <v>44601</v>
      </c>
      <c r="B234" t="s">
        <v>33</v>
      </c>
      <c r="C234">
        <v>14</v>
      </c>
      <c r="D234" t="s">
        <v>107</v>
      </c>
      <c r="E234" t="s">
        <v>107</v>
      </c>
      <c r="F234" t="str">
        <f>IF(InputData[[#This Row],[DISCOUNT %]]&lt;0%,"Yes","No")</f>
        <v>No</v>
      </c>
      <c r="G234" s="1">
        <v>0</v>
      </c>
      <c r="H234" t="str">
        <f>VLOOKUP(InputData[[#This Row],[PRODUCT ID]],MasterData[],2,0)</f>
        <v>Product32</v>
      </c>
      <c r="I234" t="str">
        <f>VLOOKUP(InputData[[#This Row],[PRODUCT ID]],MasterData[],3,0)</f>
        <v>Category04</v>
      </c>
      <c r="J234" t="str">
        <f>VLOOKUP(InputData[[#This Row],[PRODUCT ID]],MasterData[],4,0)</f>
        <v>Kg</v>
      </c>
      <c r="K234" s="10">
        <f>VLOOKUP(InputData[[#This Row],[PRODUCT ID]],MasterData[],5,0)</f>
        <v>89</v>
      </c>
      <c r="L234" s="10">
        <f>VLOOKUP(InputData[[#This Row],[PRODUCT ID]],MasterData[],6,0)</f>
        <v>117.48</v>
      </c>
      <c r="M234" s="10">
        <f>InputData[[#This Row],[BUYING PRIZE]]*InputData[[#This Row],[QUANTITY]]</f>
        <v>1246</v>
      </c>
      <c r="N234" s="10">
        <f>(InputData[[#This Row],[SELLING PRICE]]*InputData[[#This Row],[QUANTITY]])-(InputData[[#This Row],[DISCOUNT %]]*(InputData[[#This Row],[SELLING PRICE]]*InputData[[#This Row],[QUANTITY]]))</f>
        <v>1644.72</v>
      </c>
      <c r="O234">
        <f>DAY(InputData[[#This Row],[DATE]])</f>
        <v>9</v>
      </c>
      <c r="P234" s="12">
        <v>44601</v>
      </c>
      <c r="Q234" t="str">
        <f>TEXT(InputData[[#This Row],[DATE]],"mmm")</f>
        <v>Feb</v>
      </c>
      <c r="R234"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34" t="str">
        <f>TEXT(InputData[[#This Row],[DATE]],"dddd")</f>
        <v>Wednesday</v>
      </c>
      <c r="T234">
        <f>YEAR(InputData[[#This Row],[DATE]])</f>
        <v>2022</v>
      </c>
    </row>
    <row r="235" spans="1:20" x14ac:dyDescent="0.2">
      <c r="A235" s="5">
        <v>44600</v>
      </c>
      <c r="B235" t="s">
        <v>90</v>
      </c>
      <c r="C235">
        <v>11</v>
      </c>
      <c r="D235" t="s">
        <v>107</v>
      </c>
      <c r="E235" t="s">
        <v>105</v>
      </c>
      <c r="F235" t="str">
        <f>IF(InputData[[#This Row],[DISCOUNT %]]&lt;0%,"Yes","No")</f>
        <v>No</v>
      </c>
      <c r="G235" s="1">
        <v>0</v>
      </c>
      <c r="H235" t="str">
        <f>VLOOKUP(InputData[[#This Row],[PRODUCT ID]],MasterData[],2,0)</f>
        <v>Product05</v>
      </c>
      <c r="I235" t="str">
        <f>VLOOKUP(InputData[[#This Row],[PRODUCT ID]],MasterData[],3,0)</f>
        <v>Category01</v>
      </c>
      <c r="J235" t="str">
        <f>VLOOKUP(InputData[[#This Row],[PRODUCT ID]],MasterData[],4,0)</f>
        <v>Ft</v>
      </c>
      <c r="K235" s="10">
        <f>VLOOKUP(InputData[[#This Row],[PRODUCT ID]],MasterData[],5,0)</f>
        <v>133</v>
      </c>
      <c r="L235" s="10">
        <f>VLOOKUP(InputData[[#This Row],[PRODUCT ID]],MasterData[],6,0)</f>
        <v>155.61000000000001</v>
      </c>
      <c r="M235" s="10">
        <f>InputData[[#This Row],[BUYING PRIZE]]*InputData[[#This Row],[QUANTITY]]</f>
        <v>1463</v>
      </c>
      <c r="N235" s="10">
        <f>(InputData[[#This Row],[SELLING PRICE]]*InputData[[#This Row],[QUANTITY]])-(InputData[[#This Row],[DISCOUNT %]]*(InputData[[#This Row],[SELLING PRICE]]*InputData[[#This Row],[QUANTITY]]))</f>
        <v>1711.71</v>
      </c>
      <c r="O235">
        <f>DAY(InputData[[#This Row],[DATE]])</f>
        <v>8</v>
      </c>
      <c r="P235" s="12">
        <v>44600</v>
      </c>
      <c r="Q235" t="str">
        <f>TEXT(InputData[[#This Row],[DATE]],"mmm")</f>
        <v>Feb</v>
      </c>
      <c r="R235"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35" t="str">
        <f>TEXT(InputData[[#This Row],[DATE]],"dddd")</f>
        <v>Tuesday</v>
      </c>
      <c r="T235">
        <f>YEAR(InputData[[#This Row],[DATE]])</f>
        <v>2022</v>
      </c>
    </row>
    <row r="236" spans="1:20" x14ac:dyDescent="0.2">
      <c r="A236" s="5">
        <v>44600</v>
      </c>
      <c r="B236" t="s">
        <v>92</v>
      </c>
      <c r="C236">
        <v>3</v>
      </c>
      <c r="D236" t="s">
        <v>107</v>
      </c>
      <c r="E236" t="s">
        <v>105</v>
      </c>
      <c r="F236" t="str">
        <f>IF(InputData[[#This Row],[DISCOUNT %]]&lt;0%,"Yes","No")</f>
        <v>No</v>
      </c>
      <c r="G236" s="1">
        <v>0</v>
      </c>
      <c r="H236" t="str">
        <f>VLOOKUP(InputData[[#This Row],[PRODUCT ID]],MasterData[],2,0)</f>
        <v>Product04</v>
      </c>
      <c r="I236" t="str">
        <f>VLOOKUP(InputData[[#This Row],[PRODUCT ID]],MasterData[],3,0)</f>
        <v>Category01</v>
      </c>
      <c r="J236" t="str">
        <f>VLOOKUP(InputData[[#This Row],[PRODUCT ID]],MasterData[],4,0)</f>
        <v>Lt</v>
      </c>
      <c r="K236" s="10">
        <f>VLOOKUP(InputData[[#This Row],[PRODUCT ID]],MasterData[],5,0)</f>
        <v>44</v>
      </c>
      <c r="L236" s="10">
        <f>VLOOKUP(InputData[[#This Row],[PRODUCT ID]],MasterData[],6,0)</f>
        <v>48.84</v>
      </c>
      <c r="M236" s="10">
        <f>InputData[[#This Row],[BUYING PRIZE]]*InputData[[#This Row],[QUANTITY]]</f>
        <v>132</v>
      </c>
      <c r="N236" s="10">
        <f>(InputData[[#This Row],[SELLING PRICE]]*InputData[[#This Row],[QUANTITY]])-(InputData[[#This Row],[DISCOUNT %]]*(InputData[[#This Row],[SELLING PRICE]]*InputData[[#This Row],[QUANTITY]]))</f>
        <v>146.52000000000001</v>
      </c>
      <c r="O236">
        <f>DAY(InputData[[#This Row],[DATE]])</f>
        <v>8</v>
      </c>
      <c r="P236" s="12">
        <v>44600</v>
      </c>
      <c r="Q236" t="str">
        <f>TEXT(InputData[[#This Row],[DATE]],"mmm")</f>
        <v>Feb</v>
      </c>
      <c r="R236"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36" t="str">
        <f>TEXT(InputData[[#This Row],[DATE]],"dddd")</f>
        <v>Tuesday</v>
      </c>
      <c r="T236">
        <f>YEAR(InputData[[#This Row],[DATE]])</f>
        <v>2022</v>
      </c>
    </row>
    <row r="237" spans="1:20" x14ac:dyDescent="0.2">
      <c r="A237" s="5">
        <v>44598</v>
      </c>
      <c r="B237" t="s">
        <v>96</v>
      </c>
      <c r="C237">
        <v>6</v>
      </c>
      <c r="D237" t="s">
        <v>108</v>
      </c>
      <c r="E237" t="s">
        <v>105</v>
      </c>
      <c r="F237" t="str">
        <f>IF(InputData[[#This Row],[DISCOUNT %]]&lt;0%,"Yes","No")</f>
        <v>No</v>
      </c>
      <c r="G237" s="1">
        <v>0</v>
      </c>
      <c r="H237" t="str">
        <f>VLOOKUP(InputData[[#This Row],[PRODUCT ID]],MasterData[],2,0)</f>
        <v>Product02</v>
      </c>
      <c r="I237" t="str">
        <f>VLOOKUP(InputData[[#This Row],[PRODUCT ID]],MasterData[],3,0)</f>
        <v>Category01</v>
      </c>
      <c r="J237" t="str">
        <f>VLOOKUP(InputData[[#This Row],[PRODUCT ID]],MasterData[],4,0)</f>
        <v>Kg</v>
      </c>
      <c r="K237" s="10">
        <f>VLOOKUP(InputData[[#This Row],[PRODUCT ID]],MasterData[],5,0)</f>
        <v>105</v>
      </c>
      <c r="L237" s="10">
        <f>VLOOKUP(InputData[[#This Row],[PRODUCT ID]],MasterData[],6,0)</f>
        <v>142.80000000000001</v>
      </c>
      <c r="M237" s="10">
        <f>InputData[[#This Row],[BUYING PRIZE]]*InputData[[#This Row],[QUANTITY]]</f>
        <v>630</v>
      </c>
      <c r="N237" s="10">
        <f>(InputData[[#This Row],[SELLING PRICE]]*InputData[[#This Row],[QUANTITY]])-(InputData[[#This Row],[DISCOUNT %]]*(InputData[[#This Row],[SELLING PRICE]]*InputData[[#This Row],[QUANTITY]]))</f>
        <v>856.80000000000007</v>
      </c>
      <c r="O237">
        <f>DAY(InputData[[#This Row],[DATE]])</f>
        <v>6</v>
      </c>
      <c r="P237" s="12">
        <v>44598</v>
      </c>
      <c r="Q237" t="str">
        <f>TEXT(InputData[[#This Row],[DATE]],"mmm")</f>
        <v>Feb</v>
      </c>
      <c r="R237"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37" t="str">
        <f>TEXT(InputData[[#This Row],[DATE]],"dddd")</f>
        <v>Sunday</v>
      </c>
      <c r="T237">
        <f>YEAR(InputData[[#This Row],[DATE]])</f>
        <v>2022</v>
      </c>
    </row>
    <row r="238" spans="1:20" x14ac:dyDescent="0.2">
      <c r="A238" s="5">
        <v>44597</v>
      </c>
      <c r="B238" t="s">
        <v>63</v>
      </c>
      <c r="C238">
        <v>6</v>
      </c>
      <c r="D238" t="s">
        <v>108</v>
      </c>
      <c r="E238" t="s">
        <v>105</v>
      </c>
      <c r="F238" t="str">
        <f>IF(InputData[[#This Row],[DISCOUNT %]]&lt;0%,"Yes","No")</f>
        <v>No</v>
      </c>
      <c r="G238" s="1">
        <v>0</v>
      </c>
      <c r="H238" t="str">
        <f>VLOOKUP(InputData[[#This Row],[PRODUCT ID]],MasterData[],2,0)</f>
        <v>Product18</v>
      </c>
      <c r="I238" t="str">
        <f>VLOOKUP(InputData[[#This Row],[PRODUCT ID]],MasterData[],3,0)</f>
        <v>Category02</v>
      </c>
      <c r="J238" t="str">
        <f>VLOOKUP(InputData[[#This Row],[PRODUCT ID]],MasterData[],4,0)</f>
        <v>No.</v>
      </c>
      <c r="K238" s="10">
        <f>VLOOKUP(InputData[[#This Row],[PRODUCT ID]],MasterData[],5,0)</f>
        <v>37</v>
      </c>
      <c r="L238" s="10">
        <f>VLOOKUP(InputData[[#This Row],[PRODUCT ID]],MasterData[],6,0)</f>
        <v>49.21</v>
      </c>
      <c r="M238" s="10">
        <f>InputData[[#This Row],[BUYING PRIZE]]*InputData[[#This Row],[QUANTITY]]</f>
        <v>222</v>
      </c>
      <c r="N238" s="10">
        <f>(InputData[[#This Row],[SELLING PRICE]]*InputData[[#This Row],[QUANTITY]])-(InputData[[#This Row],[DISCOUNT %]]*(InputData[[#This Row],[SELLING PRICE]]*InputData[[#This Row],[QUANTITY]]))</f>
        <v>295.26</v>
      </c>
      <c r="O238">
        <f>DAY(InputData[[#This Row],[DATE]])</f>
        <v>5</v>
      </c>
      <c r="P238" s="12">
        <v>44597</v>
      </c>
      <c r="Q238" t="str">
        <f>TEXT(InputData[[#This Row],[DATE]],"mmm")</f>
        <v>Feb</v>
      </c>
      <c r="R238"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38" t="str">
        <f>TEXT(InputData[[#This Row],[DATE]],"dddd")</f>
        <v>Saturday</v>
      </c>
      <c r="T238">
        <f>YEAR(InputData[[#This Row],[DATE]])</f>
        <v>2022</v>
      </c>
    </row>
    <row r="239" spans="1:20" x14ac:dyDescent="0.2">
      <c r="A239" s="5">
        <v>44595</v>
      </c>
      <c r="B239" t="s">
        <v>71</v>
      </c>
      <c r="C239">
        <v>8</v>
      </c>
      <c r="D239" t="s">
        <v>108</v>
      </c>
      <c r="E239" t="s">
        <v>107</v>
      </c>
      <c r="F239" t="str">
        <f>IF(InputData[[#This Row],[DISCOUNT %]]&lt;0%,"Yes","No")</f>
        <v>No</v>
      </c>
      <c r="G239" s="1">
        <v>0</v>
      </c>
      <c r="H239" t="str">
        <f>VLOOKUP(InputData[[#This Row],[PRODUCT ID]],MasterData[],2,0)</f>
        <v>Product14</v>
      </c>
      <c r="I239" t="str">
        <f>VLOOKUP(InputData[[#This Row],[PRODUCT ID]],MasterData[],3,0)</f>
        <v>Category02</v>
      </c>
      <c r="J239" t="str">
        <f>VLOOKUP(InputData[[#This Row],[PRODUCT ID]],MasterData[],4,0)</f>
        <v>Kg</v>
      </c>
      <c r="K239" s="10">
        <f>VLOOKUP(InputData[[#This Row],[PRODUCT ID]],MasterData[],5,0)</f>
        <v>112</v>
      </c>
      <c r="L239" s="10">
        <f>VLOOKUP(InputData[[#This Row],[PRODUCT ID]],MasterData[],6,0)</f>
        <v>146.72</v>
      </c>
      <c r="M239" s="10">
        <f>InputData[[#This Row],[BUYING PRIZE]]*InputData[[#This Row],[QUANTITY]]</f>
        <v>896</v>
      </c>
      <c r="N239" s="10">
        <f>(InputData[[#This Row],[SELLING PRICE]]*InputData[[#This Row],[QUANTITY]])-(InputData[[#This Row],[DISCOUNT %]]*(InputData[[#This Row],[SELLING PRICE]]*InputData[[#This Row],[QUANTITY]]))</f>
        <v>1173.76</v>
      </c>
      <c r="O239">
        <f>DAY(InputData[[#This Row],[DATE]])</f>
        <v>3</v>
      </c>
      <c r="P239" s="12">
        <v>44595</v>
      </c>
      <c r="Q239" t="str">
        <f>TEXT(InputData[[#This Row],[DATE]],"mmm")</f>
        <v>Feb</v>
      </c>
      <c r="R239"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39" t="str">
        <f>TEXT(InputData[[#This Row],[DATE]],"dddd")</f>
        <v>Thursday</v>
      </c>
      <c r="T239">
        <f>YEAR(InputData[[#This Row],[DATE]])</f>
        <v>2022</v>
      </c>
    </row>
    <row r="240" spans="1:20" x14ac:dyDescent="0.2">
      <c r="A240" s="5">
        <v>44593</v>
      </c>
      <c r="B240" t="s">
        <v>90</v>
      </c>
      <c r="C240">
        <v>9</v>
      </c>
      <c r="D240" t="s">
        <v>108</v>
      </c>
      <c r="E240" t="s">
        <v>105</v>
      </c>
      <c r="F240" t="str">
        <f>IF(InputData[[#This Row],[DISCOUNT %]]&lt;0%,"Yes","No")</f>
        <v>No</v>
      </c>
      <c r="G240" s="1">
        <v>0</v>
      </c>
      <c r="H240" t="str">
        <f>VLOOKUP(InputData[[#This Row],[PRODUCT ID]],MasterData[],2,0)</f>
        <v>Product05</v>
      </c>
      <c r="I240" t="str">
        <f>VLOOKUP(InputData[[#This Row],[PRODUCT ID]],MasterData[],3,0)</f>
        <v>Category01</v>
      </c>
      <c r="J240" t="str">
        <f>VLOOKUP(InputData[[#This Row],[PRODUCT ID]],MasterData[],4,0)</f>
        <v>Ft</v>
      </c>
      <c r="K240" s="10">
        <f>VLOOKUP(InputData[[#This Row],[PRODUCT ID]],MasterData[],5,0)</f>
        <v>133</v>
      </c>
      <c r="L240" s="10">
        <f>VLOOKUP(InputData[[#This Row],[PRODUCT ID]],MasterData[],6,0)</f>
        <v>155.61000000000001</v>
      </c>
      <c r="M240" s="10">
        <f>InputData[[#This Row],[BUYING PRIZE]]*InputData[[#This Row],[QUANTITY]]</f>
        <v>1197</v>
      </c>
      <c r="N240" s="10">
        <f>(InputData[[#This Row],[SELLING PRICE]]*InputData[[#This Row],[QUANTITY]])-(InputData[[#This Row],[DISCOUNT %]]*(InputData[[#This Row],[SELLING PRICE]]*InputData[[#This Row],[QUANTITY]]))</f>
        <v>1400.4900000000002</v>
      </c>
      <c r="O240">
        <f>DAY(InputData[[#This Row],[DATE]])</f>
        <v>1</v>
      </c>
      <c r="P240" s="12">
        <v>44593</v>
      </c>
      <c r="Q240" t="str">
        <f>TEXT(InputData[[#This Row],[DATE]],"mmm")</f>
        <v>Feb</v>
      </c>
      <c r="R240"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40" t="str">
        <f>TEXT(InputData[[#This Row],[DATE]],"dddd")</f>
        <v>Tuesday</v>
      </c>
      <c r="T240">
        <f>YEAR(InputData[[#This Row],[DATE]])</f>
        <v>2022</v>
      </c>
    </row>
    <row r="241" spans="1:20" x14ac:dyDescent="0.2">
      <c r="A241" s="5">
        <v>44592</v>
      </c>
      <c r="B241" t="s">
        <v>52</v>
      </c>
      <c r="C241">
        <v>6</v>
      </c>
      <c r="D241" t="s">
        <v>107</v>
      </c>
      <c r="E241" t="s">
        <v>105</v>
      </c>
      <c r="F241" t="str">
        <f>IF(InputData[[#This Row],[DISCOUNT %]]&lt;0%,"Yes","No")</f>
        <v>No</v>
      </c>
      <c r="G241" s="1">
        <v>0</v>
      </c>
      <c r="H241" t="str">
        <f>VLOOKUP(InputData[[#This Row],[PRODUCT ID]],MasterData[],2,0)</f>
        <v>Product23</v>
      </c>
      <c r="I241" t="str">
        <f>VLOOKUP(InputData[[#This Row],[PRODUCT ID]],MasterData[],3,0)</f>
        <v>Category03</v>
      </c>
      <c r="J241" t="str">
        <f>VLOOKUP(InputData[[#This Row],[PRODUCT ID]],MasterData[],4,0)</f>
        <v>Ft</v>
      </c>
      <c r="K241" s="10">
        <f>VLOOKUP(InputData[[#This Row],[PRODUCT ID]],MasterData[],5,0)</f>
        <v>141</v>
      </c>
      <c r="L241" s="10">
        <f>VLOOKUP(InputData[[#This Row],[PRODUCT ID]],MasterData[],6,0)</f>
        <v>149.46</v>
      </c>
      <c r="M241" s="10">
        <f>InputData[[#This Row],[BUYING PRIZE]]*InputData[[#This Row],[QUANTITY]]</f>
        <v>846</v>
      </c>
      <c r="N241" s="10">
        <f>(InputData[[#This Row],[SELLING PRICE]]*InputData[[#This Row],[QUANTITY]])-(InputData[[#This Row],[DISCOUNT %]]*(InputData[[#This Row],[SELLING PRICE]]*InputData[[#This Row],[QUANTITY]]))</f>
        <v>896.76</v>
      </c>
      <c r="O241">
        <f>DAY(InputData[[#This Row],[DATE]])</f>
        <v>31</v>
      </c>
      <c r="P241" s="12">
        <v>44592</v>
      </c>
      <c r="Q241" t="str">
        <f>TEXT(InputData[[#This Row],[DATE]],"mmm")</f>
        <v>Jan</v>
      </c>
      <c r="R241"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41" t="str">
        <f>TEXT(InputData[[#This Row],[DATE]],"dddd")</f>
        <v>Monday</v>
      </c>
      <c r="T241">
        <f>YEAR(InputData[[#This Row],[DATE]])</f>
        <v>2022</v>
      </c>
    </row>
    <row r="242" spans="1:20" x14ac:dyDescent="0.2">
      <c r="A242" s="5">
        <v>44592</v>
      </c>
      <c r="B242" t="s">
        <v>12</v>
      </c>
      <c r="C242">
        <v>9</v>
      </c>
      <c r="D242" t="s">
        <v>108</v>
      </c>
      <c r="E242" t="s">
        <v>105</v>
      </c>
      <c r="F242" t="str">
        <f>IF(InputData[[#This Row],[DISCOUNT %]]&lt;0%,"Yes","No")</f>
        <v>No</v>
      </c>
      <c r="G242" s="1">
        <v>0</v>
      </c>
      <c r="H242" t="str">
        <f>VLOOKUP(InputData[[#This Row],[PRODUCT ID]],MasterData[],2,0)</f>
        <v>Product41</v>
      </c>
      <c r="I242" t="str">
        <f>VLOOKUP(InputData[[#This Row],[PRODUCT ID]],MasterData[],3,0)</f>
        <v>Category05</v>
      </c>
      <c r="J242" t="str">
        <f>VLOOKUP(InputData[[#This Row],[PRODUCT ID]],MasterData[],4,0)</f>
        <v>Ft</v>
      </c>
      <c r="K242" s="10">
        <f>VLOOKUP(InputData[[#This Row],[PRODUCT ID]],MasterData[],5,0)</f>
        <v>138</v>
      </c>
      <c r="L242" s="10">
        <f>VLOOKUP(InputData[[#This Row],[PRODUCT ID]],MasterData[],6,0)</f>
        <v>173.88</v>
      </c>
      <c r="M242" s="10">
        <f>InputData[[#This Row],[BUYING PRIZE]]*InputData[[#This Row],[QUANTITY]]</f>
        <v>1242</v>
      </c>
      <c r="N242" s="10">
        <f>(InputData[[#This Row],[SELLING PRICE]]*InputData[[#This Row],[QUANTITY]])-(InputData[[#This Row],[DISCOUNT %]]*(InputData[[#This Row],[SELLING PRICE]]*InputData[[#This Row],[QUANTITY]]))</f>
        <v>1564.92</v>
      </c>
      <c r="O242">
        <f>DAY(InputData[[#This Row],[DATE]])</f>
        <v>31</v>
      </c>
      <c r="P242" s="12">
        <v>44592</v>
      </c>
      <c r="Q242" t="str">
        <f>TEXT(InputData[[#This Row],[DATE]],"mmm")</f>
        <v>Jan</v>
      </c>
      <c r="R242"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42" t="str">
        <f>TEXT(InputData[[#This Row],[DATE]],"dddd")</f>
        <v>Monday</v>
      </c>
      <c r="T242">
        <f>YEAR(InputData[[#This Row],[DATE]])</f>
        <v>2022</v>
      </c>
    </row>
    <row r="243" spans="1:20" x14ac:dyDescent="0.2">
      <c r="A243" s="5">
        <v>44589</v>
      </c>
      <c r="B243" t="s">
        <v>67</v>
      </c>
      <c r="C243">
        <v>11</v>
      </c>
      <c r="D243" t="s">
        <v>108</v>
      </c>
      <c r="E243" t="s">
        <v>107</v>
      </c>
      <c r="F243" t="str">
        <f>IF(InputData[[#This Row],[DISCOUNT %]]&lt;0%,"Yes","No")</f>
        <v>No</v>
      </c>
      <c r="G243" s="1">
        <v>0</v>
      </c>
      <c r="H243" t="str">
        <f>VLOOKUP(InputData[[#This Row],[PRODUCT ID]],MasterData[],2,0)</f>
        <v>Product16</v>
      </c>
      <c r="I243" t="str">
        <f>VLOOKUP(InputData[[#This Row],[PRODUCT ID]],MasterData[],3,0)</f>
        <v>Category02</v>
      </c>
      <c r="J243" t="str">
        <f>VLOOKUP(InputData[[#This Row],[PRODUCT ID]],MasterData[],4,0)</f>
        <v>No.</v>
      </c>
      <c r="K243" s="10">
        <f>VLOOKUP(InputData[[#This Row],[PRODUCT ID]],MasterData[],5,0)</f>
        <v>13</v>
      </c>
      <c r="L243" s="10">
        <f>VLOOKUP(InputData[[#This Row],[PRODUCT ID]],MasterData[],6,0)</f>
        <v>16.64</v>
      </c>
      <c r="M243" s="10">
        <f>InputData[[#This Row],[BUYING PRIZE]]*InputData[[#This Row],[QUANTITY]]</f>
        <v>143</v>
      </c>
      <c r="N243" s="10">
        <f>(InputData[[#This Row],[SELLING PRICE]]*InputData[[#This Row],[QUANTITY]])-(InputData[[#This Row],[DISCOUNT %]]*(InputData[[#This Row],[SELLING PRICE]]*InputData[[#This Row],[QUANTITY]]))</f>
        <v>183.04000000000002</v>
      </c>
      <c r="O243">
        <f>DAY(InputData[[#This Row],[DATE]])</f>
        <v>28</v>
      </c>
      <c r="P243" s="12">
        <v>44589</v>
      </c>
      <c r="Q243" t="str">
        <f>TEXT(InputData[[#This Row],[DATE]],"mmm")</f>
        <v>Jan</v>
      </c>
      <c r="R243"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43" t="str">
        <f>TEXT(InputData[[#This Row],[DATE]],"dddd")</f>
        <v>Friday</v>
      </c>
      <c r="T243">
        <f>YEAR(InputData[[#This Row],[DATE]])</f>
        <v>2022</v>
      </c>
    </row>
    <row r="244" spans="1:20" x14ac:dyDescent="0.2">
      <c r="A244" s="5">
        <v>44586</v>
      </c>
      <c r="B244" t="s">
        <v>65</v>
      </c>
      <c r="C244">
        <v>14</v>
      </c>
      <c r="D244" t="s">
        <v>108</v>
      </c>
      <c r="E244" t="s">
        <v>105</v>
      </c>
      <c r="F244" t="str">
        <f>IF(InputData[[#This Row],[DISCOUNT %]]&lt;0%,"Yes","No")</f>
        <v>No</v>
      </c>
      <c r="G244" s="1">
        <v>0</v>
      </c>
      <c r="H244" t="str">
        <f>VLOOKUP(InputData[[#This Row],[PRODUCT ID]],MasterData[],2,0)</f>
        <v>Product17</v>
      </c>
      <c r="I244" t="str">
        <f>VLOOKUP(InputData[[#This Row],[PRODUCT ID]],MasterData[],3,0)</f>
        <v>Category02</v>
      </c>
      <c r="J244" t="str">
        <f>VLOOKUP(InputData[[#This Row],[PRODUCT ID]],MasterData[],4,0)</f>
        <v>Ft</v>
      </c>
      <c r="K244" s="10">
        <f>VLOOKUP(InputData[[#This Row],[PRODUCT ID]],MasterData[],5,0)</f>
        <v>134</v>
      </c>
      <c r="L244" s="10">
        <f>VLOOKUP(InputData[[#This Row],[PRODUCT ID]],MasterData[],6,0)</f>
        <v>156.78</v>
      </c>
      <c r="M244" s="10">
        <f>InputData[[#This Row],[BUYING PRIZE]]*InputData[[#This Row],[QUANTITY]]</f>
        <v>1876</v>
      </c>
      <c r="N244" s="10">
        <f>(InputData[[#This Row],[SELLING PRICE]]*InputData[[#This Row],[QUANTITY]])-(InputData[[#This Row],[DISCOUNT %]]*(InputData[[#This Row],[SELLING PRICE]]*InputData[[#This Row],[QUANTITY]]))</f>
        <v>2194.92</v>
      </c>
      <c r="O244">
        <f>DAY(InputData[[#This Row],[DATE]])</f>
        <v>25</v>
      </c>
      <c r="P244" s="12">
        <v>44586</v>
      </c>
      <c r="Q244" t="str">
        <f>TEXT(InputData[[#This Row],[DATE]],"mmm")</f>
        <v>Jan</v>
      </c>
      <c r="R244"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44" t="str">
        <f>TEXT(InputData[[#This Row],[DATE]],"dddd")</f>
        <v>Tuesday</v>
      </c>
      <c r="T244">
        <f>YEAR(InputData[[#This Row],[DATE]])</f>
        <v>2022</v>
      </c>
    </row>
    <row r="245" spans="1:20" x14ac:dyDescent="0.2">
      <c r="A245" s="5">
        <v>44585</v>
      </c>
      <c r="B245" t="s">
        <v>37</v>
      </c>
      <c r="C245">
        <v>15</v>
      </c>
      <c r="D245" t="s">
        <v>107</v>
      </c>
      <c r="E245" t="s">
        <v>107</v>
      </c>
      <c r="F245" t="str">
        <f>IF(InputData[[#This Row],[DISCOUNT %]]&lt;0%,"Yes","No")</f>
        <v>No</v>
      </c>
      <c r="G245" s="1">
        <v>0</v>
      </c>
      <c r="H245" t="str">
        <f>VLOOKUP(InputData[[#This Row],[PRODUCT ID]],MasterData[],2,0)</f>
        <v>Product30</v>
      </c>
      <c r="I245" t="str">
        <f>VLOOKUP(InputData[[#This Row],[PRODUCT ID]],MasterData[],3,0)</f>
        <v>Category04</v>
      </c>
      <c r="J245" t="str">
        <f>VLOOKUP(InputData[[#This Row],[PRODUCT ID]],MasterData[],4,0)</f>
        <v>Ft</v>
      </c>
      <c r="K245" s="10">
        <f>VLOOKUP(InputData[[#This Row],[PRODUCT ID]],MasterData[],5,0)</f>
        <v>148</v>
      </c>
      <c r="L245" s="10">
        <f>VLOOKUP(InputData[[#This Row],[PRODUCT ID]],MasterData[],6,0)</f>
        <v>201.28</v>
      </c>
      <c r="M245" s="10">
        <f>InputData[[#This Row],[BUYING PRIZE]]*InputData[[#This Row],[QUANTITY]]</f>
        <v>2220</v>
      </c>
      <c r="N245" s="10">
        <f>(InputData[[#This Row],[SELLING PRICE]]*InputData[[#This Row],[QUANTITY]])-(InputData[[#This Row],[DISCOUNT %]]*(InputData[[#This Row],[SELLING PRICE]]*InputData[[#This Row],[QUANTITY]]))</f>
        <v>3019.2</v>
      </c>
      <c r="O245">
        <f>DAY(InputData[[#This Row],[DATE]])</f>
        <v>24</v>
      </c>
      <c r="P245" s="12">
        <v>44585</v>
      </c>
      <c r="Q245" t="str">
        <f>TEXT(InputData[[#This Row],[DATE]],"mmm")</f>
        <v>Jan</v>
      </c>
      <c r="R245"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45" t="str">
        <f>TEXT(InputData[[#This Row],[DATE]],"dddd")</f>
        <v>Monday</v>
      </c>
      <c r="T245">
        <f>YEAR(InputData[[#This Row],[DATE]])</f>
        <v>2022</v>
      </c>
    </row>
    <row r="246" spans="1:20" x14ac:dyDescent="0.2">
      <c r="A246" s="5">
        <v>44584</v>
      </c>
      <c r="B246" t="s">
        <v>96</v>
      </c>
      <c r="C246">
        <v>5</v>
      </c>
      <c r="D246" t="s">
        <v>106</v>
      </c>
      <c r="E246" t="s">
        <v>105</v>
      </c>
      <c r="F246" t="str">
        <f>IF(InputData[[#This Row],[DISCOUNT %]]&lt;0%,"Yes","No")</f>
        <v>No</v>
      </c>
      <c r="G246" s="1">
        <v>0</v>
      </c>
      <c r="H246" t="str">
        <f>VLOOKUP(InputData[[#This Row],[PRODUCT ID]],MasterData[],2,0)</f>
        <v>Product02</v>
      </c>
      <c r="I246" t="str">
        <f>VLOOKUP(InputData[[#This Row],[PRODUCT ID]],MasterData[],3,0)</f>
        <v>Category01</v>
      </c>
      <c r="J246" t="str">
        <f>VLOOKUP(InputData[[#This Row],[PRODUCT ID]],MasterData[],4,0)</f>
        <v>Kg</v>
      </c>
      <c r="K246" s="10">
        <f>VLOOKUP(InputData[[#This Row],[PRODUCT ID]],MasterData[],5,0)</f>
        <v>105</v>
      </c>
      <c r="L246" s="10">
        <f>VLOOKUP(InputData[[#This Row],[PRODUCT ID]],MasterData[],6,0)</f>
        <v>142.80000000000001</v>
      </c>
      <c r="M246" s="10">
        <f>InputData[[#This Row],[BUYING PRIZE]]*InputData[[#This Row],[QUANTITY]]</f>
        <v>525</v>
      </c>
      <c r="N246" s="10">
        <f>(InputData[[#This Row],[SELLING PRICE]]*InputData[[#This Row],[QUANTITY]])-(InputData[[#This Row],[DISCOUNT %]]*(InputData[[#This Row],[SELLING PRICE]]*InputData[[#This Row],[QUANTITY]]))</f>
        <v>714</v>
      </c>
      <c r="O246">
        <f>DAY(InputData[[#This Row],[DATE]])</f>
        <v>23</v>
      </c>
      <c r="P246" s="12">
        <v>44584</v>
      </c>
      <c r="Q246" t="str">
        <f>TEXT(InputData[[#This Row],[DATE]],"mmm")</f>
        <v>Jan</v>
      </c>
      <c r="R246"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46" t="str">
        <f>TEXT(InputData[[#This Row],[DATE]],"dddd")</f>
        <v>Sunday</v>
      </c>
      <c r="T246">
        <f>YEAR(InputData[[#This Row],[DATE]])</f>
        <v>2022</v>
      </c>
    </row>
    <row r="247" spans="1:20" x14ac:dyDescent="0.2">
      <c r="A247" s="5">
        <v>44584</v>
      </c>
      <c r="B247" t="s">
        <v>10</v>
      </c>
      <c r="C247">
        <v>8</v>
      </c>
      <c r="D247" t="s">
        <v>108</v>
      </c>
      <c r="E247" t="s">
        <v>107</v>
      </c>
      <c r="F247" t="str">
        <f>IF(InputData[[#This Row],[DISCOUNT %]]&lt;0%,"Yes","No")</f>
        <v>No</v>
      </c>
      <c r="G247" s="1">
        <v>0</v>
      </c>
      <c r="H247" t="str">
        <f>VLOOKUP(InputData[[#This Row],[PRODUCT ID]],MasterData[],2,0)</f>
        <v>Product42</v>
      </c>
      <c r="I247" t="str">
        <f>VLOOKUP(InputData[[#This Row],[PRODUCT ID]],MasterData[],3,0)</f>
        <v>Category05</v>
      </c>
      <c r="J247" t="str">
        <f>VLOOKUP(InputData[[#This Row],[PRODUCT ID]],MasterData[],4,0)</f>
        <v>Ft</v>
      </c>
      <c r="K247" s="10">
        <f>VLOOKUP(InputData[[#This Row],[PRODUCT ID]],MasterData[],5,0)</f>
        <v>120</v>
      </c>
      <c r="L247" s="10">
        <f>VLOOKUP(InputData[[#This Row],[PRODUCT ID]],MasterData[],6,0)</f>
        <v>162</v>
      </c>
      <c r="M247" s="10">
        <f>InputData[[#This Row],[BUYING PRIZE]]*InputData[[#This Row],[QUANTITY]]</f>
        <v>960</v>
      </c>
      <c r="N247" s="10">
        <f>(InputData[[#This Row],[SELLING PRICE]]*InputData[[#This Row],[QUANTITY]])-(InputData[[#This Row],[DISCOUNT %]]*(InputData[[#This Row],[SELLING PRICE]]*InputData[[#This Row],[QUANTITY]]))</f>
        <v>1296</v>
      </c>
      <c r="O247">
        <f>DAY(InputData[[#This Row],[DATE]])</f>
        <v>23</v>
      </c>
      <c r="P247" s="12">
        <v>44584</v>
      </c>
      <c r="Q247" t="str">
        <f>TEXT(InputData[[#This Row],[DATE]],"mmm")</f>
        <v>Jan</v>
      </c>
      <c r="R247"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47" t="str">
        <f>TEXT(InputData[[#This Row],[DATE]],"dddd")</f>
        <v>Sunday</v>
      </c>
      <c r="T247">
        <f>YEAR(InputData[[#This Row],[DATE]])</f>
        <v>2022</v>
      </c>
    </row>
    <row r="248" spans="1:20" x14ac:dyDescent="0.2">
      <c r="A248" s="5">
        <v>44583</v>
      </c>
      <c r="B248" t="s">
        <v>98</v>
      </c>
      <c r="C248">
        <v>6</v>
      </c>
      <c r="D248" t="s">
        <v>107</v>
      </c>
      <c r="E248" t="s">
        <v>105</v>
      </c>
      <c r="F248" t="str">
        <f>IF(InputData[[#This Row],[DISCOUNT %]]&lt;0%,"Yes","No")</f>
        <v>No</v>
      </c>
      <c r="G248" s="1">
        <v>0</v>
      </c>
      <c r="H248" t="str">
        <f>VLOOKUP(InputData[[#This Row],[PRODUCT ID]],MasterData[],2,0)</f>
        <v>Product01</v>
      </c>
      <c r="I248" t="str">
        <f>VLOOKUP(InputData[[#This Row],[PRODUCT ID]],MasterData[],3,0)</f>
        <v>Category01</v>
      </c>
      <c r="J248" t="str">
        <f>VLOOKUP(InputData[[#This Row],[PRODUCT ID]],MasterData[],4,0)</f>
        <v>Kg</v>
      </c>
      <c r="K248" s="10">
        <f>VLOOKUP(InputData[[#This Row],[PRODUCT ID]],MasterData[],5,0)</f>
        <v>98</v>
      </c>
      <c r="L248" s="10">
        <f>VLOOKUP(InputData[[#This Row],[PRODUCT ID]],MasterData[],6,0)</f>
        <v>103.88</v>
      </c>
      <c r="M248" s="10">
        <f>InputData[[#This Row],[BUYING PRIZE]]*InputData[[#This Row],[QUANTITY]]</f>
        <v>588</v>
      </c>
      <c r="N248" s="10">
        <f>(InputData[[#This Row],[SELLING PRICE]]*InputData[[#This Row],[QUANTITY]])-(InputData[[#This Row],[DISCOUNT %]]*(InputData[[#This Row],[SELLING PRICE]]*InputData[[#This Row],[QUANTITY]]))</f>
        <v>623.28</v>
      </c>
      <c r="O248">
        <f>DAY(InputData[[#This Row],[DATE]])</f>
        <v>22</v>
      </c>
      <c r="P248" s="12">
        <v>44583</v>
      </c>
      <c r="Q248" t="str">
        <f>TEXT(InputData[[#This Row],[DATE]],"mmm")</f>
        <v>Jan</v>
      </c>
      <c r="R248"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48" t="str">
        <f>TEXT(InputData[[#This Row],[DATE]],"dddd")</f>
        <v>Saturday</v>
      </c>
      <c r="T248">
        <f>YEAR(InputData[[#This Row],[DATE]])</f>
        <v>2022</v>
      </c>
    </row>
    <row r="249" spans="1:20" x14ac:dyDescent="0.2">
      <c r="A249" s="5">
        <v>44581</v>
      </c>
      <c r="B249" t="s">
        <v>56</v>
      </c>
      <c r="C249">
        <v>2</v>
      </c>
      <c r="D249" t="s">
        <v>108</v>
      </c>
      <c r="E249" t="s">
        <v>105</v>
      </c>
      <c r="F249" t="str">
        <f>IF(InputData[[#This Row],[DISCOUNT %]]&lt;0%,"Yes","No")</f>
        <v>No</v>
      </c>
      <c r="G249" s="1">
        <v>0</v>
      </c>
      <c r="H249" t="str">
        <f>VLOOKUP(InputData[[#This Row],[PRODUCT ID]],MasterData[],2,0)</f>
        <v>Product21</v>
      </c>
      <c r="I249" t="str">
        <f>VLOOKUP(InputData[[#This Row],[PRODUCT ID]],MasterData[],3,0)</f>
        <v>Category03</v>
      </c>
      <c r="J249" t="str">
        <f>VLOOKUP(InputData[[#This Row],[PRODUCT ID]],MasterData[],4,0)</f>
        <v>Ft</v>
      </c>
      <c r="K249" s="10">
        <f>VLOOKUP(InputData[[#This Row],[PRODUCT ID]],MasterData[],5,0)</f>
        <v>126</v>
      </c>
      <c r="L249" s="10">
        <f>VLOOKUP(InputData[[#This Row],[PRODUCT ID]],MasterData[],6,0)</f>
        <v>162.54</v>
      </c>
      <c r="M249" s="10">
        <f>InputData[[#This Row],[BUYING PRIZE]]*InputData[[#This Row],[QUANTITY]]</f>
        <v>252</v>
      </c>
      <c r="N249" s="10">
        <f>(InputData[[#This Row],[SELLING PRICE]]*InputData[[#This Row],[QUANTITY]])-(InputData[[#This Row],[DISCOUNT %]]*(InputData[[#This Row],[SELLING PRICE]]*InputData[[#This Row],[QUANTITY]]))</f>
        <v>325.08</v>
      </c>
      <c r="O249">
        <f>DAY(InputData[[#This Row],[DATE]])</f>
        <v>20</v>
      </c>
      <c r="P249" s="12">
        <v>44581</v>
      </c>
      <c r="Q249" t="str">
        <f>TEXT(InputData[[#This Row],[DATE]],"mmm")</f>
        <v>Jan</v>
      </c>
      <c r="R249"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49" t="str">
        <f>TEXT(InputData[[#This Row],[DATE]],"dddd")</f>
        <v>Thursday</v>
      </c>
      <c r="T249">
        <f>YEAR(InputData[[#This Row],[DATE]])</f>
        <v>2022</v>
      </c>
    </row>
    <row r="250" spans="1:20" x14ac:dyDescent="0.2">
      <c r="A250" s="5">
        <v>44581</v>
      </c>
      <c r="B250" t="s">
        <v>71</v>
      </c>
      <c r="C250">
        <v>7</v>
      </c>
      <c r="D250" t="s">
        <v>107</v>
      </c>
      <c r="E250" t="s">
        <v>107</v>
      </c>
      <c r="F250" t="str">
        <f>IF(InputData[[#This Row],[DISCOUNT %]]&lt;0%,"Yes","No")</f>
        <v>No</v>
      </c>
      <c r="G250" s="1">
        <v>0</v>
      </c>
      <c r="H250" t="str">
        <f>VLOOKUP(InputData[[#This Row],[PRODUCT ID]],MasterData[],2,0)</f>
        <v>Product14</v>
      </c>
      <c r="I250" t="str">
        <f>VLOOKUP(InputData[[#This Row],[PRODUCT ID]],MasterData[],3,0)</f>
        <v>Category02</v>
      </c>
      <c r="J250" t="str">
        <f>VLOOKUP(InputData[[#This Row],[PRODUCT ID]],MasterData[],4,0)</f>
        <v>Kg</v>
      </c>
      <c r="K250" s="10">
        <f>VLOOKUP(InputData[[#This Row],[PRODUCT ID]],MasterData[],5,0)</f>
        <v>112</v>
      </c>
      <c r="L250" s="10">
        <f>VLOOKUP(InputData[[#This Row],[PRODUCT ID]],MasterData[],6,0)</f>
        <v>146.72</v>
      </c>
      <c r="M250" s="10">
        <f>InputData[[#This Row],[BUYING PRIZE]]*InputData[[#This Row],[QUANTITY]]</f>
        <v>784</v>
      </c>
      <c r="N250" s="10">
        <f>(InputData[[#This Row],[SELLING PRICE]]*InputData[[#This Row],[QUANTITY]])-(InputData[[#This Row],[DISCOUNT %]]*(InputData[[#This Row],[SELLING PRICE]]*InputData[[#This Row],[QUANTITY]]))</f>
        <v>1027.04</v>
      </c>
      <c r="O250">
        <f>DAY(InputData[[#This Row],[DATE]])</f>
        <v>20</v>
      </c>
      <c r="P250" s="12">
        <v>44581</v>
      </c>
      <c r="Q250" t="str">
        <f>TEXT(InputData[[#This Row],[DATE]],"mmm")</f>
        <v>Jan</v>
      </c>
      <c r="R250"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50" t="str">
        <f>TEXT(InputData[[#This Row],[DATE]],"dddd")</f>
        <v>Thursday</v>
      </c>
      <c r="T250">
        <f>YEAR(InputData[[#This Row],[DATE]])</f>
        <v>2022</v>
      </c>
    </row>
    <row r="251" spans="1:20" x14ac:dyDescent="0.2">
      <c r="A251" s="5">
        <v>44579</v>
      </c>
      <c r="B251" t="s">
        <v>84</v>
      </c>
      <c r="C251">
        <v>9</v>
      </c>
      <c r="D251" t="s">
        <v>106</v>
      </c>
      <c r="E251" t="s">
        <v>105</v>
      </c>
      <c r="F251" t="str">
        <f>IF(InputData[[#This Row],[DISCOUNT %]]&lt;0%,"Yes","No")</f>
        <v>No</v>
      </c>
      <c r="G251" s="1">
        <v>0</v>
      </c>
      <c r="H251" t="str">
        <f>VLOOKUP(InputData[[#This Row],[PRODUCT ID]],MasterData[],2,0)</f>
        <v>Product08</v>
      </c>
      <c r="I251" t="str">
        <f>VLOOKUP(InputData[[#This Row],[PRODUCT ID]],MasterData[],3,0)</f>
        <v>Category01</v>
      </c>
      <c r="J251" t="str">
        <f>VLOOKUP(InputData[[#This Row],[PRODUCT ID]],MasterData[],4,0)</f>
        <v>Kg</v>
      </c>
      <c r="K251" s="10">
        <f>VLOOKUP(InputData[[#This Row],[PRODUCT ID]],MasterData[],5,0)</f>
        <v>83</v>
      </c>
      <c r="L251" s="10">
        <f>VLOOKUP(InputData[[#This Row],[PRODUCT ID]],MasterData[],6,0)</f>
        <v>94.62</v>
      </c>
      <c r="M251" s="10">
        <f>InputData[[#This Row],[BUYING PRIZE]]*InputData[[#This Row],[QUANTITY]]</f>
        <v>747</v>
      </c>
      <c r="N251" s="10">
        <f>(InputData[[#This Row],[SELLING PRICE]]*InputData[[#This Row],[QUANTITY]])-(InputData[[#This Row],[DISCOUNT %]]*(InputData[[#This Row],[SELLING PRICE]]*InputData[[#This Row],[QUANTITY]]))</f>
        <v>851.58</v>
      </c>
      <c r="O251">
        <f>DAY(InputData[[#This Row],[DATE]])</f>
        <v>18</v>
      </c>
      <c r="P251" s="12">
        <v>44579</v>
      </c>
      <c r="Q251" t="str">
        <f>TEXT(InputData[[#This Row],[DATE]],"mmm")</f>
        <v>Jan</v>
      </c>
      <c r="R251"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51" t="str">
        <f>TEXT(InputData[[#This Row],[DATE]],"dddd")</f>
        <v>Tuesday</v>
      </c>
      <c r="T251">
        <f>YEAR(InputData[[#This Row],[DATE]])</f>
        <v>2022</v>
      </c>
    </row>
    <row r="252" spans="1:20" x14ac:dyDescent="0.2">
      <c r="A252" s="5">
        <v>44578</v>
      </c>
      <c r="B252" t="s">
        <v>14</v>
      </c>
      <c r="C252">
        <v>4</v>
      </c>
      <c r="D252" t="s">
        <v>107</v>
      </c>
      <c r="E252" t="s">
        <v>107</v>
      </c>
      <c r="F252" t="str">
        <f>IF(InputData[[#This Row],[DISCOUNT %]]&lt;0%,"Yes","No")</f>
        <v>No</v>
      </c>
      <c r="G252" s="1">
        <v>0</v>
      </c>
      <c r="H252" t="str">
        <f>VLOOKUP(InputData[[#This Row],[PRODUCT ID]],MasterData[],2,0)</f>
        <v>Product40</v>
      </c>
      <c r="I252" t="str">
        <f>VLOOKUP(InputData[[#This Row],[PRODUCT ID]],MasterData[],3,0)</f>
        <v>Category05</v>
      </c>
      <c r="J252" t="str">
        <f>VLOOKUP(InputData[[#This Row],[PRODUCT ID]],MasterData[],4,0)</f>
        <v>Kg</v>
      </c>
      <c r="K252" s="10">
        <f>VLOOKUP(InputData[[#This Row],[PRODUCT ID]],MasterData[],5,0)</f>
        <v>90</v>
      </c>
      <c r="L252" s="10">
        <f>VLOOKUP(InputData[[#This Row],[PRODUCT ID]],MasterData[],6,0)</f>
        <v>115.2</v>
      </c>
      <c r="M252" s="10">
        <f>InputData[[#This Row],[BUYING PRIZE]]*InputData[[#This Row],[QUANTITY]]</f>
        <v>360</v>
      </c>
      <c r="N252" s="10">
        <f>(InputData[[#This Row],[SELLING PRICE]]*InputData[[#This Row],[QUANTITY]])-(InputData[[#This Row],[DISCOUNT %]]*(InputData[[#This Row],[SELLING PRICE]]*InputData[[#This Row],[QUANTITY]]))</f>
        <v>460.8</v>
      </c>
      <c r="O252">
        <f>DAY(InputData[[#This Row],[DATE]])</f>
        <v>17</v>
      </c>
      <c r="P252" s="12">
        <v>44578</v>
      </c>
      <c r="Q252" t="str">
        <f>TEXT(InputData[[#This Row],[DATE]],"mmm")</f>
        <v>Jan</v>
      </c>
      <c r="R252"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52" t="str">
        <f>TEXT(InputData[[#This Row],[DATE]],"dddd")</f>
        <v>Monday</v>
      </c>
      <c r="T252">
        <f>YEAR(InputData[[#This Row],[DATE]])</f>
        <v>2022</v>
      </c>
    </row>
    <row r="253" spans="1:20" x14ac:dyDescent="0.2">
      <c r="A253" s="5">
        <v>44577</v>
      </c>
      <c r="B253" t="s">
        <v>71</v>
      </c>
      <c r="C253">
        <v>11</v>
      </c>
      <c r="D253" t="s">
        <v>107</v>
      </c>
      <c r="E253" t="s">
        <v>105</v>
      </c>
      <c r="F253" t="str">
        <f>IF(InputData[[#This Row],[DISCOUNT %]]&lt;0%,"Yes","No")</f>
        <v>No</v>
      </c>
      <c r="G253" s="1">
        <v>0</v>
      </c>
      <c r="H253" t="str">
        <f>VLOOKUP(InputData[[#This Row],[PRODUCT ID]],MasterData[],2,0)</f>
        <v>Product14</v>
      </c>
      <c r="I253" t="str">
        <f>VLOOKUP(InputData[[#This Row],[PRODUCT ID]],MasterData[],3,0)</f>
        <v>Category02</v>
      </c>
      <c r="J253" t="str">
        <f>VLOOKUP(InputData[[#This Row],[PRODUCT ID]],MasterData[],4,0)</f>
        <v>Kg</v>
      </c>
      <c r="K253" s="10">
        <f>VLOOKUP(InputData[[#This Row],[PRODUCT ID]],MasterData[],5,0)</f>
        <v>112</v>
      </c>
      <c r="L253" s="10">
        <f>VLOOKUP(InputData[[#This Row],[PRODUCT ID]],MasterData[],6,0)</f>
        <v>146.72</v>
      </c>
      <c r="M253" s="10">
        <f>InputData[[#This Row],[BUYING PRIZE]]*InputData[[#This Row],[QUANTITY]]</f>
        <v>1232</v>
      </c>
      <c r="N253" s="10">
        <f>(InputData[[#This Row],[SELLING PRICE]]*InputData[[#This Row],[QUANTITY]])-(InputData[[#This Row],[DISCOUNT %]]*(InputData[[#This Row],[SELLING PRICE]]*InputData[[#This Row],[QUANTITY]]))</f>
        <v>1613.92</v>
      </c>
      <c r="O253">
        <f>DAY(InputData[[#This Row],[DATE]])</f>
        <v>16</v>
      </c>
      <c r="P253" s="12">
        <v>44577</v>
      </c>
      <c r="Q253" t="str">
        <f>TEXT(InputData[[#This Row],[DATE]],"mmm")</f>
        <v>Jan</v>
      </c>
      <c r="R253"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53" t="str">
        <f>TEXT(InputData[[#This Row],[DATE]],"dddd")</f>
        <v>Sunday</v>
      </c>
      <c r="T253">
        <f>YEAR(InputData[[#This Row],[DATE]])</f>
        <v>2022</v>
      </c>
    </row>
    <row r="254" spans="1:20" x14ac:dyDescent="0.2">
      <c r="A254" s="5">
        <v>44576</v>
      </c>
      <c r="B254" t="s">
        <v>54</v>
      </c>
      <c r="C254">
        <v>10</v>
      </c>
      <c r="D254" t="s">
        <v>108</v>
      </c>
      <c r="E254" t="s">
        <v>105</v>
      </c>
      <c r="F254" t="str">
        <f>IF(InputData[[#This Row],[DISCOUNT %]]&lt;0%,"Yes","No")</f>
        <v>No</v>
      </c>
      <c r="G254" s="1">
        <v>0</v>
      </c>
      <c r="H254" t="str">
        <f>VLOOKUP(InputData[[#This Row],[PRODUCT ID]],MasterData[],2,0)</f>
        <v>Product22</v>
      </c>
      <c r="I254" t="str">
        <f>VLOOKUP(InputData[[#This Row],[PRODUCT ID]],MasterData[],3,0)</f>
        <v>Category03</v>
      </c>
      <c r="J254" t="str">
        <f>VLOOKUP(InputData[[#This Row],[PRODUCT ID]],MasterData[],4,0)</f>
        <v>Ft</v>
      </c>
      <c r="K254" s="10">
        <f>VLOOKUP(InputData[[#This Row],[PRODUCT ID]],MasterData[],5,0)</f>
        <v>121</v>
      </c>
      <c r="L254" s="10">
        <f>VLOOKUP(InputData[[#This Row],[PRODUCT ID]],MasterData[],6,0)</f>
        <v>141.57</v>
      </c>
      <c r="M254" s="10">
        <f>InputData[[#This Row],[BUYING PRIZE]]*InputData[[#This Row],[QUANTITY]]</f>
        <v>1210</v>
      </c>
      <c r="N254" s="10">
        <f>(InputData[[#This Row],[SELLING PRICE]]*InputData[[#This Row],[QUANTITY]])-(InputData[[#This Row],[DISCOUNT %]]*(InputData[[#This Row],[SELLING PRICE]]*InputData[[#This Row],[QUANTITY]]))</f>
        <v>1415.6999999999998</v>
      </c>
      <c r="O254">
        <f>DAY(InputData[[#This Row],[DATE]])</f>
        <v>15</v>
      </c>
      <c r="P254" s="12">
        <v>44576</v>
      </c>
      <c r="Q254" t="str">
        <f>TEXT(InputData[[#This Row],[DATE]],"mmm")</f>
        <v>Jan</v>
      </c>
      <c r="R254"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54" t="str">
        <f>TEXT(InputData[[#This Row],[DATE]],"dddd")</f>
        <v>Saturday</v>
      </c>
      <c r="T254">
        <f>YEAR(InputData[[#This Row],[DATE]])</f>
        <v>2022</v>
      </c>
    </row>
    <row r="255" spans="1:20" x14ac:dyDescent="0.2">
      <c r="A255" s="5">
        <v>44575</v>
      </c>
      <c r="B255" t="s">
        <v>77</v>
      </c>
      <c r="C255">
        <v>14</v>
      </c>
      <c r="D255" t="s">
        <v>108</v>
      </c>
      <c r="E255" t="s">
        <v>107</v>
      </c>
      <c r="F255" t="str">
        <f>IF(InputData[[#This Row],[DISCOUNT %]]&lt;0%,"Yes","No")</f>
        <v>No</v>
      </c>
      <c r="G255" s="1">
        <v>0</v>
      </c>
      <c r="H255" t="str">
        <f>VLOOKUP(InputData[[#This Row],[PRODUCT ID]],MasterData[],2,0)</f>
        <v>Product11</v>
      </c>
      <c r="I255" t="str">
        <f>VLOOKUP(InputData[[#This Row],[PRODUCT ID]],MasterData[],3,0)</f>
        <v>Category02</v>
      </c>
      <c r="J255" t="str">
        <f>VLOOKUP(InputData[[#This Row],[PRODUCT ID]],MasterData[],4,0)</f>
        <v>Lt</v>
      </c>
      <c r="K255" s="10">
        <f>VLOOKUP(InputData[[#This Row],[PRODUCT ID]],MasterData[],5,0)</f>
        <v>44</v>
      </c>
      <c r="L255" s="10">
        <f>VLOOKUP(InputData[[#This Row],[PRODUCT ID]],MasterData[],6,0)</f>
        <v>48.4</v>
      </c>
      <c r="M255" s="10">
        <f>InputData[[#This Row],[BUYING PRIZE]]*InputData[[#This Row],[QUANTITY]]</f>
        <v>616</v>
      </c>
      <c r="N255" s="10">
        <f>(InputData[[#This Row],[SELLING PRICE]]*InputData[[#This Row],[QUANTITY]])-(InputData[[#This Row],[DISCOUNT %]]*(InputData[[#This Row],[SELLING PRICE]]*InputData[[#This Row],[QUANTITY]]))</f>
        <v>677.6</v>
      </c>
      <c r="O255">
        <f>DAY(InputData[[#This Row],[DATE]])</f>
        <v>14</v>
      </c>
      <c r="P255" s="12">
        <v>44575</v>
      </c>
      <c r="Q255" t="str">
        <f>TEXT(InputData[[#This Row],[DATE]],"mmm")</f>
        <v>Jan</v>
      </c>
      <c r="R255"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55" t="str">
        <f>TEXT(InputData[[#This Row],[DATE]],"dddd")</f>
        <v>Friday</v>
      </c>
      <c r="T255">
        <f>YEAR(InputData[[#This Row],[DATE]])</f>
        <v>2022</v>
      </c>
    </row>
    <row r="256" spans="1:20" x14ac:dyDescent="0.2">
      <c r="A256" s="5">
        <v>44574</v>
      </c>
      <c r="B256" t="s">
        <v>61</v>
      </c>
      <c r="C256">
        <v>6</v>
      </c>
      <c r="D256" t="s">
        <v>107</v>
      </c>
      <c r="E256" t="s">
        <v>107</v>
      </c>
      <c r="F256" t="str">
        <f>IF(InputData[[#This Row],[DISCOUNT %]]&lt;0%,"Yes","No")</f>
        <v>No</v>
      </c>
      <c r="G256" s="1">
        <v>0</v>
      </c>
      <c r="H256" t="str">
        <f>VLOOKUP(InputData[[#This Row],[PRODUCT ID]],MasterData[],2,0)</f>
        <v>Product19</v>
      </c>
      <c r="I256" t="str">
        <f>VLOOKUP(InputData[[#This Row],[PRODUCT ID]],MasterData[],3,0)</f>
        <v>Category02</v>
      </c>
      <c r="J256" t="str">
        <f>VLOOKUP(InputData[[#This Row],[PRODUCT ID]],MasterData[],4,0)</f>
        <v>Ft</v>
      </c>
      <c r="K256" s="10">
        <f>VLOOKUP(InputData[[#This Row],[PRODUCT ID]],MasterData[],5,0)</f>
        <v>150</v>
      </c>
      <c r="L256" s="10">
        <f>VLOOKUP(InputData[[#This Row],[PRODUCT ID]],MasterData[],6,0)</f>
        <v>210</v>
      </c>
      <c r="M256" s="10">
        <f>InputData[[#This Row],[BUYING PRIZE]]*InputData[[#This Row],[QUANTITY]]</f>
        <v>900</v>
      </c>
      <c r="N256" s="10">
        <f>(InputData[[#This Row],[SELLING PRICE]]*InputData[[#This Row],[QUANTITY]])-(InputData[[#This Row],[DISCOUNT %]]*(InputData[[#This Row],[SELLING PRICE]]*InputData[[#This Row],[QUANTITY]]))</f>
        <v>1260</v>
      </c>
      <c r="O256">
        <f>DAY(InputData[[#This Row],[DATE]])</f>
        <v>13</v>
      </c>
      <c r="P256" s="12">
        <v>44574</v>
      </c>
      <c r="Q256" t="str">
        <f>TEXT(InputData[[#This Row],[DATE]],"mmm")</f>
        <v>Jan</v>
      </c>
      <c r="R256"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56" t="str">
        <f>TEXT(InputData[[#This Row],[DATE]],"dddd")</f>
        <v>Thursday</v>
      </c>
      <c r="T256">
        <f>YEAR(InputData[[#This Row],[DATE]])</f>
        <v>2022</v>
      </c>
    </row>
    <row r="257" spans="1:20" x14ac:dyDescent="0.2">
      <c r="A257" s="5">
        <v>44572</v>
      </c>
      <c r="B257" t="s">
        <v>33</v>
      </c>
      <c r="C257">
        <v>2</v>
      </c>
      <c r="D257" t="s">
        <v>108</v>
      </c>
      <c r="E257" t="s">
        <v>107</v>
      </c>
      <c r="F257" t="str">
        <f>IF(InputData[[#This Row],[DISCOUNT %]]&lt;0%,"Yes","No")</f>
        <v>No</v>
      </c>
      <c r="G257" s="1">
        <v>0</v>
      </c>
      <c r="H257" t="str">
        <f>VLOOKUP(InputData[[#This Row],[PRODUCT ID]],MasterData[],2,0)</f>
        <v>Product32</v>
      </c>
      <c r="I257" t="str">
        <f>VLOOKUP(InputData[[#This Row],[PRODUCT ID]],MasterData[],3,0)</f>
        <v>Category04</v>
      </c>
      <c r="J257" t="str">
        <f>VLOOKUP(InputData[[#This Row],[PRODUCT ID]],MasterData[],4,0)</f>
        <v>Kg</v>
      </c>
      <c r="K257" s="10">
        <f>VLOOKUP(InputData[[#This Row],[PRODUCT ID]],MasterData[],5,0)</f>
        <v>89</v>
      </c>
      <c r="L257" s="10">
        <f>VLOOKUP(InputData[[#This Row],[PRODUCT ID]],MasterData[],6,0)</f>
        <v>117.48</v>
      </c>
      <c r="M257" s="10">
        <f>InputData[[#This Row],[BUYING PRIZE]]*InputData[[#This Row],[QUANTITY]]</f>
        <v>178</v>
      </c>
      <c r="N257" s="10">
        <f>(InputData[[#This Row],[SELLING PRICE]]*InputData[[#This Row],[QUANTITY]])-(InputData[[#This Row],[DISCOUNT %]]*(InputData[[#This Row],[SELLING PRICE]]*InputData[[#This Row],[QUANTITY]]))</f>
        <v>234.96</v>
      </c>
      <c r="O257">
        <f>DAY(InputData[[#This Row],[DATE]])</f>
        <v>11</v>
      </c>
      <c r="P257" s="12">
        <v>44572</v>
      </c>
      <c r="Q257" t="str">
        <f>TEXT(InputData[[#This Row],[DATE]],"mmm")</f>
        <v>Jan</v>
      </c>
      <c r="R257"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57" t="str">
        <f>TEXT(InputData[[#This Row],[DATE]],"dddd")</f>
        <v>Tuesday</v>
      </c>
      <c r="T257">
        <f>YEAR(InputData[[#This Row],[DATE]])</f>
        <v>2022</v>
      </c>
    </row>
    <row r="258" spans="1:20" x14ac:dyDescent="0.2">
      <c r="A258" s="5">
        <v>44571</v>
      </c>
      <c r="B258" t="s">
        <v>29</v>
      </c>
      <c r="C258">
        <v>14</v>
      </c>
      <c r="D258" t="s">
        <v>107</v>
      </c>
      <c r="E258" t="s">
        <v>107</v>
      </c>
      <c r="F258" t="str">
        <f>IF(InputData[[#This Row],[DISCOUNT %]]&lt;0%,"Yes","No")</f>
        <v>No</v>
      </c>
      <c r="G258" s="1">
        <v>0</v>
      </c>
      <c r="H258" t="str">
        <f>VLOOKUP(InputData[[#This Row],[PRODUCT ID]],MasterData[],2,0)</f>
        <v>Product34</v>
      </c>
      <c r="I258" t="str">
        <f>VLOOKUP(InputData[[#This Row],[PRODUCT ID]],MasterData[],3,0)</f>
        <v>Category04</v>
      </c>
      <c r="J258" t="str">
        <f>VLOOKUP(InputData[[#This Row],[PRODUCT ID]],MasterData[],4,0)</f>
        <v>Lt</v>
      </c>
      <c r="K258" s="10">
        <f>VLOOKUP(InputData[[#This Row],[PRODUCT ID]],MasterData[],5,0)</f>
        <v>55</v>
      </c>
      <c r="L258" s="10">
        <f>VLOOKUP(InputData[[#This Row],[PRODUCT ID]],MasterData[],6,0)</f>
        <v>58.3</v>
      </c>
      <c r="M258" s="10">
        <f>InputData[[#This Row],[BUYING PRIZE]]*InputData[[#This Row],[QUANTITY]]</f>
        <v>770</v>
      </c>
      <c r="N258" s="10">
        <f>(InputData[[#This Row],[SELLING PRICE]]*InputData[[#This Row],[QUANTITY]])-(InputData[[#This Row],[DISCOUNT %]]*(InputData[[#This Row],[SELLING PRICE]]*InputData[[#This Row],[QUANTITY]]))</f>
        <v>816.19999999999993</v>
      </c>
      <c r="O258">
        <f>DAY(InputData[[#This Row],[DATE]])</f>
        <v>10</v>
      </c>
      <c r="P258" s="12">
        <v>44571</v>
      </c>
      <c r="Q258" t="str">
        <f>TEXT(InputData[[#This Row],[DATE]],"mmm")</f>
        <v>Jan</v>
      </c>
      <c r="R258"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58" t="str">
        <f>TEXT(InputData[[#This Row],[DATE]],"dddd")</f>
        <v>Monday</v>
      </c>
      <c r="T258">
        <f>YEAR(InputData[[#This Row],[DATE]])</f>
        <v>2022</v>
      </c>
    </row>
    <row r="259" spans="1:20" x14ac:dyDescent="0.2">
      <c r="A259" s="5">
        <v>44570</v>
      </c>
      <c r="B259" t="s">
        <v>33</v>
      </c>
      <c r="C259">
        <v>12</v>
      </c>
      <c r="D259" t="s">
        <v>108</v>
      </c>
      <c r="E259" t="s">
        <v>107</v>
      </c>
      <c r="F259" t="str">
        <f>IF(InputData[[#This Row],[DISCOUNT %]]&lt;0%,"Yes","No")</f>
        <v>No</v>
      </c>
      <c r="G259" s="1">
        <v>0</v>
      </c>
      <c r="H259" t="str">
        <f>VLOOKUP(InputData[[#This Row],[PRODUCT ID]],MasterData[],2,0)</f>
        <v>Product32</v>
      </c>
      <c r="I259" t="str">
        <f>VLOOKUP(InputData[[#This Row],[PRODUCT ID]],MasterData[],3,0)</f>
        <v>Category04</v>
      </c>
      <c r="J259" t="str">
        <f>VLOOKUP(InputData[[#This Row],[PRODUCT ID]],MasterData[],4,0)</f>
        <v>Kg</v>
      </c>
      <c r="K259" s="10">
        <f>VLOOKUP(InputData[[#This Row],[PRODUCT ID]],MasterData[],5,0)</f>
        <v>89</v>
      </c>
      <c r="L259" s="10">
        <f>VLOOKUP(InputData[[#This Row],[PRODUCT ID]],MasterData[],6,0)</f>
        <v>117.48</v>
      </c>
      <c r="M259" s="10">
        <f>InputData[[#This Row],[BUYING PRIZE]]*InputData[[#This Row],[QUANTITY]]</f>
        <v>1068</v>
      </c>
      <c r="N259" s="10">
        <f>(InputData[[#This Row],[SELLING PRICE]]*InputData[[#This Row],[QUANTITY]])-(InputData[[#This Row],[DISCOUNT %]]*(InputData[[#This Row],[SELLING PRICE]]*InputData[[#This Row],[QUANTITY]]))</f>
        <v>1409.76</v>
      </c>
      <c r="O259">
        <f>DAY(InputData[[#This Row],[DATE]])</f>
        <v>9</v>
      </c>
      <c r="P259" s="12">
        <v>44570</v>
      </c>
      <c r="Q259" t="str">
        <f>TEXT(InputData[[#This Row],[DATE]],"mmm")</f>
        <v>Jan</v>
      </c>
      <c r="R259"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59" t="str">
        <f>TEXT(InputData[[#This Row],[DATE]],"dddd")</f>
        <v>Sunday</v>
      </c>
      <c r="T259">
        <f>YEAR(InputData[[#This Row],[DATE]])</f>
        <v>2022</v>
      </c>
    </row>
    <row r="260" spans="1:20" x14ac:dyDescent="0.2">
      <c r="A260" s="5">
        <v>44565</v>
      </c>
      <c r="B260" t="s">
        <v>75</v>
      </c>
      <c r="C260">
        <v>8</v>
      </c>
      <c r="D260" t="s">
        <v>108</v>
      </c>
      <c r="E260" t="s">
        <v>107</v>
      </c>
      <c r="F260" t="str">
        <f>IF(InputData[[#This Row],[DISCOUNT %]]&lt;0%,"Yes","No")</f>
        <v>No</v>
      </c>
      <c r="G260" s="1">
        <v>0</v>
      </c>
      <c r="H260" t="str">
        <f>VLOOKUP(InputData[[#This Row],[PRODUCT ID]],MasterData[],2,0)</f>
        <v>Product12</v>
      </c>
      <c r="I260" t="str">
        <f>VLOOKUP(InputData[[#This Row],[PRODUCT ID]],MasterData[],3,0)</f>
        <v>Category02</v>
      </c>
      <c r="J260" t="str">
        <f>VLOOKUP(InputData[[#This Row],[PRODUCT ID]],MasterData[],4,0)</f>
        <v>Kg</v>
      </c>
      <c r="K260" s="10">
        <f>VLOOKUP(InputData[[#This Row],[PRODUCT ID]],MasterData[],5,0)</f>
        <v>73</v>
      </c>
      <c r="L260" s="10">
        <f>VLOOKUP(InputData[[#This Row],[PRODUCT ID]],MasterData[],6,0)</f>
        <v>94.17</v>
      </c>
      <c r="M260" s="10">
        <f>InputData[[#This Row],[BUYING PRIZE]]*InputData[[#This Row],[QUANTITY]]</f>
        <v>584</v>
      </c>
      <c r="N260" s="10">
        <f>(InputData[[#This Row],[SELLING PRICE]]*InputData[[#This Row],[QUANTITY]])-(InputData[[#This Row],[DISCOUNT %]]*(InputData[[#This Row],[SELLING PRICE]]*InputData[[#This Row],[QUANTITY]]))</f>
        <v>753.36</v>
      </c>
      <c r="O260">
        <f>DAY(InputData[[#This Row],[DATE]])</f>
        <v>4</v>
      </c>
      <c r="P260" s="12">
        <v>44565</v>
      </c>
      <c r="Q260" t="str">
        <f>TEXT(InputData[[#This Row],[DATE]],"mmm")</f>
        <v>Jan</v>
      </c>
      <c r="R260"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60" t="str">
        <f>TEXT(InputData[[#This Row],[DATE]],"dddd")</f>
        <v>Tuesday</v>
      </c>
      <c r="T260">
        <f>YEAR(InputData[[#This Row],[DATE]])</f>
        <v>2022</v>
      </c>
    </row>
    <row r="261" spans="1:20" x14ac:dyDescent="0.2">
      <c r="A261" s="5">
        <v>44565</v>
      </c>
      <c r="B261" t="s">
        <v>39</v>
      </c>
      <c r="C261">
        <v>1</v>
      </c>
      <c r="D261" t="s">
        <v>107</v>
      </c>
      <c r="E261" t="s">
        <v>107</v>
      </c>
      <c r="F261" t="str">
        <f>IF(InputData[[#This Row],[DISCOUNT %]]&lt;0%,"Yes","No")</f>
        <v>No</v>
      </c>
      <c r="G261" s="1">
        <v>0</v>
      </c>
      <c r="H261" t="str">
        <f>VLOOKUP(InputData[[#This Row],[PRODUCT ID]],MasterData[],2,0)</f>
        <v>Product29</v>
      </c>
      <c r="I261" t="str">
        <f>VLOOKUP(InputData[[#This Row],[PRODUCT ID]],MasterData[],3,0)</f>
        <v>Category04</v>
      </c>
      <c r="J261" t="str">
        <f>VLOOKUP(InputData[[#This Row],[PRODUCT ID]],MasterData[],4,0)</f>
        <v>Lt</v>
      </c>
      <c r="K261" s="10">
        <f>VLOOKUP(InputData[[#This Row],[PRODUCT ID]],MasterData[],5,0)</f>
        <v>47</v>
      </c>
      <c r="L261" s="10">
        <f>VLOOKUP(InputData[[#This Row],[PRODUCT ID]],MasterData[],6,0)</f>
        <v>53.11</v>
      </c>
      <c r="M261" s="10">
        <f>InputData[[#This Row],[BUYING PRIZE]]*InputData[[#This Row],[QUANTITY]]</f>
        <v>47</v>
      </c>
      <c r="N261" s="10">
        <f>(InputData[[#This Row],[SELLING PRICE]]*InputData[[#This Row],[QUANTITY]])-(InputData[[#This Row],[DISCOUNT %]]*(InputData[[#This Row],[SELLING PRICE]]*InputData[[#This Row],[QUANTITY]]))</f>
        <v>53.11</v>
      </c>
      <c r="O261">
        <f>DAY(InputData[[#This Row],[DATE]])</f>
        <v>4</v>
      </c>
      <c r="P261" s="12">
        <v>44565</v>
      </c>
      <c r="Q261" t="str">
        <f>TEXT(InputData[[#This Row],[DATE]],"mmm")</f>
        <v>Jan</v>
      </c>
      <c r="R261"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61" t="str">
        <f>TEXT(InputData[[#This Row],[DATE]],"dddd")</f>
        <v>Tuesday</v>
      </c>
      <c r="T261">
        <f>YEAR(InputData[[#This Row],[DATE]])</f>
        <v>2022</v>
      </c>
    </row>
    <row r="262" spans="1:20" x14ac:dyDescent="0.2">
      <c r="A262" s="5">
        <v>44564</v>
      </c>
      <c r="B262" t="s">
        <v>7</v>
      </c>
      <c r="C262">
        <v>9</v>
      </c>
      <c r="D262" t="s">
        <v>108</v>
      </c>
      <c r="E262" t="s">
        <v>105</v>
      </c>
      <c r="F262" t="str">
        <f>IF(InputData[[#This Row],[DISCOUNT %]]&lt;0%,"Yes","No")</f>
        <v>No</v>
      </c>
      <c r="G262" s="1">
        <v>0</v>
      </c>
      <c r="H262" t="str">
        <f>VLOOKUP(InputData[[#This Row],[PRODUCT ID]],MasterData[],2,0)</f>
        <v>Product43</v>
      </c>
      <c r="I262" t="str">
        <f>VLOOKUP(InputData[[#This Row],[PRODUCT ID]],MasterData[],3,0)</f>
        <v>Category05</v>
      </c>
      <c r="J262" t="str">
        <f>VLOOKUP(InputData[[#This Row],[PRODUCT ID]],MasterData[],4,0)</f>
        <v>Kg</v>
      </c>
      <c r="K262" s="10">
        <f>VLOOKUP(InputData[[#This Row],[PRODUCT ID]],MasterData[],5,0)</f>
        <v>67</v>
      </c>
      <c r="L262" s="10">
        <f>VLOOKUP(InputData[[#This Row],[PRODUCT ID]],MasterData[],6,0)</f>
        <v>83.08</v>
      </c>
      <c r="M262" s="10">
        <f>InputData[[#This Row],[BUYING PRIZE]]*InputData[[#This Row],[QUANTITY]]</f>
        <v>603</v>
      </c>
      <c r="N262" s="10">
        <f>(InputData[[#This Row],[SELLING PRICE]]*InputData[[#This Row],[QUANTITY]])-(InputData[[#This Row],[DISCOUNT %]]*(InputData[[#This Row],[SELLING PRICE]]*InputData[[#This Row],[QUANTITY]]))</f>
        <v>747.72</v>
      </c>
      <c r="O262">
        <f>DAY(InputData[[#This Row],[DATE]])</f>
        <v>3</v>
      </c>
      <c r="P262" s="12">
        <v>44564</v>
      </c>
      <c r="Q262" t="str">
        <f>TEXT(InputData[[#This Row],[DATE]],"mmm")</f>
        <v>Jan</v>
      </c>
      <c r="R262"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62" t="str">
        <f>TEXT(InputData[[#This Row],[DATE]],"dddd")</f>
        <v>Monday</v>
      </c>
      <c r="T262">
        <f>YEAR(InputData[[#This Row],[DATE]])</f>
        <v>2022</v>
      </c>
    </row>
    <row r="263" spans="1:20" x14ac:dyDescent="0.2">
      <c r="A263" s="5">
        <v>44563</v>
      </c>
      <c r="B263" t="s">
        <v>79</v>
      </c>
      <c r="C263">
        <v>7</v>
      </c>
      <c r="D263" t="s">
        <v>108</v>
      </c>
      <c r="E263" t="s">
        <v>105</v>
      </c>
      <c r="F263" t="str">
        <f>IF(InputData[[#This Row],[DISCOUNT %]]&lt;0%,"Yes","No")</f>
        <v>No</v>
      </c>
      <c r="G263" s="1">
        <v>0</v>
      </c>
      <c r="H263" t="str">
        <f>VLOOKUP(InputData[[#This Row],[PRODUCT ID]],MasterData[],2,0)</f>
        <v>Product10</v>
      </c>
      <c r="I263" t="str">
        <f>VLOOKUP(InputData[[#This Row],[PRODUCT ID]],MasterData[],3,0)</f>
        <v>Category02</v>
      </c>
      <c r="J263" t="str">
        <f>VLOOKUP(InputData[[#This Row],[PRODUCT ID]],MasterData[],4,0)</f>
        <v>Ft</v>
      </c>
      <c r="K263" s="10">
        <f>VLOOKUP(InputData[[#This Row],[PRODUCT ID]],MasterData[],5,0)</f>
        <v>148</v>
      </c>
      <c r="L263" s="10">
        <f>VLOOKUP(InputData[[#This Row],[PRODUCT ID]],MasterData[],6,0)</f>
        <v>164.28</v>
      </c>
      <c r="M263" s="10">
        <f>InputData[[#This Row],[BUYING PRIZE]]*InputData[[#This Row],[QUANTITY]]</f>
        <v>1036</v>
      </c>
      <c r="N263" s="10">
        <f>(InputData[[#This Row],[SELLING PRICE]]*InputData[[#This Row],[QUANTITY]])-(InputData[[#This Row],[DISCOUNT %]]*(InputData[[#This Row],[SELLING PRICE]]*InputData[[#This Row],[QUANTITY]]))</f>
        <v>1149.96</v>
      </c>
      <c r="O263">
        <f>DAY(InputData[[#This Row],[DATE]])</f>
        <v>2</v>
      </c>
      <c r="P263" s="12">
        <v>44563</v>
      </c>
      <c r="Q263" t="str">
        <f>TEXT(InputData[[#This Row],[DATE]],"mmm")</f>
        <v>Jan</v>
      </c>
      <c r="R263"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63" t="str">
        <f>TEXT(InputData[[#This Row],[DATE]],"dddd")</f>
        <v>Sunday</v>
      </c>
      <c r="T263">
        <f>YEAR(InputData[[#This Row],[DATE]])</f>
        <v>2022</v>
      </c>
    </row>
    <row r="264" spans="1:20" x14ac:dyDescent="0.2">
      <c r="A264" s="5">
        <v>44563</v>
      </c>
      <c r="B264" t="s">
        <v>69</v>
      </c>
      <c r="C264">
        <v>2</v>
      </c>
      <c r="D264" t="s">
        <v>107</v>
      </c>
      <c r="E264" t="s">
        <v>105</v>
      </c>
      <c r="F264" t="str">
        <f>IF(InputData[[#This Row],[DISCOUNT %]]&lt;0%,"Yes","No")</f>
        <v>No</v>
      </c>
      <c r="G264" s="1">
        <v>0</v>
      </c>
      <c r="H264" t="str">
        <f>VLOOKUP(InputData[[#This Row],[PRODUCT ID]],MasterData[],2,0)</f>
        <v>Product15</v>
      </c>
      <c r="I264" t="str">
        <f>VLOOKUP(InputData[[#This Row],[PRODUCT ID]],MasterData[],3,0)</f>
        <v>Category02</v>
      </c>
      <c r="J264" t="str">
        <f>VLOOKUP(InputData[[#This Row],[PRODUCT ID]],MasterData[],4,0)</f>
        <v>No.</v>
      </c>
      <c r="K264" s="10">
        <f>VLOOKUP(InputData[[#This Row],[PRODUCT ID]],MasterData[],5,0)</f>
        <v>12</v>
      </c>
      <c r="L264" s="10">
        <f>VLOOKUP(InputData[[#This Row],[PRODUCT ID]],MasterData[],6,0)</f>
        <v>15.719999999999999</v>
      </c>
      <c r="M264" s="10">
        <f>InputData[[#This Row],[BUYING PRIZE]]*InputData[[#This Row],[QUANTITY]]</f>
        <v>24</v>
      </c>
      <c r="N264" s="10">
        <f>(InputData[[#This Row],[SELLING PRICE]]*InputData[[#This Row],[QUANTITY]])-(InputData[[#This Row],[DISCOUNT %]]*(InputData[[#This Row],[SELLING PRICE]]*InputData[[#This Row],[QUANTITY]]))</f>
        <v>31.439999999999998</v>
      </c>
      <c r="O264">
        <f>DAY(InputData[[#This Row],[DATE]])</f>
        <v>2</v>
      </c>
      <c r="P264" s="12">
        <v>44563</v>
      </c>
      <c r="Q264" t="str">
        <f>TEXT(InputData[[#This Row],[DATE]],"mmm")</f>
        <v>Jan</v>
      </c>
      <c r="R264"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64" t="str">
        <f>TEXT(InputData[[#This Row],[DATE]],"dddd")</f>
        <v>Sunday</v>
      </c>
      <c r="T264">
        <f>YEAR(InputData[[#This Row],[DATE]])</f>
        <v>2022</v>
      </c>
    </row>
    <row r="265" spans="1:20" x14ac:dyDescent="0.2">
      <c r="A265" s="5">
        <v>44563</v>
      </c>
      <c r="B265" t="s">
        <v>31</v>
      </c>
      <c r="C265">
        <v>1</v>
      </c>
      <c r="D265" t="s">
        <v>108</v>
      </c>
      <c r="E265" t="s">
        <v>105</v>
      </c>
      <c r="F265" t="str">
        <f>IF(InputData[[#This Row],[DISCOUNT %]]&lt;0%,"Yes","No")</f>
        <v>No</v>
      </c>
      <c r="G265" s="1">
        <v>0</v>
      </c>
      <c r="H265" t="str">
        <f>VLOOKUP(InputData[[#This Row],[PRODUCT ID]],MasterData[],2,0)</f>
        <v>Product33</v>
      </c>
      <c r="I265" t="str">
        <f>VLOOKUP(InputData[[#This Row],[PRODUCT ID]],MasterData[],3,0)</f>
        <v>Category04</v>
      </c>
      <c r="J265" t="str">
        <f>VLOOKUP(InputData[[#This Row],[PRODUCT ID]],MasterData[],4,0)</f>
        <v>Kg</v>
      </c>
      <c r="K265" s="10">
        <f>VLOOKUP(InputData[[#This Row],[PRODUCT ID]],MasterData[],5,0)</f>
        <v>95</v>
      </c>
      <c r="L265" s="10">
        <f>VLOOKUP(InputData[[#This Row],[PRODUCT ID]],MasterData[],6,0)</f>
        <v>119.7</v>
      </c>
      <c r="M265" s="10">
        <f>InputData[[#This Row],[BUYING PRIZE]]*InputData[[#This Row],[QUANTITY]]</f>
        <v>95</v>
      </c>
      <c r="N265" s="10">
        <f>(InputData[[#This Row],[SELLING PRICE]]*InputData[[#This Row],[QUANTITY]])-(InputData[[#This Row],[DISCOUNT %]]*(InputData[[#This Row],[SELLING PRICE]]*InputData[[#This Row],[QUANTITY]]))</f>
        <v>119.7</v>
      </c>
      <c r="O265">
        <f>DAY(InputData[[#This Row],[DATE]])</f>
        <v>2</v>
      </c>
      <c r="P265" s="12">
        <v>44563</v>
      </c>
      <c r="Q265" t="str">
        <f>TEXT(InputData[[#This Row],[DATE]],"mmm")</f>
        <v>Jan</v>
      </c>
      <c r="R265"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65" t="str">
        <f>TEXT(InputData[[#This Row],[DATE]],"dddd")</f>
        <v>Sunday</v>
      </c>
      <c r="T265">
        <f>YEAR(InputData[[#This Row],[DATE]])</f>
        <v>2022</v>
      </c>
    </row>
    <row r="266" spans="1:20" x14ac:dyDescent="0.2">
      <c r="A266" s="5">
        <v>44562</v>
      </c>
      <c r="B266" t="s">
        <v>54</v>
      </c>
      <c r="C266">
        <v>1</v>
      </c>
      <c r="D266" t="s">
        <v>106</v>
      </c>
      <c r="E266" t="s">
        <v>105</v>
      </c>
      <c r="F266" t="str">
        <f>IF(InputData[[#This Row],[DISCOUNT %]]&lt;0%,"Yes","No")</f>
        <v>No</v>
      </c>
      <c r="G266" s="1">
        <v>0</v>
      </c>
      <c r="H266" t="str">
        <f>VLOOKUP(InputData[[#This Row],[PRODUCT ID]],MasterData[],2,0)</f>
        <v>Product22</v>
      </c>
      <c r="I266" t="str">
        <f>VLOOKUP(InputData[[#This Row],[PRODUCT ID]],MasterData[],3,0)</f>
        <v>Category03</v>
      </c>
      <c r="J266" t="str">
        <f>VLOOKUP(InputData[[#This Row],[PRODUCT ID]],MasterData[],4,0)</f>
        <v>Ft</v>
      </c>
      <c r="K266" s="10">
        <f>VLOOKUP(InputData[[#This Row],[PRODUCT ID]],MasterData[],5,0)</f>
        <v>121</v>
      </c>
      <c r="L266" s="10">
        <f>VLOOKUP(InputData[[#This Row],[PRODUCT ID]],MasterData[],6,0)</f>
        <v>141.57</v>
      </c>
      <c r="M266" s="10">
        <f>InputData[[#This Row],[BUYING PRIZE]]*InputData[[#This Row],[QUANTITY]]</f>
        <v>121</v>
      </c>
      <c r="N266" s="10">
        <f>(InputData[[#This Row],[SELLING PRICE]]*InputData[[#This Row],[QUANTITY]])-(InputData[[#This Row],[DISCOUNT %]]*(InputData[[#This Row],[SELLING PRICE]]*InputData[[#This Row],[QUANTITY]]))</f>
        <v>141.57</v>
      </c>
      <c r="O266">
        <f>DAY(InputData[[#This Row],[DATE]])</f>
        <v>1</v>
      </c>
      <c r="P266" s="12">
        <v>44562</v>
      </c>
      <c r="Q266" t="str">
        <f>TEXT(InputData[[#This Row],[DATE]],"mmm")</f>
        <v>Jan</v>
      </c>
      <c r="R266"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66" t="str">
        <f>TEXT(InputData[[#This Row],[DATE]],"dddd")</f>
        <v>Saturday</v>
      </c>
      <c r="T266">
        <f>YEAR(InputData[[#This Row],[DATE]])</f>
        <v>2022</v>
      </c>
    </row>
    <row r="267" spans="1:20" x14ac:dyDescent="0.2">
      <c r="A267" s="5">
        <v>44560</v>
      </c>
      <c r="B267" t="s">
        <v>79</v>
      </c>
      <c r="C267">
        <v>13</v>
      </c>
      <c r="D267" t="s">
        <v>107</v>
      </c>
      <c r="E267" t="s">
        <v>107</v>
      </c>
      <c r="F267" t="str">
        <f>IF(InputData[[#This Row],[DISCOUNT %]]&lt;0%,"Yes","No")</f>
        <v>No</v>
      </c>
      <c r="G267" s="1">
        <v>0</v>
      </c>
      <c r="H267" t="str">
        <f>VLOOKUP(InputData[[#This Row],[PRODUCT ID]],MasterData[],2,0)</f>
        <v>Product10</v>
      </c>
      <c r="I267" t="str">
        <f>VLOOKUP(InputData[[#This Row],[PRODUCT ID]],MasterData[],3,0)</f>
        <v>Category02</v>
      </c>
      <c r="J267" t="str">
        <f>VLOOKUP(InputData[[#This Row],[PRODUCT ID]],MasterData[],4,0)</f>
        <v>Ft</v>
      </c>
      <c r="K267" s="10">
        <f>VLOOKUP(InputData[[#This Row],[PRODUCT ID]],MasterData[],5,0)</f>
        <v>148</v>
      </c>
      <c r="L267" s="10">
        <f>VLOOKUP(InputData[[#This Row],[PRODUCT ID]],MasterData[],6,0)</f>
        <v>164.28</v>
      </c>
      <c r="M267" s="10">
        <f>InputData[[#This Row],[BUYING PRIZE]]*InputData[[#This Row],[QUANTITY]]</f>
        <v>1924</v>
      </c>
      <c r="N267" s="10">
        <f>(InputData[[#This Row],[SELLING PRICE]]*InputData[[#This Row],[QUANTITY]])-(InputData[[#This Row],[DISCOUNT %]]*(InputData[[#This Row],[SELLING PRICE]]*InputData[[#This Row],[QUANTITY]]))</f>
        <v>2135.64</v>
      </c>
      <c r="O267">
        <f>DAY(InputData[[#This Row],[DATE]])</f>
        <v>30</v>
      </c>
      <c r="P267" s="12">
        <v>44560</v>
      </c>
      <c r="Q267" t="str">
        <f>TEXT(InputData[[#This Row],[DATE]],"mmm")</f>
        <v>Dec</v>
      </c>
      <c r="R267"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67" t="str">
        <f>TEXT(InputData[[#This Row],[DATE]],"dddd")</f>
        <v>Thursday</v>
      </c>
      <c r="T267">
        <f>YEAR(InputData[[#This Row],[DATE]])</f>
        <v>2021</v>
      </c>
    </row>
    <row r="268" spans="1:20" x14ac:dyDescent="0.2">
      <c r="A268" s="5">
        <v>44558</v>
      </c>
      <c r="B268" t="s">
        <v>39</v>
      </c>
      <c r="C268">
        <v>6</v>
      </c>
      <c r="D268" t="s">
        <v>108</v>
      </c>
      <c r="E268" t="s">
        <v>105</v>
      </c>
      <c r="F268" t="str">
        <f>IF(InputData[[#This Row],[DISCOUNT %]]&lt;0%,"Yes","No")</f>
        <v>No</v>
      </c>
      <c r="G268" s="1">
        <v>0</v>
      </c>
      <c r="H268" t="str">
        <f>VLOOKUP(InputData[[#This Row],[PRODUCT ID]],MasterData[],2,0)</f>
        <v>Product29</v>
      </c>
      <c r="I268" t="str">
        <f>VLOOKUP(InputData[[#This Row],[PRODUCT ID]],MasterData[],3,0)</f>
        <v>Category04</v>
      </c>
      <c r="J268" t="str">
        <f>VLOOKUP(InputData[[#This Row],[PRODUCT ID]],MasterData[],4,0)</f>
        <v>Lt</v>
      </c>
      <c r="K268" s="10">
        <f>VLOOKUP(InputData[[#This Row],[PRODUCT ID]],MasterData[],5,0)</f>
        <v>47</v>
      </c>
      <c r="L268" s="10">
        <f>VLOOKUP(InputData[[#This Row],[PRODUCT ID]],MasterData[],6,0)</f>
        <v>53.11</v>
      </c>
      <c r="M268" s="10">
        <f>InputData[[#This Row],[BUYING PRIZE]]*InputData[[#This Row],[QUANTITY]]</f>
        <v>282</v>
      </c>
      <c r="N268" s="10">
        <f>(InputData[[#This Row],[SELLING PRICE]]*InputData[[#This Row],[QUANTITY]])-(InputData[[#This Row],[DISCOUNT %]]*(InputData[[#This Row],[SELLING PRICE]]*InputData[[#This Row],[QUANTITY]]))</f>
        <v>318.65999999999997</v>
      </c>
      <c r="O268">
        <f>DAY(InputData[[#This Row],[DATE]])</f>
        <v>28</v>
      </c>
      <c r="P268" s="12">
        <v>44558</v>
      </c>
      <c r="Q268" t="str">
        <f>TEXT(InputData[[#This Row],[DATE]],"mmm")</f>
        <v>Dec</v>
      </c>
      <c r="R268"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68" t="str">
        <f>TEXT(InputData[[#This Row],[DATE]],"dddd")</f>
        <v>Tuesday</v>
      </c>
      <c r="T268">
        <f>YEAR(InputData[[#This Row],[DATE]])</f>
        <v>2021</v>
      </c>
    </row>
    <row r="269" spans="1:20" x14ac:dyDescent="0.2">
      <c r="A269" s="5">
        <v>44557</v>
      </c>
      <c r="B269" t="s">
        <v>39</v>
      </c>
      <c r="C269">
        <v>14</v>
      </c>
      <c r="D269" t="s">
        <v>108</v>
      </c>
      <c r="E269" t="s">
        <v>105</v>
      </c>
      <c r="F269" t="str">
        <f>IF(InputData[[#This Row],[DISCOUNT %]]&lt;0%,"Yes","No")</f>
        <v>No</v>
      </c>
      <c r="G269" s="1">
        <v>0</v>
      </c>
      <c r="H269" t="str">
        <f>VLOOKUP(InputData[[#This Row],[PRODUCT ID]],MasterData[],2,0)</f>
        <v>Product29</v>
      </c>
      <c r="I269" t="str">
        <f>VLOOKUP(InputData[[#This Row],[PRODUCT ID]],MasterData[],3,0)</f>
        <v>Category04</v>
      </c>
      <c r="J269" t="str">
        <f>VLOOKUP(InputData[[#This Row],[PRODUCT ID]],MasterData[],4,0)</f>
        <v>Lt</v>
      </c>
      <c r="K269" s="10">
        <f>VLOOKUP(InputData[[#This Row],[PRODUCT ID]],MasterData[],5,0)</f>
        <v>47</v>
      </c>
      <c r="L269" s="10">
        <f>VLOOKUP(InputData[[#This Row],[PRODUCT ID]],MasterData[],6,0)</f>
        <v>53.11</v>
      </c>
      <c r="M269" s="10">
        <f>InputData[[#This Row],[BUYING PRIZE]]*InputData[[#This Row],[QUANTITY]]</f>
        <v>658</v>
      </c>
      <c r="N269" s="10">
        <f>(InputData[[#This Row],[SELLING PRICE]]*InputData[[#This Row],[QUANTITY]])-(InputData[[#This Row],[DISCOUNT %]]*(InputData[[#This Row],[SELLING PRICE]]*InputData[[#This Row],[QUANTITY]]))</f>
        <v>743.54</v>
      </c>
      <c r="O269">
        <f>DAY(InputData[[#This Row],[DATE]])</f>
        <v>27</v>
      </c>
      <c r="P269" s="12">
        <v>44557</v>
      </c>
      <c r="Q269" t="str">
        <f>TEXT(InputData[[#This Row],[DATE]],"mmm")</f>
        <v>Dec</v>
      </c>
      <c r="R269"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69" t="str">
        <f>TEXT(InputData[[#This Row],[DATE]],"dddd")</f>
        <v>Monday</v>
      </c>
      <c r="T269">
        <f>YEAR(InputData[[#This Row],[DATE]])</f>
        <v>2021</v>
      </c>
    </row>
    <row r="270" spans="1:20" x14ac:dyDescent="0.2">
      <c r="A270" s="5">
        <v>44556</v>
      </c>
      <c r="B270" t="s">
        <v>12</v>
      </c>
      <c r="C270">
        <v>14</v>
      </c>
      <c r="D270" t="s">
        <v>107</v>
      </c>
      <c r="E270" t="s">
        <v>105</v>
      </c>
      <c r="F270" t="str">
        <f>IF(InputData[[#This Row],[DISCOUNT %]]&lt;0%,"Yes","No")</f>
        <v>No</v>
      </c>
      <c r="G270" s="1">
        <v>0</v>
      </c>
      <c r="H270" t="str">
        <f>VLOOKUP(InputData[[#This Row],[PRODUCT ID]],MasterData[],2,0)</f>
        <v>Product41</v>
      </c>
      <c r="I270" t="str">
        <f>VLOOKUP(InputData[[#This Row],[PRODUCT ID]],MasterData[],3,0)</f>
        <v>Category05</v>
      </c>
      <c r="J270" t="str">
        <f>VLOOKUP(InputData[[#This Row],[PRODUCT ID]],MasterData[],4,0)</f>
        <v>Ft</v>
      </c>
      <c r="K270" s="10">
        <f>VLOOKUP(InputData[[#This Row],[PRODUCT ID]],MasterData[],5,0)</f>
        <v>138</v>
      </c>
      <c r="L270" s="10">
        <f>VLOOKUP(InputData[[#This Row],[PRODUCT ID]],MasterData[],6,0)</f>
        <v>173.88</v>
      </c>
      <c r="M270" s="10">
        <f>InputData[[#This Row],[BUYING PRIZE]]*InputData[[#This Row],[QUANTITY]]</f>
        <v>1932</v>
      </c>
      <c r="N270" s="10">
        <f>(InputData[[#This Row],[SELLING PRICE]]*InputData[[#This Row],[QUANTITY]])-(InputData[[#This Row],[DISCOUNT %]]*(InputData[[#This Row],[SELLING PRICE]]*InputData[[#This Row],[QUANTITY]]))</f>
        <v>2434.3199999999997</v>
      </c>
      <c r="O270">
        <f>DAY(InputData[[#This Row],[DATE]])</f>
        <v>26</v>
      </c>
      <c r="P270" s="12">
        <v>44556</v>
      </c>
      <c r="Q270" t="str">
        <f>TEXT(InputData[[#This Row],[DATE]],"mmm")</f>
        <v>Dec</v>
      </c>
      <c r="R270"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70" t="str">
        <f>TEXT(InputData[[#This Row],[DATE]],"dddd")</f>
        <v>Sunday</v>
      </c>
      <c r="T270">
        <f>YEAR(InputData[[#This Row],[DATE]])</f>
        <v>2021</v>
      </c>
    </row>
    <row r="271" spans="1:20" x14ac:dyDescent="0.2">
      <c r="A271" s="5">
        <v>44554</v>
      </c>
      <c r="B271" t="s">
        <v>10</v>
      </c>
      <c r="C271">
        <v>8</v>
      </c>
      <c r="D271" t="s">
        <v>106</v>
      </c>
      <c r="E271" t="s">
        <v>105</v>
      </c>
      <c r="F271" t="str">
        <f>IF(InputData[[#This Row],[DISCOUNT %]]&lt;0%,"Yes","No")</f>
        <v>No</v>
      </c>
      <c r="G271" s="1">
        <v>0</v>
      </c>
      <c r="H271" t="str">
        <f>VLOOKUP(InputData[[#This Row],[PRODUCT ID]],MasterData[],2,0)</f>
        <v>Product42</v>
      </c>
      <c r="I271" t="str">
        <f>VLOOKUP(InputData[[#This Row],[PRODUCT ID]],MasterData[],3,0)</f>
        <v>Category05</v>
      </c>
      <c r="J271" t="str">
        <f>VLOOKUP(InputData[[#This Row],[PRODUCT ID]],MasterData[],4,0)</f>
        <v>Ft</v>
      </c>
      <c r="K271" s="10">
        <f>VLOOKUP(InputData[[#This Row],[PRODUCT ID]],MasterData[],5,0)</f>
        <v>120</v>
      </c>
      <c r="L271" s="10">
        <f>VLOOKUP(InputData[[#This Row],[PRODUCT ID]],MasterData[],6,0)</f>
        <v>162</v>
      </c>
      <c r="M271" s="10">
        <f>InputData[[#This Row],[BUYING PRIZE]]*InputData[[#This Row],[QUANTITY]]</f>
        <v>960</v>
      </c>
      <c r="N271" s="10">
        <f>(InputData[[#This Row],[SELLING PRICE]]*InputData[[#This Row],[QUANTITY]])-(InputData[[#This Row],[DISCOUNT %]]*(InputData[[#This Row],[SELLING PRICE]]*InputData[[#This Row],[QUANTITY]]))</f>
        <v>1296</v>
      </c>
      <c r="O271">
        <f>DAY(InputData[[#This Row],[DATE]])</f>
        <v>24</v>
      </c>
      <c r="P271" s="12">
        <v>44554</v>
      </c>
      <c r="Q271" t="str">
        <f>TEXT(InputData[[#This Row],[DATE]],"mmm")</f>
        <v>Dec</v>
      </c>
      <c r="R271"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71" t="str">
        <f>TEXT(InputData[[#This Row],[DATE]],"dddd")</f>
        <v>Friday</v>
      </c>
      <c r="T271">
        <f>YEAR(InputData[[#This Row],[DATE]])</f>
        <v>2021</v>
      </c>
    </row>
    <row r="272" spans="1:20" x14ac:dyDescent="0.2">
      <c r="A272" s="5">
        <v>44554</v>
      </c>
      <c r="B272" t="s">
        <v>24</v>
      </c>
      <c r="C272">
        <v>8</v>
      </c>
      <c r="D272" t="s">
        <v>106</v>
      </c>
      <c r="E272" t="s">
        <v>107</v>
      </c>
      <c r="F272" t="str">
        <f>IF(InputData[[#This Row],[DISCOUNT %]]&lt;0%,"Yes","No")</f>
        <v>No</v>
      </c>
      <c r="G272" s="1">
        <v>0</v>
      </c>
      <c r="H272" t="str">
        <f>VLOOKUP(InputData[[#This Row],[PRODUCT ID]],MasterData[],2,0)</f>
        <v>Product36</v>
      </c>
      <c r="I272" t="str">
        <f>VLOOKUP(InputData[[#This Row],[PRODUCT ID]],MasterData[],3,0)</f>
        <v>Category04</v>
      </c>
      <c r="J272" t="str">
        <f>VLOOKUP(InputData[[#This Row],[PRODUCT ID]],MasterData[],4,0)</f>
        <v>Kg</v>
      </c>
      <c r="K272" s="10">
        <f>VLOOKUP(InputData[[#This Row],[PRODUCT ID]],MasterData[],5,0)</f>
        <v>90</v>
      </c>
      <c r="L272" s="10">
        <f>VLOOKUP(InputData[[#This Row],[PRODUCT ID]],MasterData[],6,0)</f>
        <v>96.3</v>
      </c>
      <c r="M272" s="10">
        <f>InputData[[#This Row],[BUYING PRIZE]]*InputData[[#This Row],[QUANTITY]]</f>
        <v>720</v>
      </c>
      <c r="N272" s="10">
        <f>(InputData[[#This Row],[SELLING PRICE]]*InputData[[#This Row],[QUANTITY]])-(InputData[[#This Row],[DISCOUNT %]]*(InputData[[#This Row],[SELLING PRICE]]*InputData[[#This Row],[QUANTITY]]))</f>
        <v>770.4</v>
      </c>
      <c r="O272">
        <f>DAY(InputData[[#This Row],[DATE]])</f>
        <v>24</v>
      </c>
      <c r="P272" s="12">
        <v>44554</v>
      </c>
      <c r="Q272" t="str">
        <f>TEXT(InputData[[#This Row],[DATE]],"mmm")</f>
        <v>Dec</v>
      </c>
      <c r="R272"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72" t="str">
        <f>TEXT(InputData[[#This Row],[DATE]],"dddd")</f>
        <v>Friday</v>
      </c>
      <c r="T272">
        <f>YEAR(InputData[[#This Row],[DATE]])</f>
        <v>2021</v>
      </c>
    </row>
    <row r="273" spans="1:20" x14ac:dyDescent="0.2">
      <c r="A273" s="5">
        <v>44551</v>
      </c>
      <c r="B273" t="s">
        <v>45</v>
      </c>
      <c r="C273">
        <v>10</v>
      </c>
      <c r="D273" t="s">
        <v>107</v>
      </c>
      <c r="E273" t="s">
        <v>105</v>
      </c>
      <c r="F273" t="str">
        <f>IF(InputData[[#This Row],[DISCOUNT %]]&lt;0%,"Yes","No")</f>
        <v>No</v>
      </c>
      <c r="G273" s="1">
        <v>0</v>
      </c>
      <c r="H273" t="str">
        <f>VLOOKUP(InputData[[#This Row],[PRODUCT ID]],MasterData[],2,0)</f>
        <v>Product26</v>
      </c>
      <c r="I273" t="str">
        <f>VLOOKUP(InputData[[#This Row],[PRODUCT ID]],MasterData[],3,0)</f>
        <v>Category04</v>
      </c>
      <c r="J273" t="str">
        <f>VLOOKUP(InputData[[#This Row],[PRODUCT ID]],MasterData[],4,0)</f>
        <v>No.</v>
      </c>
      <c r="K273" s="10">
        <f>VLOOKUP(InputData[[#This Row],[PRODUCT ID]],MasterData[],5,0)</f>
        <v>18</v>
      </c>
      <c r="L273" s="10">
        <f>VLOOKUP(InputData[[#This Row],[PRODUCT ID]],MasterData[],6,0)</f>
        <v>24.66</v>
      </c>
      <c r="M273" s="10">
        <f>InputData[[#This Row],[BUYING PRIZE]]*InputData[[#This Row],[QUANTITY]]</f>
        <v>180</v>
      </c>
      <c r="N273" s="10">
        <f>(InputData[[#This Row],[SELLING PRICE]]*InputData[[#This Row],[QUANTITY]])-(InputData[[#This Row],[DISCOUNT %]]*(InputData[[#This Row],[SELLING PRICE]]*InputData[[#This Row],[QUANTITY]]))</f>
        <v>246.6</v>
      </c>
      <c r="O273">
        <f>DAY(InputData[[#This Row],[DATE]])</f>
        <v>21</v>
      </c>
      <c r="P273" s="12">
        <v>44551</v>
      </c>
      <c r="Q273" t="str">
        <f>TEXT(InputData[[#This Row],[DATE]],"mmm")</f>
        <v>Dec</v>
      </c>
      <c r="R273"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73" t="str">
        <f>TEXT(InputData[[#This Row],[DATE]],"dddd")</f>
        <v>Tuesday</v>
      </c>
      <c r="T273">
        <f>YEAR(InputData[[#This Row],[DATE]])</f>
        <v>2021</v>
      </c>
    </row>
    <row r="274" spans="1:20" x14ac:dyDescent="0.2">
      <c r="A274" s="5">
        <v>44550</v>
      </c>
      <c r="B274" t="s">
        <v>75</v>
      </c>
      <c r="C274">
        <v>14</v>
      </c>
      <c r="D274" t="s">
        <v>108</v>
      </c>
      <c r="E274" t="s">
        <v>107</v>
      </c>
      <c r="F274" t="str">
        <f>IF(InputData[[#This Row],[DISCOUNT %]]&lt;0%,"Yes","No")</f>
        <v>No</v>
      </c>
      <c r="G274" s="1">
        <v>0</v>
      </c>
      <c r="H274" t="str">
        <f>VLOOKUP(InputData[[#This Row],[PRODUCT ID]],MasterData[],2,0)</f>
        <v>Product12</v>
      </c>
      <c r="I274" t="str">
        <f>VLOOKUP(InputData[[#This Row],[PRODUCT ID]],MasterData[],3,0)</f>
        <v>Category02</v>
      </c>
      <c r="J274" t="str">
        <f>VLOOKUP(InputData[[#This Row],[PRODUCT ID]],MasterData[],4,0)</f>
        <v>Kg</v>
      </c>
      <c r="K274" s="10">
        <f>VLOOKUP(InputData[[#This Row],[PRODUCT ID]],MasterData[],5,0)</f>
        <v>73</v>
      </c>
      <c r="L274" s="10">
        <f>VLOOKUP(InputData[[#This Row],[PRODUCT ID]],MasterData[],6,0)</f>
        <v>94.17</v>
      </c>
      <c r="M274" s="10">
        <f>InputData[[#This Row],[BUYING PRIZE]]*InputData[[#This Row],[QUANTITY]]</f>
        <v>1022</v>
      </c>
      <c r="N274" s="10">
        <f>(InputData[[#This Row],[SELLING PRICE]]*InputData[[#This Row],[QUANTITY]])-(InputData[[#This Row],[DISCOUNT %]]*(InputData[[#This Row],[SELLING PRICE]]*InputData[[#This Row],[QUANTITY]]))</f>
        <v>1318.38</v>
      </c>
      <c r="O274">
        <f>DAY(InputData[[#This Row],[DATE]])</f>
        <v>20</v>
      </c>
      <c r="P274" s="12">
        <v>44550</v>
      </c>
      <c r="Q274" t="str">
        <f>TEXT(InputData[[#This Row],[DATE]],"mmm")</f>
        <v>Dec</v>
      </c>
      <c r="R274"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74" t="str">
        <f>TEXT(InputData[[#This Row],[DATE]],"dddd")</f>
        <v>Monday</v>
      </c>
      <c r="T274">
        <f>YEAR(InputData[[#This Row],[DATE]])</f>
        <v>2021</v>
      </c>
    </row>
    <row r="275" spans="1:20" x14ac:dyDescent="0.2">
      <c r="A275" s="5">
        <v>44549</v>
      </c>
      <c r="B275" t="s">
        <v>52</v>
      </c>
      <c r="C275">
        <v>12</v>
      </c>
      <c r="D275" t="s">
        <v>108</v>
      </c>
      <c r="E275" t="s">
        <v>107</v>
      </c>
      <c r="F275" t="str">
        <f>IF(InputData[[#This Row],[DISCOUNT %]]&lt;0%,"Yes","No")</f>
        <v>No</v>
      </c>
      <c r="G275" s="1">
        <v>0</v>
      </c>
      <c r="H275" t="str">
        <f>VLOOKUP(InputData[[#This Row],[PRODUCT ID]],MasterData[],2,0)</f>
        <v>Product23</v>
      </c>
      <c r="I275" t="str">
        <f>VLOOKUP(InputData[[#This Row],[PRODUCT ID]],MasterData[],3,0)</f>
        <v>Category03</v>
      </c>
      <c r="J275" t="str">
        <f>VLOOKUP(InputData[[#This Row],[PRODUCT ID]],MasterData[],4,0)</f>
        <v>Ft</v>
      </c>
      <c r="K275" s="10">
        <f>VLOOKUP(InputData[[#This Row],[PRODUCT ID]],MasterData[],5,0)</f>
        <v>141</v>
      </c>
      <c r="L275" s="10">
        <f>VLOOKUP(InputData[[#This Row],[PRODUCT ID]],MasterData[],6,0)</f>
        <v>149.46</v>
      </c>
      <c r="M275" s="10">
        <f>InputData[[#This Row],[BUYING PRIZE]]*InputData[[#This Row],[QUANTITY]]</f>
        <v>1692</v>
      </c>
      <c r="N275" s="10">
        <f>(InputData[[#This Row],[SELLING PRICE]]*InputData[[#This Row],[QUANTITY]])-(InputData[[#This Row],[DISCOUNT %]]*(InputData[[#This Row],[SELLING PRICE]]*InputData[[#This Row],[QUANTITY]]))</f>
        <v>1793.52</v>
      </c>
      <c r="O275">
        <f>DAY(InputData[[#This Row],[DATE]])</f>
        <v>19</v>
      </c>
      <c r="P275" s="12">
        <v>44549</v>
      </c>
      <c r="Q275" t="str">
        <f>TEXT(InputData[[#This Row],[DATE]],"mmm")</f>
        <v>Dec</v>
      </c>
      <c r="R275"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75" t="str">
        <f>TEXT(InputData[[#This Row],[DATE]],"dddd")</f>
        <v>Sunday</v>
      </c>
      <c r="T275">
        <f>YEAR(InputData[[#This Row],[DATE]])</f>
        <v>2021</v>
      </c>
    </row>
    <row r="276" spans="1:20" x14ac:dyDescent="0.2">
      <c r="A276" s="5">
        <v>44549</v>
      </c>
      <c r="B276" t="s">
        <v>39</v>
      </c>
      <c r="C276">
        <v>3</v>
      </c>
      <c r="D276" t="s">
        <v>106</v>
      </c>
      <c r="E276" t="s">
        <v>107</v>
      </c>
      <c r="F276" t="str">
        <f>IF(InputData[[#This Row],[DISCOUNT %]]&lt;0%,"Yes","No")</f>
        <v>No</v>
      </c>
      <c r="G276" s="1">
        <v>0</v>
      </c>
      <c r="H276" t="str">
        <f>VLOOKUP(InputData[[#This Row],[PRODUCT ID]],MasterData[],2,0)</f>
        <v>Product29</v>
      </c>
      <c r="I276" t="str">
        <f>VLOOKUP(InputData[[#This Row],[PRODUCT ID]],MasterData[],3,0)</f>
        <v>Category04</v>
      </c>
      <c r="J276" t="str">
        <f>VLOOKUP(InputData[[#This Row],[PRODUCT ID]],MasterData[],4,0)</f>
        <v>Lt</v>
      </c>
      <c r="K276" s="10">
        <f>VLOOKUP(InputData[[#This Row],[PRODUCT ID]],MasterData[],5,0)</f>
        <v>47</v>
      </c>
      <c r="L276" s="10">
        <f>VLOOKUP(InputData[[#This Row],[PRODUCT ID]],MasterData[],6,0)</f>
        <v>53.11</v>
      </c>
      <c r="M276" s="10">
        <f>InputData[[#This Row],[BUYING PRIZE]]*InputData[[#This Row],[QUANTITY]]</f>
        <v>141</v>
      </c>
      <c r="N276" s="10">
        <f>(InputData[[#This Row],[SELLING PRICE]]*InputData[[#This Row],[QUANTITY]])-(InputData[[#This Row],[DISCOUNT %]]*(InputData[[#This Row],[SELLING PRICE]]*InputData[[#This Row],[QUANTITY]]))</f>
        <v>159.32999999999998</v>
      </c>
      <c r="O276">
        <f>DAY(InputData[[#This Row],[DATE]])</f>
        <v>19</v>
      </c>
      <c r="P276" s="12">
        <v>44549</v>
      </c>
      <c r="Q276" t="str">
        <f>TEXT(InputData[[#This Row],[DATE]],"mmm")</f>
        <v>Dec</v>
      </c>
      <c r="R276"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76" t="str">
        <f>TEXT(InputData[[#This Row],[DATE]],"dddd")</f>
        <v>Sunday</v>
      </c>
      <c r="T276">
        <f>YEAR(InputData[[#This Row],[DATE]])</f>
        <v>2021</v>
      </c>
    </row>
    <row r="277" spans="1:20" x14ac:dyDescent="0.2">
      <c r="A277" s="5">
        <v>44549</v>
      </c>
      <c r="B277" t="s">
        <v>77</v>
      </c>
      <c r="C277">
        <v>10</v>
      </c>
      <c r="D277" t="s">
        <v>107</v>
      </c>
      <c r="E277" t="s">
        <v>107</v>
      </c>
      <c r="F277" t="str">
        <f>IF(InputData[[#This Row],[DISCOUNT %]]&lt;0%,"Yes","No")</f>
        <v>No</v>
      </c>
      <c r="G277" s="1">
        <v>0</v>
      </c>
      <c r="H277" t="str">
        <f>VLOOKUP(InputData[[#This Row],[PRODUCT ID]],MasterData[],2,0)</f>
        <v>Product11</v>
      </c>
      <c r="I277" t="str">
        <f>VLOOKUP(InputData[[#This Row],[PRODUCT ID]],MasterData[],3,0)</f>
        <v>Category02</v>
      </c>
      <c r="J277" t="str">
        <f>VLOOKUP(InputData[[#This Row],[PRODUCT ID]],MasterData[],4,0)</f>
        <v>Lt</v>
      </c>
      <c r="K277" s="10">
        <f>VLOOKUP(InputData[[#This Row],[PRODUCT ID]],MasterData[],5,0)</f>
        <v>44</v>
      </c>
      <c r="L277" s="10">
        <f>VLOOKUP(InputData[[#This Row],[PRODUCT ID]],MasterData[],6,0)</f>
        <v>48.4</v>
      </c>
      <c r="M277" s="10">
        <f>InputData[[#This Row],[BUYING PRIZE]]*InputData[[#This Row],[QUANTITY]]</f>
        <v>440</v>
      </c>
      <c r="N277" s="10">
        <f>(InputData[[#This Row],[SELLING PRICE]]*InputData[[#This Row],[QUANTITY]])-(InputData[[#This Row],[DISCOUNT %]]*(InputData[[#This Row],[SELLING PRICE]]*InputData[[#This Row],[QUANTITY]]))</f>
        <v>484</v>
      </c>
      <c r="O277">
        <f>DAY(InputData[[#This Row],[DATE]])</f>
        <v>19</v>
      </c>
      <c r="P277" s="12">
        <v>44549</v>
      </c>
      <c r="Q277" t="str">
        <f>TEXT(InputData[[#This Row],[DATE]],"mmm")</f>
        <v>Dec</v>
      </c>
      <c r="R277"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77" t="str">
        <f>TEXT(InputData[[#This Row],[DATE]],"dddd")</f>
        <v>Sunday</v>
      </c>
      <c r="T277">
        <f>YEAR(InputData[[#This Row],[DATE]])</f>
        <v>2021</v>
      </c>
    </row>
    <row r="278" spans="1:20" x14ac:dyDescent="0.2">
      <c r="A278" s="5">
        <v>44548</v>
      </c>
      <c r="B278" t="s">
        <v>94</v>
      </c>
      <c r="C278">
        <v>2</v>
      </c>
      <c r="D278" t="s">
        <v>108</v>
      </c>
      <c r="E278" t="s">
        <v>105</v>
      </c>
      <c r="F278" t="str">
        <f>IF(InputData[[#This Row],[DISCOUNT %]]&lt;0%,"Yes","No")</f>
        <v>No</v>
      </c>
      <c r="G278" s="1">
        <v>0</v>
      </c>
      <c r="H278" t="str">
        <f>VLOOKUP(InputData[[#This Row],[PRODUCT ID]],MasterData[],2,0)</f>
        <v>Product03</v>
      </c>
      <c r="I278" t="str">
        <f>VLOOKUP(InputData[[#This Row],[PRODUCT ID]],MasterData[],3,0)</f>
        <v>Category01</v>
      </c>
      <c r="J278" t="str">
        <f>VLOOKUP(InputData[[#This Row],[PRODUCT ID]],MasterData[],4,0)</f>
        <v>Kg</v>
      </c>
      <c r="K278" s="10">
        <f>VLOOKUP(InputData[[#This Row],[PRODUCT ID]],MasterData[],5,0)</f>
        <v>71</v>
      </c>
      <c r="L278" s="10">
        <f>VLOOKUP(InputData[[#This Row],[PRODUCT ID]],MasterData[],6,0)</f>
        <v>80.94</v>
      </c>
      <c r="M278" s="10">
        <f>InputData[[#This Row],[BUYING PRIZE]]*InputData[[#This Row],[QUANTITY]]</f>
        <v>142</v>
      </c>
      <c r="N278" s="10">
        <f>(InputData[[#This Row],[SELLING PRICE]]*InputData[[#This Row],[QUANTITY]])-(InputData[[#This Row],[DISCOUNT %]]*(InputData[[#This Row],[SELLING PRICE]]*InputData[[#This Row],[QUANTITY]]))</f>
        <v>161.88</v>
      </c>
      <c r="O278">
        <f>DAY(InputData[[#This Row],[DATE]])</f>
        <v>18</v>
      </c>
      <c r="P278" s="12">
        <v>44548</v>
      </c>
      <c r="Q278" t="str">
        <f>TEXT(InputData[[#This Row],[DATE]],"mmm")</f>
        <v>Dec</v>
      </c>
      <c r="R278"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78" t="str">
        <f>TEXT(InputData[[#This Row],[DATE]],"dddd")</f>
        <v>Saturday</v>
      </c>
      <c r="T278">
        <f>YEAR(InputData[[#This Row],[DATE]])</f>
        <v>2021</v>
      </c>
    </row>
    <row r="279" spans="1:20" x14ac:dyDescent="0.2">
      <c r="A279" s="5">
        <v>44548</v>
      </c>
      <c r="B279" t="s">
        <v>54</v>
      </c>
      <c r="C279">
        <v>8</v>
      </c>
      <c r="D279" t="s">
        <v>107</v>
      </c>
      <c r="E279" t="s">
        <v>105</v>
      </c>
      <c r="F279" t="str">
        <f>IF(InputData[[#This Row],[DISCOUNT %]]&lt;0%,"Yes","No")</f>
        <v>No</v>
      </c>
      <c r="G279" s="1">
        <v>0</v>
      </c>
      <c r="H279" t="str">
        <f>VLOOKUP(InputData[[#This Row],[PRODUCT ID]],MasterData[],2,0)</f>
        <v>Product22</v>
      </c>
      <c r="I279" t="str">
        <f>VLOOKUP(InputData[[#This Row],[PRODUCT ID]],MasterData[],3,0)</f>
        <v>Category03</v>
      </c>
      <c r="J279" t="str">
        <f>VLOOKUP(InputData[[#This Row],[PRODUCT ID]],MasterData[],4,0)</f>
        <v>Ft</v>
      </c>
      <c r="K279" s="10">
        <f>VLOOKUP(InputData[[#This Row],[PRODUCT ID]],MasterData[],5,0)</f>
        <v>121</v>
      </c>
      <c r="L279" s="10">
        <f>VLOOKUP(InputData[[#This Row],[PRODUCT ID]],MasterData[],6,0)</f>
        <v>141.57</v>
      </c>
      <c r="M279" s="10">
        <f>InputData[[#This Row],[BUYING PRIZE]]*InputData[[#This Row],[QUANTITY]]</f>
        <v>968</v>
      </c>
      <c r="N279" s="10">
        <f>(InputData[[#This Row],[SELLING PRICE]]*InputData[[#This Row],[QUANTITY]])-(InputData[[#This Row],[DISCOUNT %]]*(InputData[[#This Row],[SELLING PRICE]]*InputData[[#This Row],[QUANTITY]]))</f>
        <v>1132.56</v>
      </c>
      <c r="O279">
        <f>DAY(InputData[[#This Row],[DATE]])</f>
        <v>18</v>
      </c>
      <c r="P279" s="12">
        <v>44548</v>
      </c>
      <c r="Q279" t="str">
        <f>TEXT(InputData[[#This Row],[DATE]],"mmm")</f>
        <v>Dec</v>
      </c>
      <c r="R279"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79" t="str">
        <f>TEXT(InputData[[#This Row],[DATE]],"dddd")</f>
        <v>Saturday</v>
      </c>
      <c r="T279">
        <f>YEAR(InputData[[#This Row],[DATE]])</f>
        <v>2021</v>
      </c>
    </row>
    <row r="280" spans="1:20" x14ac:dyDescent="0.2">
      <c r="A280" s="5">
        <v>44544</v>
      </c>
      <c r="B280" t="s">
        <v>10</v>
      </c>
      <c r="C280">
        <v>4</v>
      </c>
      <c r="D280" t="s">
        <v>108</v>
      </c>
      <c r="E280" t="s">
        <v>107</v>
      </c>
      <c r="F280" t="str">
        <f>IF(InputData[[#This Row],[DISCOUNT %]]&lt;0%,"Yes","No")</f>
        <v>No</v>
      </c>
      <c r="G280" s="1">
        <v>0</v>
      </c>
      <c r="H280" t="str">
        <f>VLOOKUP(InputData[[#This Row],[PRODUCT ID]],MasterData[],2,0)</f>
        <v>Product42</v>
      </c>
      <c r="I280" t="str">
        <f>VLOOKUP(InputData[[#This Row],[PRODUCT ID]],MasterData[],3,0)</f>
        <v>Category05</v>
      </c>
      <c r="J280" t="str">
        <f>VLOOKUP(InputData[[#This Row],[PRODUCT ID]],MasterData[],4,0)</f>
        <v>Ft</v>
      </c>
      <c r="K280" s="10">
        <f>VLOOKUP(InputData[[#This Row],[PRODUCT ID]],MasterData[],5,0)</f>
        <v>120</v>
      </c>
      <c r="L280" s="10">
        <f>VLOOKUP(InputData[[#This Row],[PRODUCT ID]],MasterData[],6,0)</f>
        <v>162</v>
      </c>
      <c r="M280" s="10">
        <f>InputData[[#This Row],[BUYING PRIZE]]*InputData[[#This Row],[QUANTITY]]</f>
        <v>480</v>
      </c>
      <c r="N280" s="10">
        <f>(InputData[[#This Row],[SELLING PRICE]]*InputData[[#This Row],[QUANTITY]])-(InputData[[#This Row],[DISCOUNT %]]*(InputData[[#This Row],[SELLING PRICE]]*InputData[[#This Row],[QUANTITY]]))</f>
        <v>648</v>
      </c>
      <c r="O280">
        <f>DAY(InputData[[#This Row],[DATE]])</f>
        <v>14</v>
      </c>
      <c r="P280" s="12">
        <v>44544</v>
      </c>
      <c r="Q280" t="str">
        <f>TEXT(InputData[[#This Row],[DATE]],"mmm")</f>
        <v>Dec</v>
      </c>
      <c r="R280"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80" t="str">
        <f>TEXT(InputData[[#This Row],[DATE]],"dddd")</f>
        <v>Tuesday</v>
      </c>
      <c r="T280">
        <f>YEAR(InputData[[#This Row],[DATE]])</f>
        <v>2021</v>
      </c>
    </row>
    <row r="281" spans="1:20" x14ac:dyDescent="0.2">
      <c r="A281" s="5">
        <v>44538</v>
      </c>
      <c r="B281" t="s">
        <v>5</v>
      </c>
      <c r="C281">
        <v>14</v>
      </c>
      <c r="D281" t="s">
        <v>108</v>
      </c>
      <c r="E281" t="s">
        <v>107</v>
      </c>
      <c r="F281" t="str">
        <f>IF(InputData[[#This Row],[DISCOUNT %]]&lt;0%,"Yes","No")</f>
        <v>No</v>
      </c>
      <c r="G281" s="1">
        <v>0</v>
      </c>
      <c r="H281" t="str">
        <f>VLOOKUP(InputData[[#This Row],[PRODUCT ID]],MasterData[],2,0)</f>
        <v>Product44</v>
      </c>
      <c r="I281" t="str">
        <f>VLOOKUP(InputData[[#This Row],[PRODUCT ID]],MasterData[],3,0)</f>
        <v>Category05</v>
      </c>
      <c r="J281" t="str">
        <f>VLOOKUP(InputData[[#This Row],[PRODUCT ID]],MasterData[],4,0)</f>
        <v>Kg</v>
      </c>
      <c r="K281" s="10">
        <f>VLOOKUP(InputData[[#This Row],[PRODUCT ID]],MasterData[],5,0)</f>
        <v>76</v>
      </c>
      <c r="L281" s="10">
        <f>VLOOKUP(InputData[[#This Row],[PRODUCT ID]],MasterData[],6,0)</f>
        <v>82.08</v>
      </c>
      <c r="M281" s="10">
        <f>InputData[[#This Row],[BUYING PRIZE]]*InputData[[#This Row],[QUANTITY]]</f>
        <v>1064</v>
      </c>
      <c r="N281" s="10">
        <f>(InputData[[#This Row],[SELLING PRICE]]*InputData[[#This Row],[QUANTITY]])-(InputData[[#This Row],[DISCOUNT %]]*(InputData[[#This Row],[SELLING PRICE]]*InputData[[#This Row],[QUANTITY]]))</f>
        <v>1149.1199999999999</v>
      </c>
      <c r="O281">
        <f>DAY(InputData[[#This Row],[DATE]])</f>
        <v>8</v>
      </c>
      <c r="P281" s="12">
        <v>44538</v>
      </c>
      <c r="Q281" t="str">
        <f>TEXT(InputData[[#This Row],[DATE]],"mmm")</f>
        <v>Dec</v>
      </c>
      <c r="R281"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81" t="str">
        <f>TEXT(InputData[[#This Row],[DATE]],"dddd")</f>
        <v>Wednesday</v>
      </c>
      <c r="T281">
        <f>YEAR(InputData[[#This Row],[DATE]])</f>
        <v>2021</v>
      </c>
    </row>
    <row r="282" spans="1:20" x14ac:dyDescent="0.2">
      <c r="A282" s="5">
        <v>44537</v>
      </c>
      <c r="B282" t="s">
        <v>73</v>
      </c>
      <c r="C282">
        <v>8</v>
      </c>
      <c r="D282" t="s">
        <v>108</v>
      </c>
      <c r="E282" t="s">
        <v>107</v>
      </c>
      <c r="F282" t="str">
        <f>IF(InputData[[#This Row],[DISCOUNT %]]&lt;0%,"Yes","No")</f>
        <v>No</v>
      </c>
      <c r="G282" s="1">
        <v>0</v>
      </c>
      <c r="H282" t="str">
        <f>VLOOKUP(InputData[[#This Row],[PRODUCT ID]],MasterData[],2,0)</f>
        <v>Product13</v>
      </c>
      <c r="I282" t="str">
        <f>VLOOKUP(InputData[[#This Row],[PRODUCT ID]],MasterData[],3,0)</f>
        <v>Category02</v>
      </c>
      <c r="J282" t="str">
        <f>VLOOKUP(InputData[[#This Row],[PRODUCT ID]],MasterData[],4,0)</f>
        <v>Kg</v>
      </c>
      <c r="K282" s="10">
        <f>VLOOKUP(InputData[[#This Row],[PRODUCT ID]],MasterData[],5,0)</f>
        <v>112</v>
      </c>
      <c r="L282" s="10">
        <f>VLOOKUP(InputData[[#This Row],[PRODUCT ID]],MasterData[],6,0)</f>
        <v>122.08</v>
      </c>
      <c r="M282" s="10">
        <f>InputData[[#This Row],[BUYING PRIZE]]*InputData[[#This Row],[QUANTITY]]</f>
        <v>896</v>
      </c>
      <c r="N282" s="10">
        <f>(InputData[[#This Row],[SELLING PRICE]]*InputData[[#This Row],[QUANTITY]])-(InputData[[#This Row],[DISCOUNT %]]*(InputData[[#This Row],[SELLING PRICE]]*InputData[[#This Row],[QUANTITY]]))</f>
        <v>976.64</v>
      </c>
      <c r="O282">
        <f>DAY(InputData[[#This Row],[DATE]])</f>
        <v>7</v>
      </c>
      <c r="P282" s="12">
        <v>44537</v>
      </c>
      <c r="Q282" t="str">
        <f>TEXT(InputData[[#This Row],[DATE]],"mmm")</f>
        <v>Dec</v>
      </c>
      <c r="R282"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82" t="str">
        <f>TEXT(InputData[[#This Row],[DATE]],"dddd")</f>
        <v>Tuesday</v>
      </c>
      <c r="T282">
        <f>YEAR(InputData[[#This Row],[DATE]])</f>
        <v>2021</v>
      </c>
    </row>
    <row r="283" spans="1:20" x14ac:dyDescent="0.2">
      <c r="A283" s="5">
        <v>44535</v>
      </c>
      <c r="B283" t="s">
        <v>92</v>
      </c>
      <c r="C283">
        <v>15</v>
      </c>
      <c r="D283" t="s">
        <v>108</v>
      </c>
      <c r="E283" t="s">
        <v>105</v>
      </c>
      <c r="F283" t="str">
        <f>IF(InputData[[#This Row],[DISCOUNT %]]&lt;0%,"Yes","No")</f>
        <v>No</v>
      </c>
      <c r="G283" s="1">
        <v>0</v>
      </c>
      <c r="H283" t="str">
        <f>VLOOKUP(InputData[[#This Row],[PRODUCT ID]],MasterData[],2,0)</f>
        <v>Product04</v>
      </c>
      <c r="I283" t="str">
        <f>VLOOKUP(InputData[[#This Row],[PRODUCT ID]],MasterData[],3,0)</f>
        <v>Category01</v>
      </c>
      <c r="J283" t="str">
        <f>VLOOKUP(InputData[[#This Row],[PRODUCT ID]],MasterData[],4,0)</f>
        <v>Lt</v>
      </c>
      <c r="K283" s="10">
        <f>VLOOKUP(InputData[[#This Row],[PRODUCT ID]],MasterData[],5,0)</f>
        <v>44</v>
      </c>
      <c r="L283" s="10">
        <f>VLOOKUP(InputData[[#This Row],[PRODUCT ID]],MasterData[],6,0)</f>
        <v>48.84</v>
      </c>
      <c r="M283" s="10">
        <f>InputData[[#This Row],[BUYING PRIZE]]*InputData[[#This Row],[QUANTITY]]</f>
        <v>660</v>
      </c>
      <c r="N283" s="10">
        <f>(InputData[[#This Row],[SELLING PRICE]]*InputData[[#This Row],[QUANTITY]])-(InputData[[#This Row],[DISCOUNT %]]*(InputData[[#This Row],[SELLING PRICE]]*InputData[[#This Row],[QUANTITY]]))</f>
        <v>732.6</v>
      </c>
      <c r="O283">
        <f>DAY(InputData[[#This Row],[DATE]])</f>
        <v>5</v>
      </c>
      <c r="P283" s="12">
        <v>44535</v>
      </c>
      <c r="Q283" t="str">
        <f>TEXT(InputData[[#This Row],[DATE]],"mmm")</f>
        <v>Dec</v>
      </c>
      <c r="R283"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83" t="str">
        <f>TEXT(InputData[[#This Row],[DATE]],"dddd")</f>
        <v>Sunday</v>
      </c>
      <c r="T283">
        <f>YEAR(InputData[[#This Row],[DATE]])</f>
        <v>2021</v>
      </c>
    </row>
    <row r="284" spans="1:20" x14ac:dyDescent="0.2">
      <c r="A284" s="5">
        <v>44535</v>
      </c>
      <c r="B284" t="s">
        <v>79</v>
      </c>
      <c r="C284">
        <v>1</v>
      </c>
      <c r="D284" t="s">
        <v>108</v>
      </c>
      <c r="E284" t="s">
        <v>107</v>
      </c>
      <c r="F284" t="str">
        <f>IF(InputData[[#This Row],[DISCOUNT %]]&lt;0%,"Yes","No")</f>
        <v>No</v>
      </c>
      <c r="G284" s="1">
        <v>0</v>
      </c>
      <c r="H284" t="str">
        <f>VLOOKUP(InputData[[#This Row],[PRODUCT ID]],MasterData[],2,0)</f>
        <v>Product10</v>
      </c>
      <c r="I284" t="str">
        <f>VLOOKUP(InputData[[#This Row],[PRODUCT ID]],MasterData[],3,0)</f>
        <v>Category02</v>
      </c>
      <c r="J284" t="str">
        <f>VLOOKUP(InputData[[#This Row],[PRODUCT ID]],MasterData[],4,0)</f>
        <v>Ft</v>
      </c>
      <c r="K284" s="10">
        <f>VLOOKUP(InputData[[#This Row],[PRODUCT ID]],MasterData[],5,0)</f>
        <v>148</v>
      </c>
      <c r="L284" s="10">
        <f>VLOOKUP(InputData[[#This Row],[PRODUCT ID]],MasterData[],6,0)</f>
        <v>164.28</v>
      </c>
      <c r="M284" s="10">
        <f>InputData[[#This Row],[BUYING PRIZE]]*InputData[[#This Row],[QUANTITY]]</f>
        <v>148</v>
      </c>
      <c r="N284" s="10">
        <f>(InputData[[#This Row],[SELLING PRICE]]*InputData[[#This Row],[QUANTITY]])-(InputData[[#This Row],[DISCOUNT %]]*(InputData[[#This Row],[SELLING PRICE]]*InputData[[#This Row],[QUANTITY]]))</f>
        <v>164.28</v>
      </c>
      <c r="O284">
        <f>DAY(InputData[[#This Row],[DATE]])</f>
        <v>5</v>
      </c>
      <c r="P284" s="12">
        <v>44535</v>
      </c>
      <c r="Q284" t="str">
        <f>TEXT(InputData[[#This Row],[DATE]],"mmm")</f>
        <v>Dec</v>
      </c>
      <c r="R284"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84" t="str">
        <f>TEXT(InputData[[#This Row],[DATE]],"dddd")</f>
        <v>Sunday</v>
      </c>
      <c r="T284">
        <f>YEAR(InputData[[#This Row],[DATE]])</f>
        <v>2021</v>
      </c>
    </row>
    <row r="285" spans="1:20" x14ac:dyDescent="0.2">
      <c r="A285" s="5">
        <v>44533</v>
      </c>
      <c r="B285" t="s">
        <v>29</v>
      </c>
      <c r="C285">
        <v>2</v>
      </c>
      <c r="D285" t="s">
        <v>107</v>
      </c>
      <c r="E285" t="s">
        <v>105</v>
      </c>
      <c r="F285" t="str">
        <f>IF(InputData[[#This Row],[DISCOUNT %]]&lt;0%,"Yes","No")</f>
        <v>No</v>
      </c>
      <c r="G285" s="1">
        <v>0</v>
      </c>
      <c r="H285" t="str">
        <f>VLOOKUP(InputData[[#This Row],[PRODUCT ID]],MasterData[],2,0)</f>
        <v>Product34</v>
      </c>
      <c r="I285" t="str">
        <f>VLOOKUP(InputData[[#This Row],[PRODUCT ID]],MasterData[],3,0)</f>
        <v>Category04</v>
      </c>
      <c r="J285" t="str">
        <f>VLOOKUP(InputData[[#This Row],[PRODUCT ID]],MasterData[],4,0)</f>
        <v>Lt</v>
      </c>
      <c r="K285" s="10">
        <f>VLOOKUP(InputData[[#This Row],[PRODUCT ID]],MasterData[],5,0)</f>
        <v>55</v>
      </c>
      <c r="L285" s="10">
        <f>VLOOKUP(InputData[[#This Row],[PRODUCT ID]],MasterData[],6,0)</f>
        <v>58.3</v>
      </c>
      <c r="M285" s="10">
        <f>InputData[[#This Row],[BUYING PRIZE]]*InputData[[#This Row],[QUANTITY]]</f>
        <v>110</v>
      </c>
      <c r="N285" s="10">
        <f>(InputData[[#This Row],[SELLING PRICE]]*InputData[[#This Row],[QUANTITY]])-(InputData[[#This Row],[DISCOUNT %]]*(InputData[[#This Row],[SELLING PRICE]]*InputData[[#This Row],[QUANTITY]]))</f>
        <v>116.6</v>
      </c>
      <c r="O285">
        <f>DAY(InputData[[#This Row],[DATE]])</f>
        <v>3</v>
      </c>
      <c r="P285" s="12">
        <v>44533</v>
      </c>
      <c r="Q285" t="str">
        <f>TEXT(InputData[[#This Row],[DATE]],"mmm")</f>
        <v>Dec</v>
      </c>
      <c r="R285"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85" t="str">
        <f>TEXT(InputData[[#This Row],[DATE]],"dddd")</f>
        <v>Friday</v>
      </c>
      <c r="T285">
        <f>YEAR(InputData[[#This Row],[DATE]])</f>
        <v>2021</v>
      </c>
    </row>
    <row r="286" spans="1:20" x14ac:dyDescent="0.2">
      <c r="A286" s="5">
        <v>44533</v>
      </c>
      <c r="B286" t="s">
        <v>61</v>
      </c>
      <c r="C286">
        <v>8</v>
      </c>
      <c r="D286" t="s">
        <v>107</v>
      </c>
      <c r="E286" t="s">
        <v>107</v>
      </c>
      <c r="F286" t="str">
        <f>IF(InputData[[#This Row],[DISCOUNT %]]&lt;0%,"Yes","No")</f>
        <v>No</v>
      </c>
      <c r="G286" s="1">
        <v>0</v>
      </c>
      <c r="H286" t="str">
        <f>VLOOKUP(InputData[[#This Row],[PRODUCT ID]],MasterData[],2,0)</f>
        <v>Product19</v>
      </c>
      <c r="I286" t="str">
        <f>VLOOKUP(InputData[[#This Row],[PRODUCT ID]],MasterData[],3,0)</f>
        <v>Category02</v>
      </c>
      <c r="J286" t="str">
        <f>VLOOKUP(InputData[[#This Row],[PRODUCT ID]],MasterData[],4,0)</f>
        <v>Ft</v>
      </c>
      <c r="K286" s="10">
        <f>VLOOKUP(InputData[[#This Row],[PRODUCT ID]],MasterData[],5,0)</f>
        <v>150</v>
      </c>
      <c r="L286" s="10">
        <f>VLOOKUP(InputData[[#This Row],[PRODUCT ID]],MasterData[],6,0)</f>
        <v>210</v>
      </c>
      <c r="M286" s="10">
        <f>InputData[[#This Row],[BUYING PRIZE]]*InputData[[#This Row],[QUANTITY]]</f>
        <v>1200</v>
      </c>
      <c r="N286" s="10">
        <f>(InputData[[#This Row],[SELLING PRICE]]*InputData[[#This Row],[QUANTITY]])-(InputData[[#This Row],[DISCOUNT %]]*(InputData[[#This Row],[SELLING PRICE]]*InputData[[#This Row],[QUANTITY]]))</f>
        <v>1680</v>
      </c>
      <c r="O286">
        <f>DAY(InputData[[#This Row],[DATE]])</f>
        <v>3</v>
      </c>
      <c r="P286" s="12">
        <v>44533</v>
      </c>
      <c r="Q286" t="str">
        <f>TEXT(InputData[[#This Row],[DATE]],"mmm")</f>
        <v>Dec</v>
      </c>
      <c r="R286"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86" t="str">
        <f>TEXT(InputData[[#This Row],[DATE]],"dddd")</f>
        <v>Friday</v>
      </c>
      <c r="T286">
        <f>YEAR(InputData[[#This Row],[DATE]])</f>
        <v>2021</v>
      </c>
    </row>
    <row r="287" spans="1:20" x14ac:dyDescent="0.2">
      <c r="A287" s="5">
        <v>44532</v>
      </c>
      <c r="B287" t="s">
        <v>67</v>
      </c>
      <c r="C287">
        <v>10</v>
      </c>
      <c r="D287" t="s">
        <v>108</v>
      </c>
      <c r="E287" t="s">
        <v>105</v>
      </c>
      <c r="F287" t="str">
        <f>IF(InputData[[#This Row],[DISCOUNT %]]&lt;0%,"Yes","No")</f>
        <v>No</v>
      </c>
      <c r="G287" s="1">
        <v>0</v>
      </c>
      <c r="H287" t="str">
        <f>VLOOKUP(InputData[[#This Row],[PRODUCT ID]],MasterData[],2,0)</f>
        <v>Product16</v>
      </c>
      <c r="I287" t="str">
        <f>VLOOKUP(InputData[[#This Row],[PRODUCT ID]],MasterData[],3,0)</f>
        <v>Category02</v>
      </c>
      <c r="J287" t="str">
        <f>VLOOKUP(InputData[[#This Row],[PRODUCT ID]],MasterData[],4,0)</f>
        <v>No.</v>
      </c>
      <c r="K287" s="10">
        <f>VLOOKUP(InputData[[#This Row],[PRODUCT ID]],MasterData[],5,0)</f>
        <v>13</v>
      </c>
      <c r="L287" s="10">
        <f>VLOOKUP(InputData[[#This Row],[PRODUCT ID]],MasterData[],6,0)</f>
        <v>16.64</v>
      </c>
      <c r="M287" s="10">
        <f>InputData[[#This Row],[BUYING PRIZE]]*InputData[[#This Row],[QUANTITY]]</f>
        <v>130</v>
      </c>
      <c r="N287" s="10">
        <f>(InputData[[#This Row],[SELLING PRICE]]*InputData[[#This Row],[QUANTITY]])-(InputData[[#This Row],[DISCOUNT %]]*(InputData[[#This Row],[SELLING PRICE]]*InputData[[#This Row],[QUANTITY]]))</f>
        <v>166.4</v>
      </c>
      <c r="O287">
        <f>DAY(InputData[[#This Row],[DATE]])</f>
        <v>2</v>
      </c>
      <c r="P287" s="12">
        <v>44532</v>
      </c>
      <c r="Q287" t="str">
        <f>TEXT(InputData[[#This Row],[DATE]],"mmm")</f>
        <v>Dec</v>
      </c>
      <c r="R287"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287" t="str">
        <f>TEXT(InputData[[#This Row],[DATE]],"dddd")</f>
        <v>Thursday</v>
      </c>
      <c r="T287">
        <f>YEAR(InputData[[#This Row],[DATE]])</f>
        <v>2021</v>
      </c>
    </row>
    <row r="288" spans="1:20" x14ac:dyDescent="0.2">
      <c r="A288" s="5">
        <v>44530</v>
      </c>
      <c r="B288" t="s">
        <v>17</v>
      </c>
      <c r="C288">
        <v>15</v>
      </c>
      <c r="D288" t="s">
        <v>108</v>
      </c>
      <c r="E288" t="s">
        <v>107</v>
      </c>
      <c r="F288" t="str">
        <f>IF(InputData[[#This Row],[DISCOUNT %]]&lt;0%,"Yes","No")</f>
        <v>No</v>
      </c>
      <c r="G288" s="1">
        <v>0</v>
      </c>
      <c r="H288" t="str">
        <f>VLOOKUP(InputData[[#This Row],[PRODUCT ID]],MasterData[],2,0)</f>
        <v>Product39</v>
      </c>
      <c r="I288" t="str">
        <f>VLOOKUP(InputData[[#This Row],[PRODUCT ID]],MasterData[],3,0)</f>
        <v>Category05</v>
      </c>
      <c r="J288" t="str">
        <f>VLOOKUP(InputData[[#This Row],[PRODUCT ID]],MasterData[],4,0)</f>
        <v>No.</v>
      </c>
      <c r="K288" s="10">
        <f>VLOOKUP(InputData[[#This Row],[PRODUCT ID]],MasterData[],5,0)</f>
        <v>37</v>
      </c>
      <c r="L288" s="10">
        <f>VLOOKUP(InputData[[#This Row],[PRODUCT ID]],MasterData[],6,0)</f>
        <v>42.55</v>
      </c>
      <c r="M288" s="10">
        <f>InputData[[#This Row],[BUYING PRIZE]]*InputData[[#This Row],[QUANTITY]]</f>
        <v>555</v>
      </c>
      <c r="N288" s="10">
        <f>(InputData[[#This Row],[SELLING PRICE]]*InputData[[#This Row],[QUANTITY]])-(InputData[[#This Row],[DISCOUNT %]]*(InputData[[#This Row],[SELLING PRICE]]*InputData[[#This Row],[QUANTITY]]))</f>
        <v>638.25</v>
      </c>
      <c r="O288">
        <f>DAY(InputData[[#This Row],[DATE]])</f>
        <v>30</v>
      </c>
      <c r="P288" s="12">
        <v>44530</v>
      </c>
      <c r="Q288" t="str">
        <f>TEXT(InputData[[#This Row],[DATE]],"mmm")</f>
        <v>Nov</v>
      </c>
      <c r="R288"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288" t="str">
        <f>TEXT(InputData[[#This Row],[DATE]],"dddd")</f>
        <v>Tuesday</v>
      </c>
      <c r="T288">
        <f>YEAR(InputData[[#This Row],[DATE]])</f>
        <v>2021</v>
      </c>
    </row>
    <row r="289" spans="1:20" x14ac:dyDescent="0.2">
      <c r="A289" s="5">
        <v>44528</v>
      </c>
      <c r="B289" t="s">
        <v>14</v>
      </c>
      <c r="C289">
        <v>2</v>
      </c>
      <c r="D289" t="s">
        <v>108</v>
      </c>
      <c r="E289" t="s">
        <v>105</v>
      </c>
      <c r="F289" t="str">
        <f>IF(InputData[[#This Row],[DISCOUNT %]]&lt;0%,"Yes","No")</f>
        <v>No</v>
      </c>
      <c r="G289" s="1">
        <v>0</v>
      </c>
      <c r="H289" t="str">
        <f>VLOOKUP(InputData[[#This Row],[PRODUCT ID]],MasterData[],2,0)</f>
        <v>Product40</v>
      </c>
      <c r="I289" t="str">
        <f>VLOOKUP(InputData[[#This Row],[PRODUCT ID]],MasterData[],3,0)</f>
        <v>Category05</v>
      </c>
      <c r="J289" t="str">
        <f>VLOOKUP(InputData[[#This Row],[PRODUCT ID]],MasterData[],4,0)</f>
        <v>Kg</v>
      </c>
      <c r="K289" s="10">
        <f>VLOOKUP(InputData[[#This Row],[PRODUCT ID]],MasterData[],5,0)</f>
        <v>90</v>
      </c>
      <c r="L289" s="10">
        <f>VLOOKUP(InputData[[#This Row],[PRODUCT ID]],MasterData[],6,0)</f>
        <v>115.2</v>
      </c>
      <c r="M289" s="10">
        <f>InputData[[#This Row],[BUYING PRIZE]]*InputData[[#This Row],[QUANTITY]]</f>
        <v>180</v>
      </c>
      <c r="N289" s="10">
        <f>(InputData[[#This Row],[SELLING PRICE]]*InputData[[#This Row],[QUANTITY]])-(InputData[[#This Row],[DISCOUNT %]]*(InputData[[#This Row],[SELLING PRICE]]*InputData[[#This Row],[QUANTITY]]))</f>
        <v>230.4</v>
      </c>
      <c r="O289">
        <f>DAY(InputData[[#This Row],[DATE]])</f>
        <v>28</v>
      </c>
      <c r="P289" s="12">
        <v>44528</v>
      </c>
      <c r="Q289" t="str">
        <f>TEXT(InputData[[#This Row],[DATE]],"mmm")</f>
        <v>Nov</v>
      </c>
      <c r="R289"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289" t="str">
        <f>TEXT(InputData[[#This Row],[DATE]],"dddd")</f>
        <v>Sunday</v>
      </c>
      <c r="T289">
        <f>YEAR(InputData[[#This Row],[DATE]])</f>
        <v>2021</v>
      </c>
    </row>
    <row r="290" spans="1:20" x14ac:dyDescent="0.2">
      <c r="A290" s="5">
        <v>44527</v>
      </c>
      <c r="B290" t="s">
        <v>75</v>
      </c>
      <c r="C290">
        <v>8</v>
      </c>
      <c r="D290" t="s">
        <v>107</v>
      </c>
      <c r="E290" t="s">
        <v>107</v>
      </c>
      <c r="F290" t="str">
        <f>IF(InputData[[#This Row],[DISCOUNT %]]&lt;0%,"Yes","No")</f>
        <v>No</v>
      </c>
      <c r="G290" s="1">
        <v>0</v>
      </c>
      <c r="H290" t="str">
        <f>VLOOKUP(InputData[[#This Row],[PRODUCT ID]],MasterData[],2,0)</f>
        <v>Product12</v>
      </c>
      <c r="I290" t="str">
        <f>VLOOKUP(InputData[[#This Row],[PRODUCT ID]],MasterData[],3,0)</f>
        <v>Category02</v>
      </c>
      <c r="J290" t="str">
        <f>VLOOKUP(InputData[[#This Row],[PRODUCT ID]],MasterData[],4,0)</f>
        <v>Kg</v>
      </c>
      <c r="K290" s="10">
        <f>VLOOKUP(InputData[[#This Row],[PRODUCT ID]],MasterData[],5,0)</f>
        <v>73</v>
      </c>
      <c r="L290" s="10">
        <f>VLOOKUP(InputData[[#This Row],[PRODUCT ID]],MasterData[],6,0)</f>
        <v>94.17</v>
      </c>
      <c r="M290" s="10">
        <f>InputData[[#This Row],[BUYING PRIZE]]*InputData[[#This Row],[QUANTITY]]</f>
        <v>584</v>
      </c>
      <c r="N290" s="10">
        <f>(InputData[[#This Row],[SELLING PRICE]]*InputData[[#This Row],[QUANTITY]])-(InputData[[#This Row],[DISCOUNT %]]*(InputData[[#This Row],[SELLING PRICE]]*InputData[[#This Row],[QUANTITY]]))</f>
        <v>753.36</v>
      </c>
      <c r="O290">
        <f>DAY(InputData[[#This Row],[DATE]])</f>
        <v>27</v>
      </c>
      <c r="P290" s="12">
        <v>44527</v>
      </c>
      <c r="Q290" t="str">
        <f>TEXT(InputData[[#This Row],[DATE]],"mmm")</f>
        <v>Nov</v>
      </c>
      <c r="R290"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290" t="str">
        <f>TEXT(InputData[[#This Row],[DATE]],"dddd")</f>
        <v>Saturday</v>
      </c>
      <c r="T290">
        <f>YEAR(InputData[[#This Row],[DATE]])</f>
        <v>2021</v>
      </c>
    </row>
    <row r="291" spans="1:20" x14ac:dyDescent="0.2">
      <c r="A291" s="5">
        <v>44521</v>
      </c>
      <c r="B291" t="s">
        <v>71</v>
      </c>
      <c r="C291">
        <v>1</v>
      </c>
      <c r="D291" t="s">
        <v>106</v>
      </c>
      <c r="E291" t="s">
        <v>107</v>
      </c>
      <c r="F291" t="str">
        <f>IF(InputData[[#This Row],[DISCOUNT %]]&lt;0%,"Yes","No")</f>
        <v>No</v>
      </c>
      <c r="G291" s="1">
        <v>0</v>
      </c>
      <c r="H291" t="str">
        <f>VLOOKUP(InputData[[#This Row],[PRODUCT ID]],MasterData[],2,0)</f>
        <v>Product14</v>
      </c>
      <c r="I291" t="str">
        <f>VLOOKUP(InputData[[#This Row],[PRODUCT ID]],MasterData[],3,0)</f>
        <v>Category02</v>
      </c>
      <c r="J291" t="str">
        <f>VLOOKUP(InputData[[#This Row],[PRODUCT ID]],MasterData[],4,0)</f>
        <v>Kg</v>
      </c>
      <c r="K291" s="10">
        <f>VLOOKUP(InputData[[#This Row],[PRODUCT ID]],MasterData[],5,0)</f>
        <v>112</v>
      </c>
      <c r="L291" s="10">
        <f>VLOOKUP(InputData[[#This Row],[PRODUCT ID]],MasterData[],6,0)</f>
        <v>146.72</v>
      </c>
      <c r="M291" s="10">
        <f>InputData[[#This Row],[BUYING PRIZE]]*InputData[[#This Row],[QUANTITY]]</f>
        <v>112</v>
      </c>
      <c r="N291" s="10">
        <f>(InputData[[#This Row],[SELLING PRICE]]*InputData[[#This Row],[QUANTITY]])-(InputData[[#This Row],[DISCOUNT %]]*(InputData[[#This Row],[SELLING PRICE]]*InputData[[#This Row],[QUANTITY]]))</f>
        <v>146.72</v>
      </c>
      <c r="O291">
        <f>DAY(InputData[[#This Row],[DATE]])</f>
        <v>21</v>
      </c>
      <c r="P291" s="12">
        <v>44521</v>
      </c>
      <c r="Q291" t="str">
        <f>TEXT(InputData[[#This Row],[DATE]],"mmm")</f>
        <v>Nov</v>
      </c>
      <c r="R291"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291" t="str">
        <f>TEXT(InputData[[#This Row],[DATE]],"dddd")</f>
        <v>Sunday</v>
      </c>
      <c r="T291">
        <f>YEAR(InputData[[#This Row],[DATE]])</f>
        <v>2021</v>
      </c>
    </row>
    <row r="292" spans="1:20" x14ac:dyDescent="0.2">
      <c r="A292" s="5">
        <v>44521</v>
      </c>
      <c r="B292" t="s">
        <v>88</v>
      </c>
      <c r="C292">
        <v>1</v>
      </c>
      <c r="D292" t="s">
        <v>107</v>
      </c>
      <c r="E292" t="s">
        <v>105</v>
      </c>
      <c r="F292" t="str">
        <f>IF(InputData[[#This Row],[DISCOUNT %]]&lt;0%,"Yes","No")</f>
        <v>No</v>
      </c>
      <c r="G292" s="1">
        <v>0</v>
      </c>
      <c r="H292" t="str">
        <f>VLOOKUP(InputData[[#This Row],[PRODUCT ID]],MasterData[],2,0)</f>
        <v>Product06</v>
      </c>
      <c r="I292" t="str">
        <f>VLOOKUP(InputData[[#This Row],[PRODUCT ID]],MasterData[],3,0)</f>
        <v>Category01</v>
      </c>
      <c r="J292" t="str">
        <f>VLOOKUP(InputData[[#This Row],[PRODUCT ID]],MasterData[],4,0)</f>
        <v>Kg</v>
      </c>
      <c r="K292" s="10">
        <f>VLOOKUP(InputData[[#This Row],[PRODUCT ID]],MasterData[],5,0)</f>
        <v>75</v>
      </c>
      <c r="L292" s="10">
        <f>VLOOKUP(InputData[[#This Row],[PRODUCT ID]],MasterData[],6,0)</f>
        <v>85.5</v>
      </c>
      <c r="M292" s="10">
        <f>InputData[[#This Row],[BUYING PRIZE]]*InputData[[#This Row],[QUANTITY]]</f>
        <v>75</v>
      </c>
      <c r="N292" s="10">
        <f>(InputData[[#This Row],[SELLING PRICE]]*InputData[[#This Row],[QUANTITY]])-(InputData[[#This Row],[DISCOUNT %]]*(InputData[[#This Row],[SELLING PRICE]]*InputData[[#This Row],[QUANTITY]]))</f>
        <v>85.5</v>
      </c>
      <c r="O292">
        <f>DAY(InputData[[#This Row],[DATE]])</f>
        <v>21</v>
      </c>
      <c r="P292" s="12">
        <v>44521</v>
      </c>
      <c r="Q292" t="str">
        <f>TEXT(InputData[[#This Row],[DATE]],"mmm")</f>
        <v>Nov</v>
      </c>
      <c r="R292"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292" t="str">
        <f>TEXT(InputData[[#This Row],[DATE]],"dddd")</f>
        <v>Sunday</v>
      </c>
      <c r="T292">
        <f>YEAR(InputData[[#This Row],[DATE]])</f>
        <v>2021</v>
      </c>
    </row>
    <row r="293" spans="1:20" x14ac:dyDescent="0.2">
      <c r="A293" s="5">
        <v>44520</v>
      </c>
      <c r="B293" t="s">
        <v>29</v>
      </c>
      <c r="C293">
        <v>14</v>
      </c>
      <c r="D293" t="s">
        <v>107</v>
      </c>
      <c r="E293" t="s">
        <v>107</v>
      </c>
      <c r="F293" t="str">
        <f>IF(InputData[[#This Row],[DISCOUNT %]]&lt;0%,"Yes","No")</f>
        <v>No</v>
      </c>
      <c r="G293" s="1">
        <v>0</v>
      </c>
      <c r="H293" t="str">
        <f>VLOOKUP(InputData[[#This Row],[PRODUCT ID]],MasterData[],2,0)</f>
        <v>Product34</v>
      </c>
      <c r="I293" t="str">
        <f>VLOOKUP(InputData[[#This Row],[PRODUCT ID]],MasterData[],3,0)</f>
        <v>Category04</v>
      </c>
      <c r="J293" t="str">
        <f>VLOOKUP(InputData[[#This Row],[PRODUCT ID]],MasterData[],4,0)</f>
        <v>Lt</v>
      </c>
      <c r="K293" s="10">
        <f>VLOOKUP(InputData[[#This Row],[PRODUCT ID]],MasterData[],5,0)</f>
        <v>55</v>
      </c>
      <c r="L293" s="10">
        <f>VLOOKUP(InputData[[#This Row],[PRODUCT ID]],MasterData[],6,0)</f>
        <v>58.3</v>
      </c>
      <c r="M293" s="10">
        <f>InputData[[#This Row],[BUYING PRIZE]]*InputData[[#This Row],[QUANTITY]]</f>
        <v>770</v>
      </c>
      <c r="N293" s="10">
        <f>(InputData[[#This Row],[SELLING PRICE]]*InputData[[#This Row],[QUANTITY]])-(InputData[[#This Row],[DISCOUNT %]]*(InputData[[#This Row],[SELLING PRICE]]*InputData[[#This Row],[QUANTITY]]))</f>
        <v>816.19999999999993</v>
      </c>
      <c r="O293">
        <f>DAY(InputData[[#This Row],[DATE]])</f>
        <v>20</v>
      </c>
      <c r="P293" s="12">
        <v>44520</v>
      </c>
      <c r="Q293" t="str">
        <f>TEXT(InputData[[#This Row],[DATE]],"mmm")</f>
        <v>Nov</v>
      </c>
      <c r="R293"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293" t="str">
        <f>TEXT(InputData[[#This Row],[DATE]],"dddd")</f>
        <v>Saturday</v>
      </c>
      <c r="T293">
        <f>YEAR(InputData[[#This Row],[DATE]])</f>
        <v>2021</v>
      </c>
    </row>
    <row r="294" spans="1:20" x14ac:dyDescent="0.2">
      <c r="A294" s="5">
        <v>44520</v>
      </c>
      <c r="B294" t="s">
        <v>84</v>
      </c>
      <c r="C294">
        <v>11</v>
      </c>
      <c r="D294" t="s">
        <v>107</v>
      </c>
      <c r="E294" t="s">
        <v>105</v>
      </c>
      <c r="F294" t="str">
        <f>IF(InputData[[#This Row],[DISCOUNT %]]&lt;0%,"Yes","No")</f>
        <v>No</v>
      </c>
      <c r="G294" s="1">
        <v>0</v>
      </c>
      <c r="H294" t="str">
        <f>VLOOKUP(InputData[[#This Row],[PRODUCT ID]],MasterData[],2,0)</f>
        <v>Product08</v>
      </c>
      <c r="I294" t="str">
        <f>VLOOKUP(InputData[[#This Row],[PRODUCT ID]],MasterData[],3,0)</f>
        <v>Category01</v>
      </c>
      <c r="J294" t="str">
        <f>VLOOKUP(InputData[[#This Row],[PRODUCT ID]],MasterData[],4,0)</f>
        <v>Kg</v>
      </c>
      <c r="K294" s="10">
        <f>VLOOKUP(InputData[[#This Row],[PRODUCT ID]],MasterData[],5,0)</f>
        <v>83</v>
      </c>
      <c r="L294" s="10">
        <f>VLOOKUP(InputData[[#This Row],[PRODUCT ID]],MasterData[],6,0)</f>
        <v>94.62</v>
      </c>
      <c r="M294" s="10">
        <f>InputData[[#This Row],[BUYING PRIZE]]*InputData[[#This Row],[QUANTITY]]</f>
        <v>913</v>
      </c>
      <c r="N294" s="10">
        <f>(InputData[[#This Row],[SELLING PRICE]]*InputData[[#This Row],[QUANTITY]])-(InputData[[#This Row],[DISCOUNT %]]*(InputData[[#This Row],[SELLING PRICE]]*InputData[[#This Row],[QUANTITY]]))</f>
        <v>1040.8200000000002</v>
      </c>
      <c r="O294">
        <f>DAY(InputData[[#This Row],[DATE]])</f>
        <v>20</v>
      </c>
      <c r="P294" s="12">
        <v>44520</v>
      </c>
      <c r="Q294" t="str">
        <f>TEXT(InputData[[#This Row],[DATE]],"mmm")</f>
        <v>Nov</v>
      </c>
      <c r="R294"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294" t="str">
        <f>TEXT(InputData[[#This Row],[DATE]],"dddd")</f>
        <v>Saturday</v>
      </c>
      <c r="T294">
        <f>YEAR(InputData[[#This Row],[DATE]])</f>
        <v>2021</v>
      </c>
    </row>
    <row r="295" spans="1:20" x14ac:dyDescent="0.2">
      <c r="A295" s="5">
        <v>44512</v>
      </c>
      <c r="B295" t="s">
        <v>79</v>
      </c>
      <c r="C295">
        <v>3</v>
      </c>
      <c r="D295" t="s">
        <v>107</v>
      </c>
      <c r="E295" t="s">
        <v>105</v>
      </c>
      <c r="F295" t="str">
        <f>IF(InputData[[#This Row],[DISCOUNT %]]&lt;0%,"Yes","No")</f>
        <v>No</v>
      </c>
      <c r="G295" s="1">
        <v>0</v>
      </c>
      <c r="H295" t="str">
        <f>VLOOKUP(InputData[[#This Row],[PRODUCT ID]],MasterData[],2,0)</f>
        <v>Product10</v>
      </c>
      <c r="I295" t="str">
        <f>VLOOKUP(InputData[[#This Row],[PRODUCT ID]],MasterData[],3,0)</f>
        <v>Category02</v>
      </c>
      <c r="J295" t="str">
        <f>VLOOKUP(InputData[[#This Row],[PRODUCT ID]],MasterData[],4,0)</f>
        <v>Ft</v>
      </c>
      <c r="K295" s="10">
        <f>VLOOKUP(InputData[[#This Row],[PRODUCT ID]],MasterData[],5,0)</f>
        <v>148</v>
      </c>
      <c r="L295" s="10">
        <f>VLOOKUP(InputData[[#This Row],[PRODUCT ID]],MasterData[],6,0)</f>
        <v>164.28</v>
      </c>
      <c r="M295" s="10">
        <f>InputData[[#This Row],[BUYING PRIZE]]*InputData[[#This Row],[QUANTITY]]</f>
        <v>444</v>
      </c>
      <c r="N295" s="10">
        <f>(InputData[[#This Row],[SELLING PRICE]]*InputData[[#This Row],[QUANTITY]])-(InputData[[#This Row],[DISCOUNT %]]*(InputData[[#This Row],[SELLING PRICE]]*InputData[[#This Row],[QUANTITY]]))</f>
        <v>492.84000000000003</v>
      </c>
      <c r="O295">
        <f>DAY(InputData[[#This Row],[DATE]])</f>
        <v>12</v>
      </c>
      <c r="P295" s="12">
        <v>44512</v>
      </c>
      <c r="Q295" t="str">
        <f>TEXT(InputData[[#This Row],[DATE]],"mmm")</f>
        <v>Nov</v>
      </c>
      <c r="R295"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295" t="str">
        <f>TEXT(InputData[[#This Row],[DATE]],"dddd")</f>
        <v>Friday</v>
      </c>
      <c r="T295">
        <f>YEAR(InputData[[#This Row],[DATE]])</f>
        <v>2021</v>
      </c>
    </row>
    <row r="296" spans="1:20" x14ac:dyDescent="0.2">
      <c r="A296" s="5">
        <v>44511</v>
      </c>
      <c r="B296" t="s">
        <v>14</v>
      </c>
      <c r="C296">
        <v>12</v>
      </c>
      <c r="D296" t="s">
        <v>106</v>
      </c>
      <c r="E296" t="s">
        <v>107</v>
      </c>
      <c r="F296" t="str">
        <f>IF(InputData[[#This Row],[DISCOUNT %]]&lt;0%,"Yes","No")</f>
        <v>No</v>
      </c>
      <c r="G296" s="1">
        <v>0</v>
      </c>
      <c r="H296" t="str">
        <f>VLOOKUP(InputData[[#This Row],[PRODUCT ID]],MasterData[],2,0)</f>
        <v>Product40</v>
      </c>
      <c r="I296" t="str">
        <f>VLOOKUP(InputData[[#This Row],[PRODUCT ID]],MasterData[],3,0)</f>
        <v>Category05</v>
      </c>
      <c r="J296" t="str">
        <f>VLOOKUP(InputData[[#This Row],[PRODUCT ID]],MasterData[],4,0)</f>
        <v>Kg</v>
      </c>
      <c r="K296" s="10">
        <f>VLOOKUP(InputData[[#This Row],[PRODUCT ID]],MasterData[],5,0)</f>
        <v>90</v>
      </c>
      <c r="L296" s="10">
        <f>VLOOKUP(InputData[[#This Row],[PRODUCT ID]],MasterData[],6,0)</f>
        <v>115.2</v>
      </c>
      <c r="M296" s="10">
        <f>InputData[[#This Row],[BUYING PRIZE]]*InputData[[#This Row],[QUANTITY]]</f>
        <v>1080</v>
      </c>
      <c r="N296" s="10">
        <f>(InputData[[#This Row],[SELLING PRICE]]*InputData[[#This Row],[QUANTITY]])-(InputData[[#This Row],[DISCOUNT %]]*(InputData[[#This Row],[SELLING PRICE]]*InputData[[#This Row],[QUANTITY]]))</f>
        <v>1382.4</v>
      </c>
      <c r="O296">
        <f>DAY(InputData[[#This Row],[DATE]])</f>
        <v>11</v>
      </c>
      <c r="P296" s="12">
        <v>44511</v>
      </c>
      <c r="Q296" t="str">
        <f>TEXT(InputData[[#This Row],[DATE]],"mmm")</f>
        <v>Nov</v>
      </c>
      <c r="R296"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296" t="str">
        <f>TEXT(InputData[[#This Row],[DATE]],"dddd")</f>
        <v>Thursday</v>
      </c>
      <c r="T296">
        <f>YEAR(InputData[[#This Row],[DATE]])</f>
        <v>2021</v>
      </c>
    </row>
    <row r="297" spans="1:20" x14ac:dyDescent="0.2">
      <c r="A297" s="5">
        <v>44510</v>
      </c>
      <c r="B297" t="s">
        <v>10</v>
      </c>
      <c r="C297">
        <v>6</v>
      </c>
      <c r="D297" t="s">
        <v>107</v>
      </c>
      <c r="E297" t="s">
        <v>105</v>
      </c>
      <c r="F297" t="str">
        <f>IF(InputData[[#This Row],[DISCOUNT %]]&lt;0%,"Yes","No")</f>
        <v>No</v>
      </c>
      <c r="G297" s="1">
        <v>0</v>
      </c>
      <c r="H297" t="str">
        <f>VLOOKUP(InputData[[#This Row],[PRODUCT ID]],MasterData[],2,0)</f>
        <v>Product42</v>
      </c>
      <c r="I297" t="str">
        <f>VLOOKUP(InputData[[#This Row],[PRODUCT ID]],MasterData[],3,0)</f>
        <v>Category05</v>
      </c>
      <c r="J297" t="str">
        <f>VLOOKUP(InputData[[#This Row],[PRODUCT ID]],MasterData[],4,0)</f>
        <v>Ft</v>
      </c>
      <c r="K297" s="10">
        <f>VLOOKUP(InputData[[#This Row],[PRODUCT ID]],MasterData[],5,0)</f>
        <v>120</v>
      </c>
      <c r="L297" s="10">
        <f>VLOOKUP(InputData[[#This Row],[PRODUCT ID]],MasterData[],6,0)</f>
        <v>162</v>
      </c>
      <c r="M297" s="10">
        <f>InputData[[#This Row],[BUYING PRIZE]]*InputData[[#This Row],[QUANTITY]]</f>
        <v>720</v>
      </c>
      <c r="N297" s="10">
        <f>(InputData[[#This Row],[SELLING PRICE]]*InputData[[#This Row],[QUANTITY]])-(InputData[[#This Row],[DISCOUNT %]]*(InputData[[#This Row],[SELLING PRICE]]*InputData[[#This Row],[QUANTITY]]))</f>
        <v>972</v>
      </c>
      <c r="O297">
        <f>DAY(InputData[[#This Row],[DATE]])</f>
        <v>10</v>
      </c>
      <c r="P297" s="12">
        <v>44510</v>
      </c>
      <c r="Q297" t="str">
        <f>TEXT(InputData[[#This Row],[DATE]],"mmm")</f>
        <v>Nov</v>
      </c>
      <c r="R297"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297" t="str">
        <f>TEXT(InputData[[#This Row],[DATE]],"dddd")</f>
        <v>Wednesday</v>
      </c>
      <c r="T297">
        <f>YEAR(InputData[[#This Row],[DATE]])</f>
        <v>2021</v>
      </c>
    </row>
    <row r="298" spans="1:20" x14ac:dyDescent="0.2">
      <c r="A298" s="5">
        <v>44508</v>
      </c>
      <c r="B298" t="s">
        <v>86</v>
      </c>
      <c r="C298">
        <v>15</v>
      </c>
      <c r="D298" t="s">
        <v>108</v>
      </c>
      <c r="E298" t="s">
        <v>107</v>
      </c>
      <c r="F298" t="str">
        <f>IF(InputData[[#This Row],[DISCOUNT %]]&lt;0%,"Yes","No")</f>
        <v>No</v>
      </c>
      <c r="G298" s="1">
        <v>0</v>
      </c>
      <c r="H298" t="str">
        <f>VLOOKUP(InputData[[#This Row],[PRODUCT ID]],MasterData[],2,0)</f>
        <v>Product07</v>
      </c>
      <c r="I298" t="str">
        <f>VLOOKUP(InputData[[#This Row],[PRODUCT ID]],MasterData[],3,0)</f>
        <v>Category01</v>
      </c>
      <c r="J298" t="str">
        <f>VLOOKUP(InputData[[#This Row],[PRODUCT ID]],MasterData[],4,0)</f>
        <v>Lt</v>
      </c>
      <c r="K298" s="10">
        <f>VLOOKUP(InputData[[#This Row],[PRODUCT ID]],MasterData[],5,0)</f>
        <v>43</v>
      </c>
      <c r="L298" s="10">
        <f>VLOOKUP(InputData[[#This Row],[PRODUCT ID]],MasterData[],6,0)</f>
        <v>47.730000000000004</v>
      </c>
      <c r="M298" s="10">
        <f>InputData[[#This Row],[BUYING PRIZE]]*InputData[[#This Row],[QUANTITY]]</f>
        <v>645</v>
      </c>
      <c r="N298" s="10">
        <f>(InputData[[#This Row],[SELLING PRICE]]*InputData[[#This Row],[QUANTITY]])-(InputData[[#This Row],[DISCOUNT %]]*(InputData[[#This Row],[SELLING PRICE]]*InputData[[#This Row],[QUANTITY]]))</f>
        <v>715.95</v>
      </c>
      <c r="O298">
        <f>DAY(InputData[[#This Row],[DATE]])</f>
        <v>8</v>
      </c>
      <c r="P298" s="12">
        <v>44508</v>
      </c>
      <c r="Q298" t="str">
        <f>TEXT(InputData[[#This Row],[DATE]],"mmm")</f>
        <v>Nov</v>
      </c>
      <c r="R298"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298" t="str">
        <f>TEXT(InputData[[#This Row],[DATE]],"dddd")</f>
        <v>Monday</v>
      </c>
      <c r="T298">
        <f>YEAR(InputData[[#This Row],[DATE]])</f>
        <v>2021</v>
      </c>
    </row>
    <row r="299" spans="1:20" x14ac:dyDescent="0.2">
      <c r="A299" s="5">
        <v>44506</v>
      </c>
      <c r="B299" t="s">
        <v>24</v>
      </c>
      <c r="C299">
        <v>10</v>
      </c>
      <c r="D299" t="s">
        <v>108</v>
      </c>
      <c r="E299" t="s">
        <v>107</v>
      </c>
      <c r="F299" t="str">
        <f>IF(InputData[[#This Row],[DISCOUNT %]]&lt;0%,"Yes","No")</f>
        <v>No</v>
      </c>
      <c r="G299" s="1">
        <v>0</v>
      </c>
      <c r="H299" t="str">
        <f>VLOOKUP(InputData[[#This Row],[PRODUCT ID]],MasterData[],2,0)</f>
        <v>Product36</v>
      </c>
      <c r="I299" t="str">
        <f>VLOOKUP(InputData[[#This Row],[PRODUCT ID]],MasterData[],3,0)</f>
        <v>Category04</v>
      </c>
      <c r="J299" t="str">
        <f>VLOOKUP(InputData[[#This Row],[PRODUCT ID]],MasterData[],4,0)</f>
        <v>Kg</v>
      </c>
      <c r="K299" s="10">
        <f>VLOOKUP(InputData[[#This Row],[PRODUCT ID]],MasterData[],5,0)</f>
        <v>90</v>
      </c>
      <c r="L299" s="10">
        <f>VLOOKUP(InputData[[#This Row],[PRODUCT ID]],MasterData[],6,0)</f>
        <v>96.3</v>
      </c>
      <c r="M299" s="10">
        <f>InputData[[#This Row],[BUYING PRIZE]]*InputData[[#This Row],[QUANTITY]]</f>
        <v>900</v>
      </c>
      <c r="N299" s="10">
        <f>(InputData[[#This Row],[SELLING PRICE]]*InputData[[#This Row],[QUANTITY]])-(InputData[[#This Row],[DISCOUNT %]]*(InputData[[#This Row],[SELLING PRICE]]*InputData[[#This Row],[QUANTITY]]))</f>
        <v>963</v>
      </c>
      <c r="O299">
        <f>DAY(InputData[[#This Row],[DATE]])</f>
        <v>6</v>
      </c>
      <c r="P299" s="12">
        <v>44506</v>
      </c>
      <c r="Q299" t="str">
        <f>TEXT(InputData[[#This Row],[DATE]],"mmm")</f>
        <v>Nov</v>
      </c>
      <c r="R299"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299" t="str">
        <f>TEXT(InputData[[#This Row],[DATE]],"dddd")</f>
        <v>Saturday</v>
      </c>
      <c r="T299">
        <f>YEAR(InputData[[#This Row],[DATE]])</f>
        <v>2021</v>
      </c>
    </row>
    <row r="300" spans="1:20" x14ac:dyDescent="0.2">
      <c r="A300" s="5">
        <v>44503</v>
      </c>
      <c r="B300" t="s">
        <v>73</v>
      </c>
      <c r="C300">
        <v>12</v>
      </c>
      <c r="D300" t="s">
        <v>108</v>
      </c>
      <c r="E300" t="s">
        <v>105</v>
      </c>
      <c r="F300" t="str">
        <f>IF(InputData[[#This Row],[DISCOUNT %]]&lt;0%,"Yes","No")</f>
        <v>No</v>
      </c>
      <c r="G300" s="1">
        <v>0</v>
      </c>
      <c r="H300" t="str">
        <f>VLOOKUP(InputData[[#This Row],[PRODUCT ID]],MasterData[],2,0)</f>
        <v>Product13</v>
      </c>
      <c r="I300" t="str">
        <f>VLOOKUP(InputData[[#This Row],[PRODUCT ID]],MasterData[],3,0)</f>
        <v>Category02</v>
      </c>
      <c r="J300" t="str">
        <f>VLOOKUP(InputData[[#This Row],[PRODUCT ID]],MasterData[],4,0)</f>
        <v>Kg</v>
      </c>
      <c r="K300" s="10">
        <f>VLOOKUP(InputData[[#This Row],[PRODUCT ID]],MasterData[],5,0)</f>
        <v>112</v>
      </c>
      <c r="L300" s="10">
        <f>VLOOKUP(InputData[[#This Row],[PRODUCT ID]],MasterData[],6,0)</f>
        <v>122.08</v>
      </c>
      <c r="M300" s="10">
        <f>InputData[[#This Row],[BUYING PRIZE]]*InputData[[#This Row],[QUANTITY]]</f>
        <v>1344</v>
      </c>
      <c r="N300" s="10">
        <f>(InputData[[#This Row],[SELLING PRICE]]*InputData[[#This Row],[QUANTITY]])-(InputData[[#This Row],[DISCOUNT %]]*(InputData[[#This Row],[SELLING PRICE]]*InputData[[#This Row],[QUANTITY]]))</f>
        <v>1464.96</v>
      </c>
      <c r="O300">
        <f>DAY(InputData[[#This Row],[DATE]])</f>
        <v>3</v>
      </c>
      <c r="P300" s="12">
        <v>44503</v>
      </c>
      <c r="Q300" t="str">
        <f>TEXT(InputData[[#This Row],[DATE]],"mmm")</f>
        <v>Nov</v>
      </c>
      <c r="R300"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00" t="str">
        <f>TEXT(InputData[[#This Row],[DATE]],"dddd")</f>
        <v>Wednesday</v>
      </c>
      <c r="T300">
        <f>YEAR(InputData[[#This Row],[DATE]])</f>
        <v>2021</v>
      </c>
    </row>
    <row r="301" spans="1:20" x14ac:dyDescent="0.2">
      <c r="A301" s="5">
        <v>44500</v>
      </c>
      <c r="B301" t="s">
        <v>56</v>
      </c>
      <c r="C301">
        <v>6</v>
      </c>
      <c r="D301" t="s">
        <v>107</v>
      </c>
      <c r="E301" t="s">
        <v>105</v>
      </c>
      <c r="F301" t="str">
        <f>IF(InputData[[#This Row],[DISCOUNT %]]&lt;0%,"Yes","No")</f>
        <v>No</v>
      </c>
      <c r="G301" s="1">
        <v>0</v>
      </c>
      <c r="H301" t="str">
        <f>VLOOKUP(InputData[[#This Row],[PRODUCT ID]],MasterData[],2,0)</f>
        <v>Product21</v>
      </c>
      <c r="I301" t="str">
        <f>VLOOKUP(InputData[[#This Row],[PRODUCT ID]],MasterData[],3,0)</f>
        <v>Category03</v>
      </c>
      <c r="J301" t="str">
        <f>VLOOKUP(InputData[[#This Row],[PRODUCT ID]],MasterData[],4,0)</f>
        <v>Ft</v>
      </c>
      <c r="K301" s="10">
        <f>VLOOKUP(InputData[[#This Row],[PRODUCT ID]],MasterData[],5,0)</f>
        <v>126</v>
      </c>
      <c r="L301" s="10">
        <f>VLOOKUP(InputData[[#This Row],[PRODUCT ID]],MasterData[],6,0)</f>
        <v>162.54</v>
      </c>
      <c r="M301" s="10">
        <f>InputData[[#This Row],[BUYING PRIZE]]*InputData[[#This Row],[QUANTITY]]</f>
        <v>756</v>
      </c>
      <c r="N301" s="10">
        <f>(InputData[[#This Row],[SELLING PRICE]]*InputData[[#This Row],[QUANTITY]])-(InputData[[#This Row],[DISCOUNT %]]*(InputData[[#This Row],[SELLING PRICE]]*InputData[[#This Row],[QUANTITY]]))</f>
        <v>975.24</v>
      </c>
      <c r="O301">
        <f>DAY(InputData[[#This Row],[DATE]])</f>
        <v>31</v>
      </c>
      <c r="P301" s="12">
        <v>44500</v>
      </c>
      <c r="Q301" t="str">
        <f>TEXT(InputData[[#This Row],[DATE]],"mmm")</f>
        <v>Oct</v>
      </c>
      <c r="R301"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01" t="str">
        <f>TEXT(InputData[[#This Row],[DATE]],"dddd")</f>
        <v>Sunday</v>
      </c>
      <c r="T301">
        <f>YEAR(InputData[[#This Row],[DATE]])</f>
        <v>2021</v>
      </c>
    </row>
    <row r="302" spans="1:20" x14ac:dyDescent="0.2">
      <c r="A302" s="5">
        <v>44498</v>
      </c>
      <c r="B302" t="s">
        <v>19</v>
      </c>
      <c r="C302">
        <v>14</v>
      </c>
      <c r="D302" t="s">
        <v>107</v>
      </c>
      <c r="E302" t="s">
        <v>107</v>
      </c>
      <c r="F302" t="str">
        <f>IF(InputData[[#This Row],[DISCOUNT %]]&lt;0%,"Yes","No")</f>
        <v>No</v>
      </c>
      <c r="G302" s="1">
        <v>0</v>
      </c>
      <c r="H302" t="str">
        <f>VLOOKUP(InputData[[#This Row],[PRODUCT ID]],MasterData[],2,0)</f>
        <v>Product38</v>
      </c>
      <c r="I302" t="str">
        <f>VLOOKUP(InputData[[#This Row],[PRODUCT ID]],MasterData[],3,0)</f>
        <v>Category05</v>
      </c>
      <c r="J302" t="str">
        <f>VLOOKUP(InputData[[#This Row],[PRODUCT ID]],MasterData[],4,0)</f>
        <v>Kg</v>
      </c>
      <c r="K302" s="10">
        <f>VLOOKUP(InputData[[#This Row],[PRODUCT ID]],MasterData[],5,0)</f>
        <v>72</v>
      </c>
      <c r="L302" s="10">
        <f>VLOOKUP(InputData[[#This Row],[PRODUCT ID]],MasterData[],6,0)</f>
        <v>79.92</v>
      </c>
      <c r="M302" s="10">
        <f>InputData[[#This Row],[BUYING PRIZE]]*InputData[[#This Row],[QUANTITY]]</f>
        <v>1008</v>
      </c>
      <c r="N302" s="10">
        <f>(InputData[[#This Row],[SELLING PRICE]]*InputData[[#This Row],[QUANTITY]])-(InputData[[#This Row],[DISCOUNT %]]*(InputData[[#This Row],[SELLING PRICE]]*InputData[[#This Row],[QUANTITY]]))</f>
        <v>1118.8800000000001</v>
      </c>
      <c r="O302">
        <f>DAY(InputData[[#This Row],[DATE]])</f>
        <v>29</v>
      </c>
      <c r="P302" s="12">
        <v>44498</v>
      </c>
      <c r="Q302" t="str">
        <f>TEXT(InputData[[#This Row],[DATE]],"mmm")</f>
        <v>Oct</v>
      </c>
      <c r="R302"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02" t="str">
        <f>TEXT(InputData[[#This Row],[DATE]],"dddd")</f>
        <v>Friday</v>
      </c>
      <c r="T302">
        <f>YEAR(InputData[[#This Row],[DATE]])</f>
        <v>2021</v>
      </c>
    </row>
    <row r="303" spans="1:20" x14ac:dyDescent="0.2">
      <c r="A303" s="5">
        <v>44497</v>
      </c>
      <c r="B303" t="s">
        <v>84</v>
      </c>
      <c r="C303">
        <v>1</v>
      </c>
      <c r="D303" t="s">
        <v>108</v>
      </c>
      <c r="E303" t="s">
        <v>105</v>
      </c>
      <c r="F303" t="str">
        <f>IF(InputData[[#This Row],[DISCOUNT %]]&lt;0%,"Yes","No")</f>
        <v>No</v>
      </c>
      <c r="G303" s="1">
        <v>0</v>
      </c>
      <c r="H303" t="str">
        <f>VLOOKUP(InputData[[#This Row],[PRODUCT ID]],MasterData[],2,0)</f>
        <v>Product08</v>
      </c>
      <c r="I303" t="str">
        <f>VLOOKUP(InputData[[#This Row],[PRODUCT ID]],MasterData[],3,0)</f>
        <v>Category01</v>
      </c>
      <c r="J303" t="str">
        <f>VLOOKUP(InputData[[#This Row],[PRODUCT ID]],MasterData[],4,0)</f>
        <v>Kg</v>
      </c>
      <c r="K303" s="10">
        <f>VLOOKUP(InputData[[#This Row],[PRODUCT ID]],MasterData[],5,0)</f>
        <v>83</v>
      </c>
      <c r="L303" s="10">
        <f>VLOOKUP(InputData[[#This Row],[PRODUCT ID]],MasterData[],6,0)</f>
        <v>94.62</v>
      </c>
      <c r="M303" s="10">
        <f>InputData[[#This Row],[BUYING PRIZE]]*InputData[[#This Row],[QUANTITY]]</f>
        <v>83</v>
      </c>
      <c r="N303" s="10">
        <f>(InputData[[#This Row],[SELLING PRICE]]*InputData[[#This Row],[QUANTITY]])-(InputData[[#This Row],[DISCOUNT %]]*(InputData[[#This Row],[SELLING PRICE]]*InputData[[#This Row],[QUANTITY]]))</f>
        <v>94.62</v>
      </c>
      <c r="O303">
        <f>DAY(InputData[[#This Row],[DATE]])</f>
        <v>28</v>
      </c>
      <c r="P303" s="12">
        <v>44497</v>
      </c>
      <c r="Q303" t="str">
        <f>TEXT(InputData[[#This Row],[DATE]],"mmm")</f>
        <v>Oct</v>
      </c>
      <c r="R303"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03" t="str">
        <f>TEXT(InputData[[#This Row],[DATE]],"dddd")</f>
        <v>Thursday</v>
      </c>
      <c r="T303">
        <f>YEAR(InputData[[#This Row],[DATE]])</f>
        <v>2021</v>
      </c>
    </row>
    <row r="304" spans="1:20" x14ac:dyDescent="0.2">
      <c r="A304" s="5">
        <v>44495</v>
      </c>
      <c r="B304" t="s">
        <v>92</v>
      </c>
      <c r="C304">
        <v>6</v>
      </c>
      <c r="D304" t="s">
        <v>106</v>
      </c>
      <c r="E304" t="s">
        <v>105</v>
      </c>
      <c r="F304" t="str">
        <f>IF(InputData[[#This Row],[DISCOUNT %]]&lt;0%,"Yes","No")</f>
        <v>No</v>
      </c>
      <c r="G304" s="1">
        <v>0</v>
      </c>
      <c r="H304" t="str">
        <f>VLOOKUP(InputData[[#This Row],[PRODUCT ID]],MasterData[],2,0)</f>
        <v>Product04</v>
      </c>
      <c r="I304" t="str">
        <f>VLOOKUP(InputData[[#This Row],[PRODUCT ID]],MasterData[],3,0)</f>
        <v>Category01</v>
      </c>
      <c r="J304" t="str">
        <f>VLOOKUP(InputData[[#This Row],[PRODUCT ID]],MasterData[],4,0)</f>
        <v>Lt</v>
      </c>
      <c r="K304" s="10">
        <f>VLOOKUP(InputData[[#This Row],[PRODUCT ID]],MasterData[],5,0)</f>
        <v>44</v>
      </c>
      <c r="L304" s="10">
        <f>VLOOKUP(InputData[[#This Row],[PRODUCT ID]],MasterData[],6,0)</f>
        <v>48.84</v>
      </c>
      <c r="M304" s="10">
        <f>InputData[[#This Row],[BUYING PRIZE]]*InputData[[#This Row],[QUANTITY]]</f>
        <v>264</v>
      </c>
      <c r="N304" s="10">
        <f>(InputData[[#This Row],[SELLING PRICE]]*InputData[[#This Row],[QUANTITY]])-(InputData[[#This Row],[DISCOUNT %]]*(InputData[[#This Row],[SELLING PRICE]]*InputData[[#This Row],[QUANTITY]]))</f>
        <v>293.04000000000002</v>
      </c>
      <c r="O304">
        <f>DAY(InputData[[#This Row],[DATE]])</f>
        <v>26</v>
      </c>
      <c r="P304" s="12">
        <v>44495</v>
      </c>
      <c r="Q304" t="str">
        <f>TEXT(InputData[[#This Row],[DATE]],"mmm")</f>
        <v>Oct</v>
      </c>
      <c r="R304"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04" t="str">
        <f>TEXT(InputData[[#This Row],[DATE]],"dddd")</f>
        <v>Tuesday</v>
      </c>
      <c r="T304">
        <f>YEAR(InputData[[#This Row],[DATE]])</f>
        <v>2021</v>
      </c>
    </row>
    <row r="305" spans="1:20" x14ac:dyDescent="0.2">
      <c r="A305" s="5">
        <v>44494</v>
      </c>
      <c r="B305" t="s">
        <v>5</v>
      </c>
      <c r="C305">
        <v>9</v>
      </c>
      <c r="D305" t="s">
        <v>107</v>
      </c>
      <c r="E305" t="s">
        <v>105</v>
      </c>
      <c r="F305" t="str">
        <f>IF(InputData[[#This Row],[DISCOUNT %]]&lt;0%,"Yes","No")</f>
        <v>No</v>
      </c>
      <c r="G305" s="1">
        <v>0</v>
      </c>
      <c r="H305" t="str">
        <f>VLOOKUP(InputData[[#This Row],[PRODUCT ID]],MasterData[],2,0)</f>
        <v>Product44</v>
      </c>
      <c r="I305" t="str">
        <f>VLOOKUP(InputData[[#This Row],[PRODUCT ID]],MasterData[],3,0)</f>
        <v>Category05</v>
      </c>
      <c r="J305" t="str">
        <f>VLOOKUP(InputData[[#This Row],[PRODUCT ID]],MasterData[],4,0)</f>
        <v>Kg</v>
      </c>
      <c r="K305" s="10">
        <f>VLOOKUP(InputData[[#This Row],[PRODUCT ID]],MasterData[],5,0)</f>
        <v>76</v>
      </c>
      <c r="L305" s="10">
        <f>VLOOKUP(InputData[[#This Row],[PRODUCT ID]],MasterData[],6,0)</f>
        <v>82.08</v>
      </c>
      <c r="M305" s="10">
        <f>InputData[[#This Row],[BUYING PRIZE]]*InputData[[#This Row],[QUANTITY]]</f>
        <v>684</v>
      </c>
      <c r="N305" s="10">
        <f>(InputData[[#This Row],[SELLING PRICE]]*InputData[[#This Row],[QUANTITY]])-(InputData[[#This Row],[DISCOUNT %]]*(InputData[[#This Row],[SELLING PRICE]]*InputData[[#This Row],[QUANTITY]]))</f>
        <v>738.72</v>
      </c>
      <c r="O305">
        <f>DAY(InputData[[#This Row],[DATE]])</f>
        <v>25</v>
      </c>
      <c r="P305" s="12">
        <v>44494</v>
      </c>
      <c r="Q305" t="str">
        <f>TEXT(InputData[[#This Row],[DATE]],"mmm")</f>
        <v>Oct</v>
      </c>
      <c r="R305"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05" t="str">
        <f>TEXT(InputData[[#This Row],[DATE]],"dddd")</f>
        <v>Monday</v>
      </c>
      <c r="T305">
        <f>YEAR(InputData[[#This Row],[DATE]])</f>
        <v>2021</v>
      </c>
    </row>
    <row r="306" spans="1:20" x14ac:dyDescent="0.2">
      <c r="A306" s="5">
        <v>44493</v>
      </c>
      <c r="B306" t="s">
        <v>77</v>
      </c>
      <c r="C306">
        <v>3</v>
      </c>
      <c r="D306" t="s">
        <v>106</v>
      </c>
      <c r="E306" t="s">
        <v>105</v>
      </c>
      <c r="F306" t="str">
        <f>IF(InputData[[#This Row],[DISCOUNT %]]&lt;0%,"Yes","No")</f>
        <v>No</v>
      </c>
      <c r="G306" s="1">
        <v>0</v>
      </c>
      <c r="H306" t="str">
        <f>VLOOKUP(InputData[[#This Row],[PRODUCT ID]],MasterData[],2,0)</f>
        <v>Product11</v>
      </c>
      <c r="I306" t="str">
        <f>VLOOKUP(InputData[[#This Row],[PRODUCT ID]],MasterData[],3,0)</f>
        <v>Category02</v>
      </c>
      <c r="J306" t="str">
        <f>VLOOKUP(InputData[[#This Row],[PRODUCT ID]],MasterData[],4,0)</f>
        <v>Lt</v>
      </c>
      <c r="K306" s="10">
        <f>VLOOKUP(InputData[[#This Row],[PRODUCT ID]],MasterData[],5,0)</f>
        <v>44</v>
      </c>
      <c r="L306" s="10">
        <f>VLOOKUP(InputData[[#This Row],[PRODUCT ID]],MasterData[],6,0)</f>
        <v>48.4</v>
      </c>
      <c r="M306" s="10">
        <f>InputData[[#This Row],[BUYING PRIZE]]*InputData[[#This Row],[QUANTITY]]</f>
        <v>132</v>
      </c>
      <c r="N306" s="10">
        <f>(InputData[[#This Row],[SELLING PRICE]]*InputData[[#This Row],[QUANTITY]])-(InputData[[#This Row],[DISCOUNT %]]*(InputData[[#This Row],[SELLING PRICE]]*InputData[[#This Row],[QUANTITY]]))</f>
        <v>145.19999999999999</v>
      </c>
      <c r="O306">
        <f>DAY(InputData[[#This Row],[DATE]])</f>
        <v>24</v>
      </c>
      <c r="P306" s="12">
        <v>44493</v>
      </c>
      <c r="Q306" t="str">
        <f>TEXT(InputData[[#This Row],[DATE]],"mmm")</f>
        <v>Oct</v>
      </c>
      <c r="R306"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06" t="str">
        <f>TEXT(InputData[[#This Row],[DATE]],"dddd")</f>
        <v>Sunday</v>
      </c>
      <c r="T306">
        <f>YEAR(InputData[[#This Row],[DATE]])</f>
        <v>2021</v>
      </c>
    </row>
    <row r="307" spans="1:20" x14ac:dyDescent="0.2">
      <c r="A307" s="5">
        <v>44491</v>
      </c>
      <c r="B307" t="s">
        <v>77</v>
      </c>
      <c r="C307">
        <v>7</v>
      </c>
      <c r="D307" t="s">
        <v>108</v>
      </c>
      <c r="E307" t="s">
        <v>105</v>
      </c>
      <c r="F307" t="str">
        <f>IF(InputData[[#This Row],[DISCOUNT %]]&lt;0%,"Yes","No")</f>
        <v>No</v>
      </c>
      <c r="G307" s="1">
        <v>0</v>
      </c>
      <c r="H307" t="str">
        <f>VLOOKUP(InputData[[#This Row],[PRODUCT ID]],MasterData[],2,0)</f>
        <v>Product11</v>
      </c>
      <c r="I307" t="str">
        <f>VLOOKUP(InputData[[#This Row],[PRODUCT ID]],MasterData[],3,0)</f>
        <v>Category02</v>
      </c>
      <c r="J307" t="str">
        <f>VLOOKUP(InputData[[#This Row],[PRODUCT ID]],MasterData[],4,0)</f>
        <v>Lt</v>
      </c>
      <c r="K307" s="10">
        <f>VLOOKUP(InputData[[#This Row],[PRODUCT ID]],MasterData[],5,0)</f>
        <v>44</v>
      </c>
      <c r="L307" s="10">
        <f>VLOOKUP(InputData[[#This Row],[PRODUCT ID]],MasterData[],6,0)</f>
        <v>48.4</v>
      </c>
      <c r="M307" s="10">
        <f>InputData[[#This Row],[BUYING PRIZE]]*InputData[[#This Row],[QUANTITY]]</f>
        <v>308</v>
      </c>
      <c r="N307" s="10">
        <f>(InputData[[#This Row],[SELLING PRICE]]*InputData[[#This Row],[QUANTITY]])-(InputData[[#This Row],[DISCOUNT %]]*(InputData[[#This Row],[SELLING PRICE]]*InputData[[#This Row],[QUANTITY]]))</f>
        <v>338.8</v>
      </c>
      <c r="O307">
        <f>DAY(InputData[[#This Row],[DATE]])</f>
        <v>22</v>
      </c>
      <c r="P307" s="12">
        <v>44491</v>
      </c>
      <c r="Q307" t="str">
        <f>TEXT(InputData[[#This Row],[DATE]],"mmm")</f>
        <v>Oct</v>
      </c>
      <c r="R307"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07" t="str">
        <f>TEXT(InputData[[#This Row],[DATE]],"dddd")</f>
        <v>Friday</v>
      </c>
      <c r="T307">
        <f>YEAR(InputData[[#This Row],[DATE]])</f>
        <v>2021</v>
      </c>
    </row>
    <row r="308" spans="1:20" x14ac:dyDescent="0.2">
      <c r="A308" s="5">
        <v>44491</v>
      </c>
      <c r="B308" t="s">
        <v>50</v>
      </c>
      <c r="C308">
        <v>13</v>
      </c>
      <c r="D308" t="s">
        <v>107</v>
      </c>
      <c r="E308" t="s">
        <v>105</v>
      </c>
      <c r="F308" t="str">
        <f>IF(InputData[[#This Row],[DISCOUNT %]]&lt;0%,"Yes","No")</f>
        <v>No</v>
      </c>
      <c r="G308" s="1">
        <v>0</v>
      </c>
      <c r="H308" t="str">
        <f>VLOOKUP(InputData[[#This Row],[PRODUCT ID]],MasterData[],2,0)</f>
        <v>Product24</v>
      </c>
      <c r="I308" t="str">
        <f>VLOOKUP(InputData[[#This Row],[PRODUCT ID]],MasterData[],3,0)</f>
        <v>Category03</v>
      </c>
      <c r="J308" t="str">
        <f>VLOOKUP(InputData[[#This Row],[PRODUCT ID]],MasterData[],4,0)</f>
        <v>Ft</v>
      </c>
      <c r="K308" s="10">
        <f>VLOOKUP(InputData[[#This Row],[PRODUCT ID]],MasterData[],5,0)</f>
        <v>144</v>
      </c>
      <c r="L308" s="10">
        <f>VLOOKUP(InputData[[#This Row],[PRODUCT ID]],MasterData[],6,0)</f>
        <v>156.96</v>
      </c>
      <c r="M308" s="10">
        <f>InputData[[#This Row],[BUYING PRIZE]]*InputData[[#This Row],[QUANTITY]]</f>
        <v>1872</v>
      </c>
      <c r="N308" s="10">
        <f>(InputData[[#This Row],[SELLING PRICE]]*InputData[[#This Row],[QUANTITY]])-(InputData[[#This Row],[DISCOUNT %]]*(InputData[[#This Row],[SELLING PRICE]]*InputData[[#This Row],[QUANTITY]]))</f>
        <v>2040.48</v>
      </c>
      <c r="O308">
        <f>DAY(InputData[[#This Row],[DATE]])</f>
        <v>22</v>
      </c>
      <c r="P308" s="12">
        <v>44491</v>
      </c>
      <c r="Q308" t="str">
        <f>TEXT(InputData[[#This Row],[DATE]],"mmm")</f>
        <v>Oct</v>
      </c>
      <c r="R308"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08" t="str">
        <f>TEXT(InputData[[#This Row],[DATE]],"dddd")</f>
        <v>Friday</v>
      </c>
      <c r="T308">
        <f>YEAR(InputData[[#This Row],[DATE]])</f>
        <v>2021</v>
      </c>
    </row>
    <row r="309" spans="1:20" x14ac:dyDescent="0.2">
      <c r="A309" s="5">
        <v>44491</v>
      </c>
      <c r="B309" t="s">
        <v>82</v>
      </c>
      <c r="C309">
        <v>1</v>
      </c>
      <c r="D309" t="s">
        <v>108</v>
      </c>
      <c r="E309" t="s">
        <v>105</v>
      </c>
      <c r="F309" t="str">
        <f>IF(InputData[[#This Row],[DISCOUNT %]]&lt;0%,"Yes","No")</f>
        <v>No</v>
      </c>
      <c r="G309" s="1">
        <v>0</v>
      </c>
      <c r="H309" t="str">
        <f>VLOOKUP(InputData[[#This Row],[PRODUCT ID]],MasterData[],2,0)</f>
        <v>Product09</v>
      </c>
      <c r="I309" t="str">
        <f>VLOOKUP(InputData[[#This Row],[PRODUCT ID]],MasterData[],3,0)</f>
        <v>Category01</v>
      </c>
      <c r="J309" t="str">
        <f>VLOOKUP(InputData[[#This Row],[PRODUCT ID]],MasterData[],4,0)</f>
        <v>No.</v>
      </c>
      <c r="K309" s="10">
        <f>VLOOKUP(InputData[[#This Row],[PRODUCT ID]],MasterData[],5,0)</f>
        <v>6</v>
      </c>
      <c r="L309" s="10">
        <f>VLOOKUP(InputData[[#This Row],[PRODUCT ID]],MasterData[],6,0)</f>
        <v>7.8599999999999994</v>
      </c>
      <c r="M309" s="10">
        <f>InputData[[#This Row],[BUYING PRIZE]]*InputData[[#This Row],[QUANTITY]]</f>
        <v>6</v>
      </c>
      <c r="N309" s="10">
        <f>(InputData[[#This Row],[SELLING PRICE]]*InputData[[#This Row],[QUANTITY]])-(InputData[[#This Row],[DISCOUNT %]]*(InputData[[#This Row],[SELLING PRICE]]*InputData[[#This Row],[QUANTITY]]))</f>
        <v>7.8599999999999994</v>
      </c>
      <c r="O309">
        <f>DAY(InputData[[#This Row],[DATE]])</f>
        <v>22</v>
      </c>
      <c r="P309" s="12">
        <v>44491</v>
      </c>
      <c r="Q309" t="str">
        <f>TEXT(InputData[[#This Row],[DATE]],"mmm")</f>
        <v>Oct</v>
      </c>
      <c r="R309"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09" t="str">
        <f>TEXT(InputData[[#This Row],[DATE]],"dddd")</f>
        <v>Friday</v>
      </c>
      <c r="T309">
        <f>YEAR(InputData[[#This Row],[DATE]])</f>
        <v>2021</v>
      </c>
    </row>
    <row r="310" spans="1:20" x14ac:dyDescent="0.2">
      <c r="A310" s="5">
        <v>44487</v>
      </c>
      <c r="B310" t="s">
        <v>48</v>
      </c>
      <c r="C310">
        <v>6</v>
      </c>
      <c r="D310" t="s">
        <v>107</v>
      </c>
      <c r="E310" t="s">
        <v>105</v>
      </c>
      <c r="F310" t="str">
        <f>IF(InputData[[#This Row],[DISCOUNT %]]&lt;0%,"Yes","No")</f>
        <v>No</v>
      </c>
      <c r="G310" s="1">
        <v>0</v>
      </c>
      <c r="H310" t="str">
        <f>VLOOKUP(InputData[[#This Row],[PRODUCT ID]],MasterData[],2,0)</f>
        <v>Product25</v>
      </c>
      <c r="I310" t="str">
        <f>VLOOKUP(InputData[[#This Row],[PRODUCT ID]],MasterData[],3,0)</f>
        <v>Category03</v>
      </c>
      <c r="J310" t="str">
        <f>VLOOKUP(InputData[[#This Row],[PRODUCT ID]],MasterData[],4,0)</f>
        <v>No.</v>
      </c>
      <c r="K310" s="10">
        <f>VLOOKUP(InputData[[#This Row],[PRODUCT ID]],MasterData[],5,0)</f>
        <v>7</v>
      </c>
      <c r="L310" s="10">
        <f>VLOOKUP(InputData[[#This Row],[PRODUCT ID]],MasterData[],6,0)</f>
        <v>8.33</v>
      </c>
      <c r="M310" s="10">
        <f>InputData[[#This Row],[BUYING PRIZE]]*InputData[[#This Row],[QUANTITY]]</f>
        <v>42</v>
      </c>
      <c r="N310" s="10">
        <f>(InputData[[#This Row],[SELLING PRICE]]*InputData[[#This Row],[QUANTITY]])-(InputData[[#This Row],[DISCOUNT %]]*(InputData[[#This Row],[SELLING PRICE]]*InputData[[#This Row],[QUANTITY]]))</f>
        <v>49.980000000000004</v>
      </c>
      <c r="O310">
        <f>DAY(InputData[[#This Row],[DATE]])</f>
        <v>18</v>
      </c>
      <c r="P310" s="12">
        <v>44487</v>
      </c>
      <c r="Q310" t="str">
        <f>TEXT(InputData[[#This Row],[DATE]],"mmm")</f>
        <v>Oct</v>
      </c>
      <c r="R310"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10" t="str">
        <f>TEXT(InputData[[#This Row],[DATE]],"dddd")</f>
        <v>Monday</v>
      </c>
      <c r="T310">
        <f>YEAR(InputData[[#This Row],[DATE]])</f>
        <v>2021</v>
      </c>
    </row>
    <row r="311" spans="1:20" x14ac:dyDescent="0.2">
      <c r="A311" s="5">
        <v>44487</v>
      </c>
      <c r="B311" t="s">
        <v>56</v>
      </c>
      <c r="C311">
        <v>13</v>
      </c>
      <c r="D311" t="s">
        <v>107</v>
      </c>
      <c r="E311" t="s">
        <v>105</v>
      </c>
      <c r="F311" t="str">
        <f>IF(InputData[[#This Row],[DISCOUNT %]]&lt;0%,"Yes","No")</f>
        <v>No</v>
      </c>
      <c r="G311" s="1">
        <v>0</v>
      </c>
      <c r="H311" t="str">
        <f>VLOOKUP(InputData[[#This Row],[PRODUCT ID]],MasterData[],2,0)</f>
        <v>Product21</v>
      </c>
      <c r="I311" t="str">
        <f>VLOOKUP(InputData[[#This Row],[PRODUCT ID]],MasterData[],3,0)</f>
        <v>Category03</v>
      </c>
      <c r="J311" t="str">
        <f>VLOOKUP(InputData[[#This Row],[PRODUCT ID]],MasterData[],4,0)</f>
        <v>Ft</v>
      </c>
      <c r="K311" s="10">
        <f>VLOOKUP(InputData[[#This Row],[PRODUCT ID]],MasterData[],5,0)</f>
        <v>126</v>
      </c>
      <c r="L311" s="10">
        <f>VLOOKUP(InputData[[#This Row],[PRODUCT ID]],MasterData[],6,0)</f>
        <v>162.54</v>
      </c>
      <c r="M311" s="10">
        <f>InputData[[#This Row],[BUYING PRIZE]]*InputData[[#This Row],[QUANTITY]]</f>
        <v>1638</v>
      </c>
      <c r="N311" s="10">
        <f>(InputData[[#This Row],[SELLING PRICE]]*InputData[[#This Row],[QUANTITY]])-(InputData[[#This Row],[DISCOUNT %]]*(InputData[[#This Row],[SELLING PRICE]]*InputData[[#This Row],[QUANTITY]]))</f>
        <v>2113.02</v>
      </c>
      <c r="O311">
        <f>DAY(InputData[[#This Row],[DATE]])</f>
        <v>18</v>
      </c>
      <c r="P311" s="12">
        <v>44487</v>
      </c>
      <c r="Q311" t="str">
        <f>TEXT(InputData[[#This Row],[DATE]],"mmm")</f>
        <v>Oct</v>
      </c>
      <c r="R311"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11" t="str">
        <f>TEXT(InputData[[#This Row],[DATE]],"dddd")</f>
        <v>Monday</v>
      </c>
      <c r="T311">
        <f>YEAR(InputData[[#This Row],[DATE]])</f>
        <v>2021</v>
      </c>
    </row>
    <row r="312" spans="1:20" x14ac:dyDescent="0.2">
      <c r="A312" s="5">
        <v>44486</v>
      </c>
      <c r="B312" t="s">
        <v>98</v>
      </c>
      <c r="C312">
        <v>13</v>
      </c>
      <c r="D312" t="s">
        <v>108</v>
      </c>
      <c r="E312" t="s">
        <v>107</v>
      </c>
      <c r="F312" t="str">
        <f>IF(InputData[[#This Row],[DISCOUNT %]]&lt;0%,"Yes","No")</f>
        <v>No</v>
      </c>
      <c r="G312" s="1">
        <v>0</v>
      </c>
      <c r="H312" t="str">
        <f>VLOOKUP(InputData[[#This Row],[PRODUCT ID]],MasterData[],2,0)</f>
        <v>Product01</v>
      </c>
      <c r="I312" t="str">
        <f>VLOOKUP(InputData[[#This Row],[PRODUCT ID]],MasterData[],3,0)</f>
        <v>Category01</v>
      </c>
      <c r="J312" t="str">
        <f>VLOOKUP(InputData[[#This Row],[PRODUCT ID]],MasterData[],4,0)</f>
        <v>Kg</v>
      </c>
      <c r="K312" s="10">
        <f>VLOOKUP(InputData[[#This Row],[PRODUCT ID]],MasterData[],5,0)</f>
        <v>98</v>
      </c>
      <c r="L312" s="10">
        <f>VLOOKUP(InputData[[#This Row],[PRODUCT ID]],MasterData[],6,0)</f>
        <v>103.88</v>
      </c>
      <c r="M312" s="10">
        <f>InputData[[#This Row],[BUYING PRIZE]]*InputData[[#This Row],[QUANTITY]]</f>
        <v>1274</v>
      </c>
      <c r="N312" s="10">
        <f>(InputData[[#This Row],[SELLING PRICE]]*InputData[[#This Row],[QUANTITY]])-(InputData[[#This Row],[DISCOUNT %]]*(InputData[[#This Row],[SELLING PRICE]]*InputData[[#This Row],[QUANTITY]]))</f>
        <v>1350.44</v>
      </c>
      <c r="O312">
        <f>DAY(InputData[[#This Row],[DATE]])</f>
        <v>17</v>
      </c>
      <c r="P312" s="12">
        <v>44486</v>
      </c>
      <c r="Q312" t="str">
        <f>TEXT(InputData[[#This Row],[DATE]],"mmm")</f>
        <v>Oct</v>
      </c>
      <c r="R312"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12" t="str">
        <f>TEXT(InputData[[#This Row],[DATE]],"dddd")</f>
        <v>Sunday</v>
      </c>
      <c r="T312">
        <f>YEAR(InputData[[#This Row],[DATE]])</f>
        <v>2021</v>
      </c>
    </row>
    <row r="313" spans="1:20" x14ac:dyDescent="0.2">
      <c r="A313" s="5">
        <v>44481</v>
      </c>
      <c r="B313" t="s">
        <v>43</v>
      </c>
      <c r="C313">
        <v>8</v>
      </c>
      <c r="D313" t="s">
        <v>107</v>
      </c>
      <c r="E313" t="s">
        <v>107</v>
      </c>
      <c r="F313" t="str">
        <f>IF(InputData[[#This Row],[DISCOUNT %]]&lt;0%,"Yes","No")</f>
        <v>No</v>
      </c>
      <c r="G313" s="1">
        <v>0</v>
      </c>
      <c r="H313" t="str">
        <f>VLOOKUP(InputData[[#This Row],[PRODUCT ID]],MasterData[],2,0)</f>
        <v>Product27</v>
      </c>
      <c r="I313" t="str">
        <f>VLOOKUP(InputData[[#This Row],[PRODUCT ID]],MasterData[],3,0)</f>
        <v>Category04</v>
      </c>
      <c r="J313" t="str">
        <f>VLOOKUP(InputData[[#This Row],[PRODUCT ID]],MasterData[],4,0)</f>
        <v>Lt</v>
      </c>
      <c r="K313" s="10">
        <f>VLOOKUP(InputData[[#This Row],[PRODUCT ID]],MasterData[],5,0)</f>
        <v>48</v>
      </c>
      <c r="L313" s="10">
        <f>VLOOKUP(InputData[[#This Row],[PRODUCT ID]],MasterData[],6,0)</f>
        <v>57.120000000000005</v>
      </c>
      <c r="M313" s="10">
        <f>InputData[[#This Row],[BUYING PRIZE]]*InputData[[#This Row],[QUANTITY]]</f>
        <v>384</v>
      </c>
      <c r="N313" s="10">
        <f>(InputData[[#This Row],[SELLING PRICE]]*InputData[[#This Row],[QUANTITY]])-(InputData[[#This Row],[DISCOUNT %]]*(InputData[[#This Row],[SELLING PRICE]]*InputData[[#This Row],[QUANTITY]]))</f>
        <v>456.96000000000004</v>
      </c>
      <c r="O313">
        <f>DAY(InputData[[#This Row],[DATE]])</f>
        <v>12</v>
      </c>
      <c r="P313" s="12">
        <v>44481</v>
      </c>
      <c r="Q313" t="str">
        <f>TEXT(InputData[[#This Row],[DATE]],"mmm")</f>
        <v>Oct</v>
      </c>
      <c r="R313"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13" t="str">
        <f>TEXT(InputData[[#This Row],[DATE]],"dddd")</f>
        <v>Tuesday</v>
      </c>
      <c r="T313">
        <f>YEAR(InputData[[#This Row],[DATE]])</f>
        <v>2021</v>
      </c>
    </row>
    <row r="314" spans="1:20" x14ac:dyDescent="0.2">
      <c r="A314" s="5">
        <v>44480</v>
      </c>
      <c r="B314" t="s">
        <v>77</v>
      </c>
      <c r="C314">
        <v>15</v>
      </c>
      <c r="D314" t="s">
        <v>108</v>
      </c>
      <c r="E314" t="s">
        <v>105</v>
      </c>
      <c r="F314" t="str">
        <f>IF(InputData[[#This Row],[DISCOUNT %]]&lt;0%,"Yes","No")</f>
        <v>No</v>
      </c>
      <c r="G314" s="1">
        <v>0</v>
      </c>
      <c r="H314" t="str">
        <f>VLOOKUP(InputData[[#This Row],[PRODUCT ID]],MasterData[],2,0)</f>
        <v>Product11</v>
      </c>
      <c r="I314" t="str">
        <f>VLOOKUP(InputData[[#This Row],[PRODUCT ID]],MasterData[],3,0)</f>
        <v>Category02</v>
      </c>
      <c r="J314" t="str">
        <f>VLOOKUP(InputData[[#This Row],[PRODUCT ID]],MasterData[],4,0)</f>
        <v>Lt</v>
      </c>
      <c r="K314" s="10">
        <f>VLOOKUP(InputData[[#This Row],[PRODUCT ID]],MasterData[],5,0)</f>
        <v>44</v>
      </c>
      <c r="L314" s="10">
        <f>VLOOKUP(InputData[[#This Row],[PRODUCT ID]],MasterData[],6,0)</f>
        <v>48.4</v>
      </c>
      <c r="M314" s="10">
        <f>InputData[[#This Row],[BUYING PRIZE]]*InputData[[#This Row],[QUANTITY]]</f>
        <v>660</v>
      </c>
      <c r="N314" s="10">
        <f>(InputData[[#This Row],[SELLING PRICE]]*InputData[[#This Row],[QUANTITY]])-(InputData[[#This Row],[DISCOUNT %]]*(InputData[[#This Row],[SELLING PRICE]]*InputData[[#This Row],[QUANTITY]]))</f>
        <v>726</v>
      </c>
      <c r="O314">
        <f>DAY(InputData[[#This Row],[DATE]])</f>
        <v>11</v>
      </c>
      <c r="P314" s="12">
        <v>44480</v>
      </c>
      <c r="Q314" t="str">
        <f>TEXT(InputData[[#This Row],[DATE]],"mmm")</f>
        <v>Oct</v>
      </c>
      <c r="R314"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14" t="str">
        <f>TEXT(InputData[[#This Row],[DATE]],"dddd")</f>
        <v>Monday</v>
      </c>
      <c r="T314">
        <f>YEAR(InputData[[#This Row],[DATE]])</f>
        <v>2021</v>
      </c>
    </row>
    <row r="315" spans="1:20" x14ac:dyDescent="0.2">
      <c r="A315" s="5">
        <v>44479</v>
      </c>
      <c r="B315" t="s">
        <v>26</v>
      </c>
      <c r="C315">
        <v>14</v>
      </c>
      <c r="D315" t="s">
        <v>108</v>
      </c>
      <c r="E315" t="s">
        <v>105</v>
      </c>
      <c r="F315" t="str">
        <f>IF(InputData[[#This Row],[DISCOUNT %]]&lt;0%,"Yes","No")</f>
        <v>No</v>
      </c>
      <c r="G315" s="1">
        <v>0</v>
      </c>
      <c r="H315" t="str">
        <f>VLOOKUP(InputData[[#This Row],[PRODUCT ID]],MasterData[],2,0)</f>
        <v>Product35</v>
      </c>
      <c r="I315" t="str">
        <f>VLOOKUP(InputData[[#This Row],[PRODUCT ID]],MasterData[],3,0)</f>
        <v>Category04</v>
      </c>
      <c r="J315" t="str">
        <f>VLOOKUP(InputData[[#This Row],[PRODUCT ID]],MasterData[],4,0)</f>
        <v>No.</v>
      </c>
      <c r="K315" s="10">
        <f>VLOOKUP(InputData[[#This Row],[PRODUCT ID]],MasterData[],5,0)</f>
        <v>5</v>
      </c>
      <c r="L315" s="10">
        <f>VLOOKUP(InputData[[#This Row],[PRODUCT ID]],MasterData[],6,0)</f>
        <v>6.7</v>
      </c>
      <c r="M315" s="10">
        <f>InputData[[#This Row],[BUYING PRIZE]]*InputData[[#This Row],[QUANTITY]]</f>
        <v>70</v>
      </c>
      <c r="N315" s="10">
        <f>(InputData[[#This Row],[SELLING PRICE]]*InputData[[#This Row],[QUANTITY]])-(InputData[[#This Row],[DISCOUNT %]]*(InputData[[#This Row],[SELLING PRICE]]*InputData[[#This Row],[QUANTITY]]))</f>
        <v>93.8</v>
      </c>
      <c r="O315">
        <f>DAY(InputData[[#This Row],[DATE]])</f>
        <v>10</v>
      </c>
      <c r="P315" s="12">
        <v>44479</v>
      </c>
      <c r="Q315" t="str">
        <f>TEXT(InputData[[#This Row],[DATE]],"mmm")</f>
        <v>Oct</v>
      </c>
      <c r="R315"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15" t="str">
        <f>TEXT(InputData[[#This Row],[DATE]],"dddd")</f>
        <v>Sunday</v>
      </c>
      <c r="T315">
        <f>YEAR(InputData[[#This Row],[DATE]])</f>
        <v>2021</v>
      </c>
    </row>
    <row r="316" spans="1:20" x14ac:dyDescent="0.2">
      <c r="A316" s="5">
        <v>44478</v>
      </c>
      <c r="B316" t="s">
        <v>19</v>
      </c>
      <c r="C316">
        <v>5</v>
      </c>
      <c r="D316" t="s">
        <v>108</v>
      </c>
      <c r="E316" t="s">
        <v>105</v>
      </c>
      <c r="F316" t="str">
        <f>IF(InputData[[#This Row],[DISCOUNT %]]&lt;0%,"Yes","No")</f>
        <v>No</v>
      </c>
      <c r="G316" s="1">
        <v>0</v>
      </c>
      <c r="H316" t="str">
        <f>VLOOKUP(InputData[[#This Row],[PRODUCT ID]],MasterData[],2,0)</f>
        <v>Product38</v>
      </c>
      <c r="I316" t="str">
        <f>VLOOKUP(InputData[[#This Row],[PRODUCT ID]],MasterData[],3,0)</f>
        <v>Category05</v>
      </c>
      <c r="J316" t="str">
        <f>VLOOKUP(InputData[[#This Row],[PRODUCT ID]],MasterData[],4,0)</f>
        <v>Kg</v>
      </c>
      <c r="K316" s="10">
        <f>VLOOKUP(InputData[[#This Row],[PRODUCT ID]],MasterData[],5,0)</f>
        <v>72</v>
      </c>
      <c r="L316" s="10">
        <f>VLOOKUP(InputData[[#This Row],[PRODUCT ID]],MasterData[],6,0)</f>
        <v>79.92</v>
      </c>
      <c r="M316" s="10">
        <f>InputData[[#This Row],[BUYING PRIZE]]*InputData[[#This Row],[QUANTITY]]</f>
        <v>360</v>
      </c>
      <c r="N316" s="10">
        <f>(InputData[[#This Row],[SELLING PRICE]]*InputData[[#This Row],[QUANTITY]])-(InputData[[#This Row],[DISCOUNT %]]*(InputData[[#This Row],[SELLING PRICE]]*InputData[[#This Row],[QUANTITY]]))</f>
        <v>399.6</v>
      </c>
      <c r="O316">
        <f>DAY(InputData[[#This Row],[DATE]])</f>
        <v>9</v>
      </c>
      <c r="P316" s="12">
        <v>44478</v>
      </c>
      <c r="Q316" t="str">
        <f>TEXT(InputData[[#This Row],[DATE]],"mmm")</f>
        <v>Oct</v>
      </c>
      <c r="R316"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16" t="str">
        <f>TEXT(InputData[[#This Row],[DATE]],"dddd")</f>
        <v>Saturday</v>
      </c>
      <c r="T316">
        <f>YEAR(InputData[[#This Row],[DATE]])</f>
        <v>2021</v>
      </c>
    </row>
    <row r="317" spans="1:20" x14ac:dyDescent="0.2">
      <c r="A317" s="5">
        <v>44478</v>
      </c>
      <c r="B317" t="s">
        <v>33</v>
      </c>
      <c r="C317">
        <v>11</v>
      </c>
      <c r="D317" t="s">
        <v>107</v>
      </c>
      <c r="E317" t="s">
        <v>105</v>
      </c>
      <c r="F317" t="str">
        <f>IF(InputData[[#This Row],[DISCOUNT %]]&lt;0%,"Yes","No")</f>
        <v>No</v>
      </c>
      <c r="G317" s="1">
        <v>0</v>
      </c>
      <c r="H317" t="str">
        <f>VLOOKUP(InputData[[#This Row],[PRODUCT ID]],MasterData[],2,0)</f>
        <v>Product32</v>
      </c>
      <c r="I317" t="str">
        <f>VLOOKUP(InputData[[#This Row],[PRODUCT ID]],MasterData[],3,0)</f>
        <v>Category04</v>
      </c>
      <c r="J317" t="str">
        <f>VLOOKUP(InputData[[#This Row],[PRODUCT ID]],MasterData[],4,0)</f>
        <v>Kg</v>
      </c>
      <c r="K317" s="10">
        <f>VLOOKUP(InputData[[#This Row],[PRODUCT ID]],MasterData[],5,0)</f>
        <v>89</v>
      </c>
      <c r="L317" s="10">
        <f>VLOOKUP(InputData[[#This Row],[PRODUCT ID]],MasterData[],6,0)</f>
        <v>117.48</v>
      </c>
      <c r="M317" s="10">
        <f>InputData[[#This Row],[BUYING PRIZE]]*InputData[[#This Row],[QUANTITY]]</f>
        <v>979</v>
      </c>
      <c r="N317" s="10">
        <f>(InputData[[#This Row],[SELLING PRICE]]*InputData[[#This Row],[QUANTITY]])-(InputData[[#This Row],[DISCOUNT %]]*(InputData[[#This Row],[SELLING PRICE]]*InputData[[#This Row],[QUANTITY]]))</f>
        <v>1292.28</v>
      </c>
      <c r="O317">
        <f>DAY(InputData[[#This Row],[DATE]])</f>
        <v>9</v>
      </c>
      <c r="P317" s="12">
        <v>44478</v>
      </c>
      <c r="Q317" t="str">
        <f>TEXT(InputData[[#This Row],[DATE]],"mmm")</f>
        <v>Oct</v>
      </c>
      <c r="R317"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17" t="str">
        <f>TEXT(InputData[[#This Row],[DATE]],"dddd")</f>
        <v>Saturday</v>
      </c>
      <c r="T317">
        <f>YEAR(InputData[[#This Row],[DATE]])</f>
        <v>2021</v>
      </c>
    </row>
    <row r="318" spans="1:20" x14ac:dyDescent="0.2">
      <c r="A318" s="5">
        <v>44476</v>
      </c>
      <c r="B318" t="s">
        <v>45</v>
      </c>
      <c r="C318">
        <v>6</v>
      </c>
      <c r="D318" t="s">
        <v>108</v>
      </c>
      <c r="E318" t="s">
        <v>105</v>
      </c>
      <c r="F318" t="str">
        <f>IF(InputData[[#This Row],[DISCOUNT %]]&lt;0%,"Yes","No")</f>
        <v>No</v>
      </c>
      <c r="G318" s="1">
        <v>0</v>
      </c>
      <c r="H318" t="str">
        <f>VLOOKUP(InputData[[#This Row],[PRODUCT ID]],MasterData[],2,0)</f>
        <v>Product26</v>
      </c>
      <c r="I318" t="str">
        <f>VLOOKUP(InputData[[#This Row],[PRODUCT ID]],MasterData[],3,0)</f>
        <v>Category04</v>
      </c>
      <c r="J318" t="str">
        <f>VLOOKUP(InputData[[#This Row],[PRODUCT ID]],MasterData[],4,0)</f>
        <v>No.</v>
      </c>
      <c r="K318" s="10">
        <f>VLOOKUP(InputData[[#This Row],[PRODUCT ID]],MasterData[],5,0)</f>
        <v>18</v>
      </c>
      <c r="L318" s="10">
        <f>VLOOKUP(InputData[[#This Row],[PRODUCT ID]],MasterData[],6,0)</f>
        <v>24.66</v>
      </c>
      <c r="M318" s="10">
        <f>InputData[[#This Row],[BUYING PRIZE]]*InputData[[#This Row],[QUANTITY]]</f>
        <v>108</v>
      </c>
      <c r="N318" s="10">
        <f>(InputData[[#This Row],[SELLING PRICE]]*InputData[[#This Row],[QUANTITY]])-(InputData[[#This Row],[DISCOUNT %]]*(InputData[[#This Row],[SELLING PRICE]]*InputData[[#This Row],[QUANTITY]]))</f>
        <v>147.96</v>
      </c>
      <c r="O318">
        <f>DAY(InputData[[#This Row],[DATE]])</f>
        <v>7</v>
      </c>
      <c r="P318" s="12">
        <v>44476</v>
      </c>
      <c r="Q318" t="str">
        <f>TEXT(InputData[[#This Row],[DATE]],"mmm")</f>
        <v>Oct</v>
      </c>
      <c r="R318"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18" t="str">
        <f>TEXT(InputData[[#This Row],[DATE]],"dddd")</f>
        <v>Thursday</v>
      </c>
      <c r="T318">
        <f>YEAR(InputData[[#This Row],[DATE]])</f>
        <v>2021</v>
      </c>
    </row>
    <row r="319" spans="1:20" x14ac:dyDescent="0.2">
      <c r="A319" s="5">
        <v>44475</v>
      </c>
      <c r="B319" t="s">
        <v>26</v>
      </c>
      <c r="C319">
        <v>1</v>
      </c>
      <c r="D319" t="s">
        <v>108</v>
      </c>
      <c r="E319" t="s">
        <v>107</v>
      </c>
      <c r="F319" t="str">
        <f>IF(InputData[[#This Row],[DISCOUNT %]]&lt;0%,"Yes","No")</f>
        <v>No</v>
      </c>
      <c r="G319" s="1">
        <v>0</v>
      </c>
      <c r="H319" t="str">
        <f>VLOOKUP(InputData[[#This Row],[PRODUCT ID]],MasterData[],2,0)</f>
        <v>Product35</v>
      </c>
      <c r="I319" t="str">
        <f>VLOOKUP(InputData[[#This Row],[PRODUCT ID]],MasterData[],3,0)</f>
        <v>Category04</v>
      </c>
      <c r="J319" t="str">
        <f>VLOOKUP(InputData[[#This Row],[PRODUCT ID]],MasterData[],4,0)</f>
        <v>No.</v>
      </c>
      <c r="K319" s="10">
        <f>VLOOKUP(InputData[[#This Row],[PRODUCT ID]],MasterData[],5,0)</f>
        <v>5</v>
      </c>
      <c r="L319" s="10">
        <f>VLOOKUP(InputData[[#This Row],[PRODUCT ID]],MasterData[],6,0)</f>
        <v>6.7</v>
      </c>
      <c r="M319" s="10">
        <f>InputData[[#This Row],[BUYING PRIZE]]*InputData[[#This Row],[QUANTITY]]</f>
        <v>5</v>
      </c>
      <c r="N319" s="10">
        <f>(InputData[[#This Row],[SELLING PRICE]]*InputData[[#This Row],[QUANTITY]])-(InputData[[#This Row],[DISCOUNT %]]*(InputData[[#This Row],[SELLING PRICE]]*InputData[[#This Row],[QUANTITY]]))</f>
        <v>6.7</v>
      </c>
      <c r="O319">
        <f>DAY(InputData[[#This Row],[DATE]])</f>
        <v>6</v>
      </c>
      <c r="P319" s="12">
        <v>44475</v>
      </c>
      <c r="Q319" t="str">
        <f>TEXT(InputData[[#This Row],[DATE]],"mmm")</f>
        <v>Oct</v>
      </c>
      <c r="R319"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19" t="str">
        <f>TEXT(InputData[[#This Row],[DATE]],"dddd")</f>
        <v>Wednesday</v>
      </c>
      <c r="T319">
        <f>YEAR(InputData[[#This Row],[DATE]])</f>
        <v>2021</v>
      </c>
    </row>
    <row r="320" spans="1:20" x14ac:dyDescent="0.2">
      <c r="A320" s="5">
        <v>44475</v>
      </c>
      <c r="B320" t="s">
        <v>24</v>
      </c>
      <c r="C320">
        <v>12</v>
      </c>
      <c r="D320" t="s">
        <v>107</v>
      </c>
      <c r="E320" t="s">
        <v>107</v>
      </c>
      <c r="F320" t="str">
        <f>IF(InputData[[#This Row],[DISCOUNT %]]&lt;0%,"Yes","No")</f>
        <v>No</v>
      </c>
      <c r="G320" s="1">
        <v>0</v>
      </c>
      <c r="H320" t="str">
        <f>VLOOKUP(InputData[[#This Row],[PRODUCT ID]],MasterData[],2,0)</f>
        <v>Product36</v>
      </c>
      <c r="I320" t="str">
        <f>VLOOKUP(InputData[[#This Row],[PRODUCT ID]],MasterData[],3,0)</f>
        <v>Category04</v>
      </c>
      <c r="J320" t="str">
        <f>VLOOKUP(InputData[[#This Row],[PRODUCT ID]],MasterData[],4,0)</f>
        <v>Kg</v>
      </c>
      <c r="K320" s="10">
        <f>VLOOKUP(InputData[[#This Row],[PRODUCT ID]],MasterData[],5,0)</f>
        <v>90</v>
      </c>
      <c r="L320" s="10">
        <f>VLOOKUP(InputData[[#This Row],[PRODUCT ID]],MasterData[],6,0)</f>
        <v>96.3</v>
      </c>
      <c r="M320" s="10">
        <f>InputData[[#This Row],[BUYING PRIZE]]*InputData[[#This Row],[QUANTITY]]</f>
        <v>1080</v>
      </c>
      <c r="N320" s="10">
        <f>(InputData[[#This Row],[SELLING PRICE]]*InputData[[#This Row],[QUANTITY]])-(InputData[[#This Row],[DISCOUNT %]]*(InputData[[#This Row],[SELLING PRICE]]*InputData[[#This Row],[QUANTITY]]))</f>
        <v>1155.5999999999999</v>
      </c>
      <c r="O320">
        <f>DAY(InputData[[#This Row],[DATE]])</f>
        <v>6</v>
      </c>
      <c r="P320" s="12">
        <v>44475</v>
      </c>
      <c r="Q320" t="str">
        <f>TEXT(InputData[[#This Row],[DATE]],"mmm")</f>
        <v>Oct</v>
      </c>
      <c r="R320"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20" t="str">
        <f>TEXT(InputData[[#This Row],[DATE]],"dddd")</f>
        <v>Wednesday</v>
      </c>
      <c r="T320">
        <f>YEAR(InputData[[#This Row],[DATE]])</f>
        <v>2021</v>
      </c>
    </row>
    <row r="321" spans="1:20" x14ac:dyDescent="0.2">
      <c r="A321" s="5">
        <v>44472</v>
      </c>
      <c r="B321" t="s">
        <v>61</v>
      </c>
      <c r="C321">
        <v>9</v>
      </c>
      <c r="D321" t="s">
        <v>108</v>
      </c>
      <c r="E321" t="s">
        <v>107</v>
      </c>
      <c r="F321" t="str">
        <f>IF(InputData[[#This Row],[DISCOUNT %]]&lt;0%,"Yes","No")</f>
        <v>No</v>
      </c>
      <c r="G321" s="1">
        <v>0</v>
      </c>
      <c r="H321" t="str">
        <f>VLOOKUP(InputData[[#This Row],[PRODUCT ID]],MasterData[],2,0)</f>
        <v>Product19</v>
      </c>
      <c r="I321" t="str">
        <f>VLOOKUP(InputData[[#This Row],[PRODUCT ID]],MasterData[],3,0)</f>
        <v>Category02</v>
      </c>
      <c r="J321" t="str">
        <f>VLOOKUP(InputData[[#This Row],[PRODUCT ID]],MasterData[],4,0)</f>
        <v>Ft</v>
      </c>
      <c r="K321" s="10">
        <f>VLOOKUP(InputData[[#This Row],[PRODUCT ID]],MasterData[],5,0)</f>
        <v>150</v>
      </c>
      <c r="L321" s="10">
        <f>VLOOKUP(InputData[[#This Row],[PRODUCT ID]],MasterData[],6,0)</f>
        <v>210</v>
      </c>
      <c r="M321" s="10">
        <f>InputData[[#This Row],[BUYING PRIZE]]*InputData[[#This Row],[QUANTITY]]</f>
        <v>1350</v>
      </c>
      <c r="N321" s="10">
        <f>(InputData[[#This Row],[SELLING PRICE]]*InputData[[#This Row],[QUANTITY]])-(InputData[[#This Row],[DISCOUNT %]]*(InputData[[#This Row],[SELLING PRICE]]*InputData[[#This Row],[QUANTITY]]))</f>
        <v>1890</v>
      </c>
      <c r="O321">
        <f>DAY(InputData[[#This Row],[DATE]])</f>
        <v>3</v>
      </c>
      <c r="P321" s="12">
        <v>44472</v>
      </c>
      <c r="Q321" t="str">
        <f>TEXT(InputData[[#This Row],[DATE]],"mmm")</f>
        <v>Oct</v>
      </c>
      <c r="R321"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21" t="str">
        <f>TEXT(InputData[[#This Row],[DATE]],"dddd")</f>
        <v>Sunday</v>
      </c>
      <c r="T321">
        <f>YEAR(InputData[[#This Row],[DATE]])</f>
        <v>2021</v>
      </c>
    </row>
    <row r="322" spans="1:20" x14ac:dyDescent="0.2">
      <c r="A322" s="5">
        <v>44471</v>
      </c>
      <c r="B322" t="s">
        <v>71</v>
      </c>
      <c r="C322">
        <v>15</v>
      </c>
      <c r="D322" t="s">
        <v>108</v>
      </c>
      <c r="E322" t="s">
        <v>107</v>
      </c>
      <c r="F322" t="str">
        <f>IF(InputData[[#This Row],[DISCOUNT %]]&lt;0%,"Yes","No")</f>
        <v>No</v>
      </c>
      <c r="G322" s="1">
        <v>0</v>
      </c>
      <c r="H322" t="str">
        <f>VLOOKUP(InputData[[#This Row],[PRODUCT ID]],MasterData[],2,0)</f>
        <v>Product14</v>
      </c>
      <c r="I322" t="str">
        <f>VLOOKUP(InputData[[#This Row],[PRODUCT ID]],MasterData[],3,0)</f>
        <v>Category02</v>
      </c>
      <c r="J322" t="str">
        <f>VLOOKUP(InputData[[#This Row],[PRODUCT ID]],MasterData[],4,0)</f>
        <v>Kg</v>
      </c>
      <c r="K322" s="10">
        <f>VLOOKUP(InputData[[#This Row],[PRODUCT ID]],MasterData[],5,0)</f>
        <v>112</v>
      </c>
      <c r="L322" s="10">
        <f>VLOOKUP(InputData[[#This Row],[PRODUCT ID]],MasterData[],6,0)</f>
        <v>146.72</v>
      </c>
      <c r="M322" s="10">
        <f>InputData[[#This Row],[BUYING PRIZE]]*InputData[[#This Row],[QUANTITY]]</f>
        <v>1680</v>
      </c>
      <c r="N322" s="10">
        <f>(InputData[[#This Row],[SELLING PRICE]]*InputData[[#This Row],[QUANTITY]])-(InputData[[#This Row],[DISCOUNT %]]*(InputData[[#This Row],[SELLING PRICE]]*InputData[[#This Row],[QUANTITY]]))</f>
        <v>2200.8000000000002</v>
      </c>
      <c r="O322">
        <f>DAY(InputData[[#This Row],[DATE]])</f>
        <v>2</v>
      </c>
      <c r="P322" s="12">
        <v>44471</v>
      </c>
      <c r="Q322" t="str">
        <f>TEXT(InputData[[#This Row],[DATE]],"mmm")</f>
        <v>Oct</v>
      </c>
      <c r="R322"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22" t="str">
        <f>TEXT(InputData[[#This Row],[DATE]],"dddd")</f>
        <v>Saturday</v>
      </c>
      <c r="T322">
        <f>YEAR(InputData[[#This Row],[DATE]])</f>
        <v>2021</v>
      </c>
    </row>
    <row r="323" spans="1:20" x14ac:dyDescent="0.2">
      <c r="A323" s="5">
        <v>44470</v>
      </c>
      <c r="B323" t="s">
        <v>37</v>
      </c>
      <c r="C323">
        <v>14</v>
      </c>
      <c r="D323" t="s">
        <v>107</v>
      </c>
      <c r="E323" t="s">
        <v>105</v>
      </c>
      <c r="F323" t="str">
        <f>IF(InputData[[#This Row],[DISCOUNT %]]&lt;0%,"Yes","No")</f>
        <v>No</v>
      </c>
      <c r="G323" s="1">
        <v>0</v>
      </c>
      <c r="H323" t="str">
        <f>VLOOKUP(InputData[[#This Row],[PRODUCT ID]],MasterData[],2,0)</f>
        <v>Product30</v>
      </c>
      <c r="I323" t="str">
        <f>VLOOKUP(InputData[[#This Row],[PRODUCT ID]],MasterData[],3,0)</f>
        <v>Category04</v>
      </c>
      <c r="J323" t="str">
        <f>VLOOKUP(InputData[[#This Row],[PRODUCT ID]],MasterData[],4,0)</f>
        <v>Ft</v>
      </c>
      <c r="K323" s="10">
        <f>VLOOKUP(InputData[[#This Row],[PRODUCT ID]],MasterData[],5,0)</f>
        <v>148</v>
      </c>
      <c r="L323" s="10">
        <f>VLOOKUP(InputData[[#This Row],[PRODUCT ID]],MasterData[],6,0)</f>
        <v>201.28</v>
      </c>
      <c r="M323" s="10">
        <f>InputData[[#This Row],[BUYING PRIZE]]*InputData[[#This Row],[QUANTITY]]</f>
        <v>2072</v>
      </c>
      <c r="N323" s="10">
        <f>(InputData[[#This Row],[SELLING PRICE]]*InputData[[#This Row],[QUANTITY]])-(InputData[[#This Row],[DISCOUNT %]]*(InputData[[#This Row],[SELLING PRICE]]*InputData[[#This Row],[QUANTITY]]))</f>
        <v>2817.92</v>
      </c>
      <c r="O323">
        <f>DAY(InputData[[#This Row],[DATE]])</f>
        <v>1</v>
      </c>
      <c r="P323" s="12">
        <v>44470</v>
      </c>
      <c r="Q323" t="str">
        <f>TEXT(InputData[[#This Row],[DATE]],"mmm")</f>
        <v>Oct</v>
      </c>
      <c r="R323"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23" t="str">
        <f>TEXT(InputData[[#This Row],[DATE]],"dddd")</f>
        <v>Friday</v>
      </c>
      <c r="T323">
        <f>YEAR(InputData[[#This Row],[DATE]])</f>
        <v>2021</v>
      </c>
    </row>
    <row r="324" spans="1:20" x14ac:dyDescent="0.2">
      <c r="A324" s="5">
        <v>44469</v>
      </c>
      <c r="B324" t="s">
        <v>71</v>
      </c>
      <c r="C324">
        <v>9</v>
      </c>
      <c r="D324" t="s">
        <v>107</v>
      </c>
      <c r="E324" t="s">
        <v>107</v>
      </c>
      <c r="F324" t="str">
        <f>IF(InputData[[#This Row],[DISCOUNT %]]&lt;0%,"Yes","No")</f>
        <v>No</v>
      </c>
      <c r="G324" s="1">
        <v>0</v>
      </c>
      <c r="H324" t="str">
        <f>VLOOKUP(InputData[[#This Row],[PRODUCT ID]],MasterData[],2,0)</f>
        <v>Product14</v>
      </c>
      <c r="I324" t="str">
        <f>VLOOKUP(InputData[[#This Row],[PRODUCT ID]],MasterData[],3,0)</f>
        <v>Category02</v>
      </c>
      <c r="J324" t="str">
        <f>VLOOKUP(InputData[[#This Row],[PRODUCT ID]],MasterData[],4,0)</f>
        <v>Kg</v>
      </c>
      <c r="K324" s="10">
        <f>VLOOKUP(InputData[[#This Row],[PRODUCT ID]],MasterData[],5,0)</f>
        <v>112</v>
      </c>
      <c r="L324" s="10">
        <f>VLOOKUP(InputData[[#This Row],[PRODUCT ID]],MasterData[],6,0)</f>
        <v>146.72</v>
      </c>
      <c r="M324" s="10">
        <f>InputData[[#This Row],[BUYING PRIZE]]*InputData[[#This Row],[QUANTITY]]</f>
        <v>1008</v>
      </c>
      <c r="N324" s="10">
        <f>(InputData[[#This Row],[SELLING PRICE]]*InputData[[#This Row],[QUANTITY]])-(InputData[[#This Row],[DISCOUNT %]]*(InputData[[#This Row],[SELLING PRICE]]*InputData[[#This Row],[QUANTITY]]))</f>
        <v>1320.48</v>
      </c>
      <c r="O324">
        <f>DAY(InputData[[#This Row],[DATE]])</f>
        <v>30</v>
      </c>
      <c r="P324" s="12">
        <v>44469</v>
      </c>
      <c r="Q324" t="str">
        <f>TEXT(InputData[[#This Row],[DATE]],"mmm")</f>
        <v>Sep</v>
      </c>
      <c r="R324"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24" t="str">
        <f>TEXT(InputData[[#This Row],[DATE]],"dddd")</f>
        <v>Thursday</v>
      </c>
      <c r="T324">
        <f>YEAR(InputData[[#This Row],[DATE]])</f>
        <v>2021</v>
      </c>
    </row>
    <row r="325" spans="1:20" x14ac:dyDescent="0.2">
      <c r="A325" s="5">
        <v>44469</v>
      </c>
      <c r="B325" t="s">
        <v>88</v>
      </c>
      <c r="C325">
        <v>5</v>
      </c>
      <c r="D325" t="s">
        <v>107</v>
      </c>
      <c r="E325" t="s">
        <v>107</v>
      </c>
      <c r="F325" t="str">
        <f>IF(InputData[[#This Row],[DISCOUNT %]]&lt;0%,"Yes","No")</f>
        <v>No</v>
      </c>
      <c r="G325" s="1">
        <v>0</v>
      </c>
      <c r="H325" t="str">
        <f>VLOOKUP(InputData[[#This Row],[PRODUCT ID]],MasterData[],2,0)</f>
        <v>Product06</v>
      </c>
      <c r="I325" t="str">
        <f>VLOOKUP(InputData[[#This Row],[PRODUCT ID]],MasterData[],3,0)</f>
        <v>Category01</v>
      </c>
      <c r="J325" t="str">
        <f>VLOOKUP(InputData[[#This Row],[PRODUCT ID]],MasterData[],4,0)</f>
        <v>Kg</v>
      </c>
      <c r="K325" s="10">
        <f>VLOOKUP(InputData[[#This Row],[PRODUCT ID]],MasterData[],5,0)</f>
        <v>75</v>
      </c>
      <c r="L325" s="10">
        <f>VLOOKUP(InputData[[#This Row],[PRODUCT ID]],MasterData[],6,0)</f>
        <v>85.5</v>
      </c>
      <c r="M325" s="10">
        <f>InputData[[#This Row],[BUYING PRIZE]]*InputData[[#This Row],[QUANTITY]]</f>
        <v>375</v>
      </c>
      <c r="N325" s="10">
        <f>(InputData[[#This Row],[SELLING PRICE]]*InputData[[#This Row],[QUANTITY]])-(InputData[[#This Row],[DISCOUNT %]]*(InputData[[#This Row],[SELLING PRICE]]*InputData[[#This Row],[QUANTITY]]))</f>
        <v>427.5</v>
      </c>
      <c r="O325">
        <f>DAY(InputData[[#This Row],[DATE]])</f>
        <v>30</v>
      </c>
      <c r="P325" s="12">
        <v>44469</v>
      </c>
      <c r="Q325" t="str">
        <f>TEXT(InputData[[#This Row],[DATE]],"mmm")</f>
        <v>Sep</v>
      </c>
      <c r="R325"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25" t="str">
        <f>TEXT(InputData[[#This Row],[DATE]],"dddd")</f>
        <v>Thursday</v>
      </c>
      <c r="T325">
        <f>YEAR(InputData[[#This Row],[DATE]])</f>
        <v>2021</v>
      </c>
    </row>
    <row r="326" spans="1:20" x14ac:dyDescent="0.2">
      <c r="A326" s="5">
        <v>44466</v>
      </c>
      <c r="B326" t="s">
        <v>29</v>
      </c>
      <c r="C326">
        <v>1</v>
      </c>
      <c r="D326" t="s">
        <v>108</v>
      </c>
      <c r="E326" t="s">
        <v>105</v>
      </c>
      <c r="F326" t="str">
        <f>IF(InputData[[#This Row],[DISCOUNT %]]&lt;0%,"Yes","No")</f>
        <v>No</v>
      </c>
      <c r="G326" s="1">
        <v>0</v>
      </c>
      <c r="H326" t="str">
        <f>VLOOKUP(InputData[[#This Row],[PRODUCT ID]],MasterData[],2,0)</f>
        <v>Product34</v>
      </c>
      <c r="I326" t="str">
        <f>VLOOKUP(InputData[[#This Row],[PRODUCT ID]],MasterData[],3,0)</f>
        <v>Category04</v>
      </c>
      <c r="J326" t="str">
        <f>VLOOKUP(InputData[[#This Row],[PRODUCT ID]],MasterData[],4,0)</f>
        <v>Lt</v>
      </c>
      <c r="K326" s="10">
        <f>VLOOKUP(InputData[[#This Row],[PRODUCT ID]],MasterData[],5,0)</f>
        <v>55</v>
      </c>
      <c r="L326" s="10">
        <f>VLOOKUP(InputData[[#This Row],[PRODUCT ID]],MasterData[],6,0)</f>
        <v>58.3</v>
      </c>
      <c r="M326" s="10">
        <f>InputData[[#This Row],[BUYING PRIZE]]*InputData[[#This Row],[QUANTITY]]</f>
        <v>55</v>
      </c>
      <c r="N326" s="10">
        <f>(InputData[[#This Row],[SELLING PRICE]]*InputData[[#This Row],[QUANTITY]])-(InputData[[#This Row],[DISCOUNT %]]*(InputData[[#This Row],[SELLING PRICE]]*InputData[[#This Row],[QUANTITY]]))</f>
        <v>58.3</v>
      </c>
      <c r="O326">
        <f>DAY(InputData[[#This Row],[DATE]])</f>
        <v>27</v>
      </c>
      <c r="P326" s="12">
        <v>44466</v>
      </c>
      <c r="Q326" t="str">
        <f>TEXT(InputData[[#This Row],[DATE]],"mmm")</f>
        <v>Sep</v>
      </c>
      <c r="R326"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26" t="str">
        <f>TEXT(InputData[[#This Row],[DATE]],"dddd")</f>
        <v>Monday</v>
      </c>
      <c r="T326">
        <f>YEAR(InputData[[#This Row],[DATE]])</f>
        <v>2021</v>
      </c>
    </row>
    <row r="327" spans="1:20" x14ac:dyDescent="0.2">
      <c r="A327" s="5">
        <v>44462</v>
      </c>
      <c r="B327" t="s">
        <v>63</v>
      </c>
      <c r="C327">
        <v>12</v>
      </c>
      <c r="D327" t="s">
        <v>108</v>
      </c>
      <c r="E327" t="s">
        <v>105</v>
      </c>
      <c r="F327" t="str">
        <f>IF(InputData[[#This Row],[DISCOUNT %]]&lt;0%,"Yes","No")</f>
        <v>No</v>
      </c>
      <c r="G327" s="1">
        <v>0</v>
      </c>
      <c r="H327" t="str">
        <f>VLOOKUP(InputData[[#This Row],[PRODUCT ID]],MasterData[],2,0)</f>
        <v>Product18</v>
      </c>
      <c r="I327" t="str">
        <f>VLOOKUP(InputData[[#This Row],[PRODUCT ID]],MasterData[],3,0)</f>
        <v>Category02</v>
      </c>
      <c r="J327" t="str">
        <f>VLOOKUP(InputData[[#This Row],[PRODUCT ID]],MasterData[],4,0)</f>
        <v>No.</v>
      </c>
      <c r="K327" s="10">
        <f>VLOOKUP(InputData[[#This Row],[PRODUCT ID]],MasterData[],5,0)</f>
        <v>37</v>
      </c>
      <c r="L327" s="10">
        <f>VLOOKUP(InputData[[#This Row],[PRODUCT ID]],MasterData[],6,0)</f>
        <v>49.21</v>
      </c>
      <c r="M327" s="10">
        <f>InputData[[#This Row],[BUYING PRIZE]]*InputData[[#This Row],[QUANTITY]]</f>
        <v>444</v>
      </c>
      <c r="N327" s="10">
        <f>(InputData[[#This Row],[SELLING PRICE]]*InputData[[#This Row],[QUANTITY]])-(InputData[[#This Row],[DISCOUNT %]]*(InputData[[#This Row],[SELLING PRICE]]*InputData[[#This Row],[QUANTITY]]))</f>
        <v>590.52</v>
      </c>
      <c r="O327">
        <f>DAY(InputData[[#This Row],[DATE]])</f>
        <v>23</v>
      </c>
      <c r="P327" s="12">
        <v>44462</v>
      </c>
      <c r="Q327" t="str">
        <f>TEXT(InputData[[#This Row],[DATE]],"mmm")</f>
        <v>Sep</v>
      </c>
      <c r="R327"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27" t="str">
        <f>TEXT(InputData[[#This Row],[DATE]],"dddd")</f>
        <v>Thursday</v>
      </c>
      <c r="T327">
        <f>YEAR(InputData[[#This Row],[DATE]])</f>
        <v>2021</v>
      </c>
    </row>
    <row r="328" spans="1:20" x14ac:dyDescent="0.2">
      <c r="A328" s="5">
        <v>44462</v>
      </c>
      <c r="B328" t="s">
        <v>56</v>
      </c>
      <c r="C328">
        <v>7</v>
      </c>
      <c r="D328" t="s">
        <v>107</v>
      </c>
      <c r="E328" t="s">
        <v>107</v>
      </c>
      <c r="F328" t="str">
        <f>IF(InputData[[#This Row],[DISCOUNT %]]&lt;0%,"Yes","No")</f>
        <v>No</v>
      </c>
      <c r="G328" s="1">
        <v>0</v>
      </c>
      <c r="H328" t="str">
        <f>VLOOKUP(InputData[[#This Row],[PRODUCT ID]],MasterData[],2,0)</f>
        <v>Product21</v>
      </c>
      <c r="I328" t="str">
        <f>VLOOKUP(InputData[[#This Row],[PRODUCT ID]],MasterData[],3,0)</f>
        <v>Category03</v>
      </c>
      <c r="J328" t="str">
        <f>VLOOKUP(InputData[[#This Row],[PRODUCT ID]],MasterData[],4,0)</f>
        <v>Ft</v>
      </c>
      <c r="K328" s="10">
        <f>VLOOKUP(InputData[[#This Row],[PRODUCT ID]],MasterData[],5,0)</f>
        <v>126</v>
      </c>
      <c r="L328" s="10">
        <f>VLOOKUP(InputData[[#This Row],[PRODUCT ID]],MasterData[],6,0)</f>
        <v>162.54</v>
      </c>
      <c r="M328" s="10">
        <f>InputData[[#This Row],[BUYING PRIZE]]*InputData[[#This Row],[QUANTITY]]</f>
        <v>882</v>
      </c>
      <c r="N328" s="10">
        <f>(InputData[[#This Row],[SELLING PRICE]]*InputData[[#This Row],[QUANTITY]])-(InputData[[#This Row],[DISCOUNT %]]*(InputData[[#This Row],[SELLING PRICE]]*InputData[[#This Row],[QUANTITY]]))</f>
        <v>1137.78</v>
      </c>
      <c r="O328">
        <f>DAY(InputData[[#This Row],[DATE]])</f>
        <v>23</v>
      </c>
      <c r="P328" s="12">
        <v>44462</v>
      </c>
      <c r="Q328" t="str">
        <f>TEXT(InputData[[#This Row],[DATE]],"mmm")</f>
        <v>Sep</v>
      </c>
      <c r="R328"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28" t="str">
        <f>TEXT(InputData[[#This Row],[DATE]],"dddd")</f>
        <v>Thursday</v>
      </c>
      <c r="T328">
        <f>YEAR(InputData[[#This Row],[DATE]])</f>
        <v>2021</v>
      </c>
    </row>
    <row r="329" spans="1:20" x14ac:dyDescent="0.2">
      <c r="A329" s="5">
        <v>44461</v>
      </c>
      <c r="B329" t="s">
        <v>14</v>
      </c>
      <c r="C329">
        <v>2</v>
      </c>
      <c r="D329" t="s">
        <v>107</v>
      </c>
      <c r="E329" t="s">
        <v>105</v>
      </c>
      <c r="F329" t="str">
        <f>IF(InputData[[#This Row],[DISCOUNT %]]&lt;0%,"Yes","No")</f>
        <v>No</v>
      </c>
      <c r="G329" s="1">
        <v>0</v>
      </c>
      <c r="H329" t="str">
        <f>VLOOKUP(InputData[[#This Row],[PRODUCT ID]],MasterData[],2,0)</f>
        <v>Product40</v>
      </c>
      <c r="I329" t="str">
        <f>VLOOKUP(InputData[[#This Row],[PRODUCT ID]],MasterData[],3,0)</f>
        <v>Category05</v>
      </c>
      <c r="J329" t="str">
        <f>VLOOKUP(InputData[[#This Row],[PRODUCT ID]],MasterData[],4,0)</f>
        <v>Kg</v>
      </c>
      <c r="K329" s="10">
        <f>VLOOKUP(InputData[[#This Row],[PRODUCT ID]],MasterData[],5,0)</f>
        <v>90</v>
      </c>
      <c r="L329" s="10">
        <f>VLOOKUP(InputData[[#This Row],[PRODUCT ID]],MasterData[],6,0)</f>
        <v>115.2</v>
      </c>
      <c r="M329" s="10">
        <f>InputData[[#This Row],[BUYING PRIZE]]*InputData[[#This Row],[QUANTITY]]</f>
        <v>180</v>
      </c>
      <c r="N329" s="10">
        <f>(InputData[[#This Row],[SELLING PRICE]]*InputData[[#This Row],[QUANTITY]])-(InputData[[#This Row],[DISCOUNT %]]*(InputData[[#This Row],[SELLING PRICE]]*InputData[[#This Row],[QUANTITY]]))</f>
        <v>230.4</v>
      </c>
      <c r="O329">
        <f>DAY(InputData[[#This Row],[DATE]])</f>
        <v>22</v>
      </c>
      <c r="P329" s="12">
        <v>44461</v>
      </c>
      <c r="Q329" t="str">
        <f>TEXT(InputData[[#This Row],[DATE]],"mmm")</f>
        <v>Sep</v>
      </c>
      <c r="R329"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29" t="str">
        <f>TEXT(InputData[[#This Row],[DATE]],"dddd")</f>
        <v>Wednesday</v>
      </c>
      <c r="T329">
        <f>YEAR(InputData[[#This Row],[DATE]])</f>
        <v>2021</v>
      </c>
    </row>
    <row r="330" spans="1:20" x14ac:dyDescent="0.2">
      <c r="A330" s="5">
        <v>44461</v>
      </c>
      <c r="B330" t="s">
        <v>96</v>
      </c>
      <c r="C330">
        <v>4</v>
      </c>
      <c r="D330" t="s">
        <v>108</v>
      </c>
      <c r="E330" t="s">
        <v>105</v>
      </c>
      <c r="F330" t="str">
        <f>IF(InputData[[#This Row],[DISCOUNT %]]&lt;0%,"Yes","No")</f>
        <v>No</v>
      </c>
      <c r="G330" s="1">
        <v>0</v>
      </c>
      <c r="H330" t="str">
        <f>VLOOKUP(InputData[[#This Row],[PRODUCT ID]],MasterData[],2,0)</f>
        <v>Product02</v>
      </c>
      <c r="I330" t="str">
        <f>VLOOKUP(InputData[[#This Row],[PRODUCT ID]],MasterData[],3,0)</f>
        <v>Category01</v>
      </c>
      <c r="J330" t="str">
        <f>VLOOKUP(InputData[[#This Row],[PRODUCT ID]],MasterData[],4,0)</f>
        <v>Kg</v>
      </c>
      <c r="K330" s="10">
        <f>VLOOKUP(InputData[[#This Row],[PRODUCT ID]],MasterData[],5,0)</f>
        <v>105</v>
      </c>
      <c r="L330" s="10">
        <f>VLOOKUP(InputData[[#This Row],[PRODUCT ID]],MasterData[],6,0)</f>
        <v>142.80000000000001</v>
      </c>
      <c r="M330" s="10">
        <f>InputData[[#This Row],[BUYING PRIZE]]*InputData[[#This Row],[QUANTITY]]</f>
        <v>420</v>
      </c>
      <c r="N330" s="10">
        <f>(InputData[[#This Row],[SELLING PRICE]]*InputData[[#This Row],[QUANTITY]])-(InputData[[#This Row],[DISCOUNT %]]*(InputData[[#This Row],[SELLING PRICE]]*InputData[[#This Row],[QUANTITY]]))</f>
        <v>571.20000000000005</v>
      </c>
      <c r="O330">
        <f>DAY(InputData[[#This Row],[DATE]])</f>
        <v>22</v>
      </c>
      <c r="P330" s="12">
        <v>44461</v>
      </c>
      <c r="Q330" t="str">
        <f>TEXT(InputData[[#This Row],[DATE]],"mmm")</f>
        <v>Sep</v>
      </c>
      <c r="R330"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30" t="str">
        <f>TEXT(InputData[[#This Row],[DATE]],"dddd")</f>
        <v>Wednesday</v>
      </c>
      <c r="T330">
        <f>YEAR(InputData[[#This Row],[DATE]])</f>
        <v>2021</v>
      </c>
    </row>
    <row r="331" spans="1:20" x14ac:dyDescent="0.2">
      <c r="A331" s="5">
        <v>44460</v>
      </c>
      <c r="B331" t="s">
        <v>58</v>
      </c>
      <c r="C331">
        <v>7</v>
      </c>
      <c r="D331" t="s">
        <v>106</v>
      </c>
      <c r="E331" t="s">
        <v>105</v>
      </c>
      <c r="F331" t="str">
        <f>IF(InputData[[#This Row],[DISCOUNT %]]&lt;0%,"Yes","No")</f>
        <v>No</v>
      </c>
      <c r="G331" s="1">
        <v>0</v>
      </c>
      <c r="H331" t="str">
        <f>VLOOKUP(InputData[[#This Row],[PRODUCT ID]],MasterData[],2,0)</f>
        <v>Product20</v>
      </c>
      <c r="I331" t="str">
        <f>VLOOKUP(InputData[[#This Row],[PRODUCT ID]],MasterData[],3,0)</f>
        <v>Category03</v>
      </c>
      <c r="J331" t="str">
        <f>VLOOKUP(InputData[[#This Row],[PRODUCT ID]],MasterData[],4,0)</f>
        <v>Lt</v>
      </c>
      <c r="K331" s="10">
        <f>VLOOKUP(InputData[[#This Row],[PRODUCT ID]],MasterData[],5,0)</f>
        <v>61</v>
      </c>
      <c r="L331" s="10">
        <f>VLOOKUP(InputData[[#This Row],[PRODUCT ID]],MasterData[],6,0)</f>
        <v>76.25</v>
      </c>
      <c r="M331" s="10">
        <f>InputData[[#This Row],[BUYING PRIZE]]*InputData[[#This Row],[QUANTITY]]</f>
        <v>427</v>
      </c>
      <c r="N331" s="10">
        <f>(InputData[[#This Row],[SELLING PRICE]]*InputData[[#This Row],[QUANTITY]])-(InputData[[#This Row],[DISCOUNT %]]*(InputData[[#This Row],[SELLING PRICE]]*InputData[[#This Row],[QUANTITY]]))</f>
        <v>533.75</v>
      </c>
      <c r="O331">
        <f>DAY(InputData[[#This Row],[DATE]])</f>
        <v>21</v>
      </c>
      <c r="P331" s="12">
        <v>44460</v>
      </c>
      <c r="Q331" t="str">
        <f>TEXT(InputData[[#This Row],[DATE]],"mmm")</f>
        <v>Sep</v>
      </c>
      <c r="R331"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31" t="str">
        <f>TEXT(InputData[[#This Row],[DATE]],"dddd")</f>
        <v>Tuesday</v>
      </c>
      <c r="T331">
        <f>YEAR(InputData[[#This Row],[DATE]])</f>
        <v>2021</v>
      </c>
    </row>
    <row r="332" spans="1:20" x14ac:dyDescent="0.2">
      <c r="A332" s="5">
        <v>44454</v>
      </c>
      <c r="B332" t="s">
        <v>10</v>
      </c>
      <c r="C332">
        <v>6</v>
      </c>
      <c r="D332" t="s">
        <v>108</v>
      </c>
      <c r="E332" t="s">
        <v>107</v>
      </c>
      <c r="F332" t="str">
        <f>IF(InputData[[#This Row],[DISCOUNT %]]&lt;0%,"Yes","No")</f>
        <v>No</v>
      </c>
      <c r="G332" s="1">
        <v>0</v>
      </c>
      <c r="H332" t="str">
        <f>VLOOKUP(InputData[[#This Row],[PRODUCT ID]],MasterData[],2,0)</f>
        <v>Product42</v>
      </c>
      <c r="I332" t="str">
        <f>VLOOKUP(InputData[[#This Row],[PRODUCT ID]],MasterData[],3,0)</f>
        <v>Category05</v>
      </c>
      <c r="J332" t="str">
        <f>VLOOKUP(InputData[[#This Row],[PRODUCT ID]],MasterData[],4,0)</f>
        <v>Ft</v>
      </c>
      <c r="K332" s="10">
        <f>VLOOKUP(InputData[[#This Row],[PRODUCT ID]],MasterData[],5,0)</f>
        <v>120</v>
      </c>
      <c r="L332" s="10">
        <f>VLOOKUP(InputData[[#This Row],[PRODUCT ID]],MasterData[],6,0)</f>
        <v>162</v>
      </c>
      <c r="M332" s="10">
        <f>InputData[[#This Row],[BUYING PRIZE]]*InputData[[#This Row],[QUANTITY]]</f>
        <v>720</v>
      </c>
      <c r="N332" s="10">
        <f>(InputData[[#This Row],[SELLING PRICE]]*InputData[[#This Row],[QUANTITY]])-(InputData[[#This Row],[DISCOUNT %]]*(InputData[[#This Row],[SELLING PRICE]]*InputData[[#This Row],[QUANTITY]]))</f>
        <v>972</v>
      </c>
      <c r="O332">
        <f>DAY(InputData[[#This Row],[DATE]])</f>
        <v>15</v>
      </c>
      <c r="P332" s="12">
        <v>44454</v>
      </c>
      <c r="Q332" t="str">
        <f>TEXT(InputData[[#This Row],[DATE]],"mmm")</f>
        <v>Sep</v>
      </c>
      <c r="R332"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32" t="str">
        <f>TEXT(InputData[[#This Row],[DATE]],"dddd")</f>
        <v>Wednesday</v>
      </c>
      <c r="T332">
        <f>YEAR(InputData[[#This Row],[DATE]])</f>
        <v>2021</v>
      </c>
    </row>
    <row r="333" spans="1:20" x14ac:dyDescent="0.2">
      <c r="A333" s="5">
        <v>44454</v>
      </c>
      <c r="B333" t="s">
        <v>10</v>
      </c>
      <c r="C333">
        <v>14</v>
      </c>
      <c r="D333" t="s">
        <v>108</v>
      </c>
      <c r="E333" t="s">
        <v>107</v>
      </c>
      <c r="F333" t="str">
        <f>IF(InputData[[#This Row],[DISCOUNT %]]&lt;0%,"Yes","No")</f>
        <v>No</v>
      </c>
      <c r="G333" s="1">
        <v>0</v>
      </c>
      <c r="H333" t="str">
        <f>VLOOKUP(InputData[[#This Row],[PRODUCT ID]],MasterData[],2,0)</f>
        <v>Product42</v>
      </c>
      <c r="I333" t="str">
        <f>VLOOKUP(InputData[[#This Row],[PRODUCT ID]],MasterData[],3,0)</f>
        <v>Category05</v>
      </c>
      <c r="J333" t="str">
        <f>VLOOKUP(InputData[[#This Row],[PRODUCT ID]],MasterData[],4,0)</f>
        <v>Ft</v>
      </c>
      <c r="K333" s="10">
        <f>VLOOKUP(InputData[[#This Row],[PRODUCT ID]],MasterData[],5,0)</f>
        <v>120</v>
      </c>
      <c r="L333" s="10">
        <f>VLOOKUP(InputData[[#This Row],[PRODUCT ID]],MasterData[],6,0)</f>
        <v>162</v>
      </c>
      <c r="M333" s="10">
        <f>InputData[[#This Row],[BUYING PRIZE]]*InputData[[#This Row],[QUANTITY]]</f>
        <v>1680</v>
      </c>
      <c r="N333" s="10">
        <f>(InputData[[#This Row],[SELLING PRICE]]*InputData[[#This Row],[QUANTITY]])-(InputData[[#This Row],[DISCOUNT %]]*(InputData[[#This Row],[SELLING PRICE]]*InputData[[#This Row],[QUANTITY]]))</f>
        <v>2268</v>
      </c>
      <c r="O333">
        <f>DAY(InputData[[#This Row],[DATE]])</f>
        <v>15</v>
      </c>
      <c r="P333" s="12">
        <v>44454</v>
      </c>
      <c r="Q333" t="str">
        <f>TEXT(InputData[[#This Row],[DATE]],"mmm")</f>
        <v>Sep</v>
      </c>
      <c r="R333"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33" t="str">
        <f>TEXT(InputData[[#This Row],[DATE]],"dddd")</f>
        <v>Wednesday</v>
      </c>
      <c r="T333">
        <f>YEAR(InputData[[#This Row],[DATE]])</f>
        <v>2021</v>
      </c>
    </row>
    <row r="334" spans="1:20" x14ac:dyDescent="0.2">
      <c r="A334" s="5">
        <v>44452</v>
      </c>
      <c r="B334" t="s">
        <v>12</v>
      </c>
      <c r="C334">
        <v>7</v>
      </c>
      <c r="D334" t="s">
        <v>108</v>
      </c>
      <c r="E334" t="s">
        <v>105</v>
      </c>
      <c r="F334" t="str">
        <f>IF(InputData[[#This Row],[DISCOUNT %]]&lt;0%,"Yes","No")</f>
        <v>No</v>
      </c>
      <c r="G334" s="1">
        <v>0</v>
      </c>
      <c r="H334" t="str">
        <f>VLOOKUP(InputData[[#This Row],[PRODUCT ID]],MasterData[],2,0)</f>
        <v>Product41</v>
      </c>
      <c r="I334" t="str">
        <f>VLOOKUP(InputData[[#This Row],[PRODUCT ID]],MasterData[],3,0)</f>
        <v>Category05</v>
      </c>
      <c r="J334" t="str">
        <f>VLOOKUP(InputData[[#This Row],[PRODUCT ID]],MasterData[],4,0)</f>
        <v>Ft</v>
      </c>
      <c r="K334" s="10">
        <f>VLOOKUP(InputData[[#This Row],[PRODUCT ID]],MasterData[],5,0)</f>
        <v>138</v>
      </c>
      <c r="L334" s="10">
        <f>VLOOKUP(InputData[[#This Row],[PRODUCT ID]],MasterData[],6,0)</f>
        <v>173.88</v>
      </c>
      <c r="M334" s="10">
        <f>InputData[[#This Row],[BUYING PRIZE]]*InputData[[#This Row],[QUANTITY]]</f>
        <v>966</v>
      </c>
      <c r="N334" s="10">
        <f>(InputData[[#This Row],[SELLING PRICE]]*InputData[[#This Row],[QUANTITY]])-(InputData[[#This Row],[DISCOUNT %]]*(InputData[[#This Row],[SELLING PRICE]]*InputData[[#This Row],[QUANTITY]]))</f>
        <v>1217.1599999999999</v>
      </c>
      <c r="O334">
        <f>DAY(InputData[[#This Row],[DATE]])</f>
        <v>13</v>
      </c>
      <c r="P334" s="12">
        <v>44452</v>
      </c>
      <c r="Q334" t="str">
        <f>TEXT(InputData[[#This Row],[DATE]],"mmm")</f>
        <v>Sep</v>
      </c>
      <c r="R334"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34" t="str">
        <f>TEXT(InputData[[#This Row],[DATE]],"dddd")</f>
        <v>Monday</v>
      </c>
      <c r="T334">
        <f>YEAR(InputData[[#This Row],[DATE]])</f>
        <v>2021</v>
      </c>
    </row>
    <row r="335" spans="1:20" x14ac:dyDescent="0.2">
      <c r="A335" s="5">
        <v>44450</v>
      </c>
      <c r="B335" t="s">
        <v>98</v>
      </c>
      <c r="C335">
        <v>6</v>
      </c>
      <c r="D335" t="s">
        <v>106</v>
      </c>
      <c r="E335" t="s">
        <v>107</v>
      </c>
      <c r="F335" t="str">
        <f>IF(InputData[[#This Row],[DISCOUNT %]]&lt;0%,"Yes","No")</f>
        <v>No</v>
      </c>
      <c r="G335" s="1">
        <v>0</v>
      </c>
      <c r="H335" t="str">
        <f>VLOOKUP(InputData[[#This Row],[PRODUCT ID]],MasterData[],2,0)</f>
        <v>Product01</v>
      </c>
      <c r="I335" t="str">
        <f>VLOOKUP(InputData[[#This Row],[PRODUCT ID]],MasterData[],3,0)</f>
        <v>Category01</v>
      </c>
      <c r="J335" t="str">
        <f>VLOOKUP(InputData[[#This Row],[PRODUCT ID]],MasterData[],4,0)</f>
        <v>Kg</v>
      </c>
      <c r="K335" s="10">
        <f>VLOOKUP(InputData[[#This Row],[PRODUCT ID]],MasterData[],5,0)</f>
        <v>98</v>
      </c>
      <c r="L335" s="10">
        <f>VLOOKUP(InputData[[#This Row],[PRODUCT ID]],MasterData[],6,0)</f>
        <v>103.88</v>
      </c>
      <c r="M335" s="10">
        <f>InputData[[#This Row],[BUYING PRIZE]]*InputData[[#This Row],[QUANTITY]]</f>
        <v>588</v>
      </c>
      <c r="N335" s="10">
        <f>(InputData[[#This Row],[SELLING PRICE]]*InputData[[#This Row],[QUANTITY]])-(InputData[[#This Row],[DISCOUNT %]]*(InputData[[#This Row],[SELLING PRICE]]*InputData[[#This Row],[QUANTITY]]))</f>
        <v>623.28</v>
      </c>
      <c r="O335">
        <f>DAY(InputData[[#This Row],[DATE]])</f>
        <v>11</v>
      </c>
      <c r="P335" s="12">
        <v>44450</v>
      </c>
      <c r="Q335" t="str">
        <f>TEXT(InputData[[#This Row],[DATE]],"mmm")</f>
        <v>Sep</v>
      </c>
      <c r="R335"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35" t="str">
        <f>TEXT(InputData[[#This Row],[DATE]],"dddd")</f>
        <v>Saturday</v>
      </c>
      <c r="T335">
        <f>YEAR(InputData[[#This Row],[DATE]])</f>
        <v>2021</v>
      </c>
    </row>
    <row r="336" spans="1:20" x14ac:dyDescent="0.2">
      <c r="A336" s="5">
        <v>44449</v>
      </c>
      <c r="B336" t="s">
        <v>37</v>
      </c>
      <c r="C336">
        <v>6</v>
      </c>
      <c r="D336" t="s">
        <v>108</v>
      </c>
      <c r="E336" t="s">
        <v>107</v>
      </c>
      <c r="F336" t="str">
        <f>IF(InputData[[#This Row],[DISCOUNT %]]&lt;0%,"Yes","No")</f>
        <v>No</v>
      </c>
      <c r="G336" s="1">
        <v>0</v>
      </c>
      <c r="H336" t="str">
        <f>VLOOKUP(InputData[[#This Row],[PRODUCT ID]],MasterData[],2,0)</f>
        <v>Product30</v>
      </c>
      <c r="I336" t="str">
        <f>VLOOKUP(InputData[[#This Row],[PRODUCT ID]],MasterData[],3,0)</f>
        <v>Category04</v>
      </c>
      <c r="J336" t="str">
        <f>VLOOKUP(InputData[[#This Row],[PRODUCT ID]],MasterData[],4,0)</f>
        <v>Ft</v>
      </c>
      <c r="K336" s="10">
        <f>VLOOKUP(InputData[[#This Row],[PRODUCT ID]],MasterData[],5,0)</f>
        <v>148</v>
      </c>
      <c r="L336" s="10">
        <f>VLOOKUP(InputData[[#This Row],[PRODUCT ID]],MasterData[],6,0)</f>
        <v>201.28</v>
      </c>
      <c r="M336" s="10">
        <f>InputData[[#This Row],[BUYING PRIZE]]*InputData[[#This Row],[QUANTITY]]</f>
        <v>888</v>
      </c>
      <c r="N336" s="10">
        <f>(InputData[[#This Row],[SELLING PRICE]]*InputData[[#This Row],[QUANTITY]])-(InputData[[#This Row],[DISCOUNT %]]*(InputData[[#This Row],[SELLING PRICE]]*InputData[[#This Row],[QUANTITY]]))</f>
        <v>1207.68</v>
      </c>
      <c r="O336">
        <f>DAY(InputData[[#This Row],[DATE]])</f>
        <v>10</v>
      </c>
      <c r="P336" s="12">
        <v>44449</v>
      </c>
      <c r="Q336" t="str">
        <f>TEXT(InputData[[#This Row],[DATE]],"mmm")</f>
        <v>Sep</v>
      </c>
      <c r="R336"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36" t="str">
        <f>TEXT(InputData[[#This Row],[DATE]],"dddd")</f>
        <v>Friday</v>
      </c>
      <c r="T336">
        <f>YEAR(InputData[[#This Row],[DATE]])</f>
        <v>2021</v>
      </c>
    </row>
    <row r="337" spans="1:20" x14ac:dyDescent="0.2">
      <c r="A337" s="5">
        <v>44449</v>
      </c>
      <c r="B337" t="s">
        <v>98</v>
      </c>
      <c r="C337">
        <v>9</v>
      </c>
      <c r="D337" t="s">
        <v>106</v>
      </c>
      <c r="E337" t="s">
        <v>107</v>
      </c>
      <c r="F337" t="str">
        <f>IF(InputData[[#This Row],[DISCOUNT %]]&lt;0%,"Yes","No")</f>
        <v>No</v>
      </c>
      <c r="G337" s="1">
        <v>0</v>
      </c>
      <c r="H337" t="str">
        <f>VLOOKUP(InputData[[#This Row],[PRODUCT ID]],MasterData[],2,0)</f>
        <v>Product01</v>
      </c>
      <c r="I337" t="str">
        <f>VLOOKUP(InputData[[#This Row],[PRODUCT ID]],MasterData[],3,0)</f>
        <v>Category01</v>
      </c>
      <c r="J337" t="str">
        <f>VLOOKUP(InputData[[#This Row],[PRODUCT ID]],MasterData[],4,0)</f>
        <v>Kg</v>
      </c>
      <c r="K337" s="10">
        <f>VLOOKUP(InputData[[#This Row],[PRODUCT ID]],MasterData[],5,0)</f>
        <v>98</v>
      </c>
      <c r="L337" s="10">
        <f>VLOOKUP(InputData[[#This Row],[PRODUCT ID]],MasterData[],6,0)</f>
        <v>103.88</v>
      </c>
      <c r="M337" s="10">
        <f>InputData[[#This Row],[BUYING PRIZE]]*InputData[[#This Row],[QUANTITY]]</f>
        <v>882</v>
      </c>
      <c r="N337" s="10">
        <f>(InputData[[#This Row],[SELLING PRICE]]*InputData[[#This Row],[QUANTITY]])-(InputData[[#This Row],[DISCOUNT %]]*(InputData[[#This Row],[SELLING PRICE]]*InputData[[#This Row],[QUANTITY]]))</f>
        <v>934.92</v>
      </c>
      <c r="O337">
        <f>DAY(InputData[[#This Row],[DATE]])</f>
        <v>10</v>
      </c>
      <c r="P337" s="12">
        <v>44449</v>
      </c>
      <c r="Q337" t="str">
        <f>TEXT(InputData[[#This Row],[DATE]],"mmm")</f>
        <v>Sep</v>
      </c>
      <c r="R337"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37" t="str">
        <f>TEXT(InputData[[#This Row],[DATE]],"dddd")</f>
        <v>Friday</v>
      </c>
      <c r="T337">
        <f>YEAR(InputData[[#This Row],[DATE]])</f>
        <v>2021</v>
      </c>
    </row>
    <row r="338" spans="1:20" x14ac:dyDescent="0.2">
      <c r="A338" s="5">
        <v>44449</v>
      </c>
      <c r="B338" t="s">
        <v>45</v>
      </c>
      <c r="C338">
        <v>2</v>
      </c>
      <c r="D338" t="s">
        <v>108</v>
      </c>
      <c r="E338" t="s">
        <v>107</v>
      </c>
      <c r="F338" t="str">
        <f>IF(InputData[[#This Row],[DISCOUNT %]]&lt;0%,"Yes","No")</f>
        <v>No</v>
      </c>
      <c r="G338" s="1">
        <v>0</v>
      </c>
      <c r="H338" t="str">
        <f>VLOOKUP(InputData[[#This Row],[PRODUCT ID]],MasterData[],2,0)</f>
        <v>Product26</v>
      </c>
      <c r="I338" t="str">
        <f>VLOOKUP(InputData[[#This Row],[PRODUCT ID]],MasterData[],3,0)</f>
        <v>Category04</v>
      </c>
      <c r="J338" t="str">
        <f>VLOOKUP(InputData[[#This Row],[PRODUCT ID]],MasterData[],4,0)</f>
        <v>No.</v>
      </c>
      <c r="K338" s="10">
        <f>VLOOKUP(InputData[[#This Row],[PRODUCT ID]],MasterData[],5,0)</f>
        <v>18</v>
      </c>
      <c r="L338" s="10">
        <f>VLOOKUP(InputData[[#This Row],[PRODUCT ID]],MasterData[],6,0)</f>
        <v>24.66</v>
      </c>
      <c r="M338" s="10">
        <f>InputData[[#This Row],[BUYING PRIZE]]*InputData[[#This Row],[QUANTITY]]</f>
        <v>36</v>
      </c>
      <c r="N338" s="10">
        <f>(InputData[[#This Row],[SELLING PRICE]]*InputData[[#This Row],[QUANTITY]])-(InputData[[#This Row],[DISCOUNT %]]*(InputData[[#This Row],[SELLING PRICE]]*InputData[[#This Row],[QUANTITY]]))</f>
        <v>49.32</v>
      </c>
      <c r="O338">
        <f>DAY(InputData[[#This Row],[DATE]])</f>
        <v>10</v>
      </c>
      <c r="P338" s="12">
        <v>44449</v>
      </c>
      <c r="Q338" t="str">
        <f>TEXT(InputData[[#This Row],[DATE]],"mmm")</f>
        <v>Sep</v>
      </c>
      <c r="R338"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38" t="str">
        <f>TEXT(InputData[[#This Row],[DATE]],"dddd")</f>
        <v>Friday</v>
      </c>
      <c r="T338">
        <f>YEAR(InputData[[#This Row],[DATE]])</f>
        <v>2021</v>
      </c>
    </row>
    <row r="339" spans="1:20" x14ac:dyDescent="0.2">
      <c r="A339" s="5">
        <v>44448</v>
      </c>
      <c r="B339" t="s">
        <v>5</v>
      </c>
      <c r="C339">
        <v>4</v>
      </c>
      <c r="D339" t="s">
        <v>108</v>
      </c>
      <c r="E339" t="s">
        <v>107</v>
      </c>
      <c r="F339" t="str">
        <f>IF(InputData[[#This Row],[DISCOUNT %]]&lt;0%,"Yes","No")</f>
        <v>No</v>
      </c>
      <c r="G339" s="1">
        <v>0</v>
      </c>
      <c r="H339" t="str">
        <f>VLOOKUP(InputData[[#This Row],[PRODUCT ID]],MasterData[],2,0)</f>
        <v>Product44</v>
      </c>
      <c r="I339" t="str">
        <f>VLOOKUP(InputData[[#This Row],[PRODUCT ID]],MasterData[],3,0)</f>
        <v>Category05</v>
      </c>
      <c r="J339" t="str">
        <f>VLOOKUP(InputData[[#This Row],[PRODUCT ID]],MasterData[],4,0)</f>
        <v>Kg</v>
      </c>
      <c r="K339" s="10">
        <f>VLOOKUP(InputData[[#This Row],[PRODUCT ID]],MasterData[],5,0)</f>
        <v>76</v>
      </c>
      <c r="L339" s="10">
        <f>VLOOKUP(InputData[[#This Row],[PRODUCT ID]],MasterData[],6,0)</f>
        <v>82.08</v>
      </c>
      <c r="M339" s="10">
        <f>InputData[[#This Row],[BUYING PRIZE]]*InputData[[#This Row],[QUANTITY]]</f>
        <v>304</v>
      </c>
      <c r="N339" s="10">
        <f>(InputData[[#This Row],[SELLING PRICE]]*InputData[[#This Row],[QUANTITY]])-(InputData[[#This Row],[DISCOUNT %]]*(InputData[[#This Row],[SELLING PRICE]]*InputData[[#This Row],[QUANTITY]]))</f>
        <v>328.32</v>
      </c>
      <c r="O339">
        <f>DAY(InputData[[#This Row],[DATE]])</f>
        <v>9</v>
      </c>
      <c r="P339" s="12">
        <v>44448</v>
      </c>
      <c r="Q339" t="str">
        <f>TEXT(InputData[[#This Row],[DATE]],"mmm")</f>
        <v>Sep</v>
      </c>
      <c r="R339"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39" t="str">
        <f>TEXT(InputData[[#This Row],[DATE]],"dddd")</f>
        <v>Thursday</v>
      </c>
      <c r="T339">
        <f>YEAR(InputData[[#This Row],[DATE]])</f>
        <v>2021</v>
      </c>
    </row>
    <row r="340" spans="1:20" x14ac:dyDescent="0.2">
      <c r="A340" s="5">
        <v>44446</v>
      </c>
      <c r="B340" t="s">
        <v>61</v>
      </c>
      <c r="C340">
        <v>5</v>
      </c>
      <c r="D340" t="s">
        <v>108</v>
      </c>
      <c r="E340" t="s">
        <v>107</v>
      </c>
      <c r="F340" t="str">
        <f>IF(InputData[[#This Row],[DISCOUNT %]]&lt;0%,"Yes","No")</f>
        <v>No</v>
      </c>
      <c r="G340" s="1">
        <v>0</v>
      </c>
      <c r="H340" t="str">
        <f>VLOOKUP(InputData[[#This Row],[PRODUCT ID]],MasterData[],2,0)</f>
        <v>Product19</v>
      </c>
      <c r="I340" t="str">
        <f>VLOOKUP(InputData[[#This Row],[PRODUCT ID]],MasterData[],3,0)</f>
        <v>Category02</v>
      </c>
      <c r="J340" t="str">
        <f>VLOOKUP(InputData[[#This Row],[PRODUCT ID]],MasterData[],4,0)</f>
        <v>Ft</v>
      </c>
      <c r="K340" s="10">
        <f>VLOOKUP(InputData[[#This Row],[PRODUCT ID]],MasterData[],5,0)</f>
        <v>150</v>
      </c>
      <c r="L340" s="10">
        <f>VLOOKUP(InputData[[#This Row],[PRODUCT ID]],MasterData[],6,0)</f>
        <v>210</v>
      </c>
      <c r="M340" s="10">
        <f>InputData[[#This Row],[BUYING PRIZE]]*InputData[[#This Row],[QUANTITY]]</f>
        <v>750</v>
      </c>
      <c r="N340" s="10">
        <f>(InputData[[#This Row],[SELLING PRICE]]*InputData[[#This Row],[QUANTITY]])-(InputData[[#This Row],[DISCOUNT %]]*(InputData[[#This Row],[SELLING PRICE]]*InputData[[#This Row],[QUANTITY]]))</f>
        <v>1050</v>
      </c>
      <c r="O340">
        <f>DAY(InputData[[#This Row],[DATE]])</f>
        <v>7</v>
      </c>
      <c r="P340" s="12">
        <v>44446</v>
      </c>
      <c r="Q340" t="str">
        <f>TEXT(InputData[[#This Row],[DATE]],"mmm")</f>
        <v>Sep</v>
      </c>
      <c r="R340"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40" t="str">
        <f>TEXT(InputData[[#This Row],[DATE]],"dddd")</f>
        <v>Tuesday</v>
      </c>
      <c r="T340">
        <f>YEAR(InputData[[#This Row],[DATE]])</f>
        <v>2021</v>
      </c>
    </row>
    <row r="341" spans="1:20" x14ac:dyDescent="0.2">
      <c r="A341" s="5">
        <v>44444</v>
      </c>
      <c r="B341" t="s">
        <v>33</v>
      </c>
      <c r="C341">
        <v>1</v>
      </c>
      <c r="D341" t="s">
        <v>108</v>
      </c>
      <c r="E341" t="s">
        <v>105</v>
      </c>
      <c r="F341" t="str">
        <f>IF(InputData[[#This Row],[DISCOUNT %]]&lt;0%,"Yes","No")</f>
        <v>No</v>
      </c>
      <c r="G341" s="1">
        <v>0</v>
      </c>
      <c r="H341" t="str">
        <f>VLOOKUP(InputData[[#This Row],[PRODUCT ID]],MasterData[],2,0)</f>
        <v>Product32</v>
      </c>
      <c r="I341" t="str">
        <f>VLOOKUP(InputData[[#This Row],[PRODUCT ID]],MasterData[],3,0)</f>
        <v>Category04</v>
      </c>
      <c r="J341" t="str">
        <f>VLOOKUP(InputData[[#This Row],[PRODUCT ID]],MasterData[],4,0)</f>
        <v>Kg</v>
      </c>
      <c r="K341" s="10">
        <f>VLOOKUP(InputData[[#This Row],[PRODUCT ID]],MasterData[],5,0)</f>
        <v>89</v>
      </c>
      <c r="L341" s="10">
        <f>VLOOKUP(InputData[[#This Row],[PRODUCT ID]],MasterData[],6,0)</f>
        <v>117.48</v>
      </c>
      <c r="M341" s="10">
        <f>InputData[[#This Row],[BUYING PRIZE]]*InputData[[#This Row],[QUANTITY]]</f>
        <v>89</v>
      </c>
      <c r="N341" s="10">
        <f>(InputData[[#This Row],[SELLING PRICE]]*InputData[[#This Row],[QUANTITY]])-(InputData[[#This Row],[DISCOUNT %]]*(InputData[[#This Row],[SELLING PRICE]]*InputData[[#This Row],[QUANTITY]]))</f>
        <v>117.48</v>
      </c>
      <c r="O341">
        <f>DAY(InputData[[#This Row],[DATE]])</f>
        <v>5</v>
      </c>
      <c r="P341" s="12">
        <v>44444</v>
      </c>
      <c r="Q341" t="str">
        <f>TEXT(InputData[[#This Row],[DATE]],"mmm")</f>
        <v>Sep</v>
      </c>
      <c r="R341"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41" t="str">
        <f>TEXT(InputData[[#This Row],[DATE]],"dddd")</f>
        <v>Sunday</v>
      </c>
      <c r="T341">
        <f>YEAR(InputData[[#This Row],[DATE]])</f>
        <v>2021</v>
      </c>
    </row>
    <row r="342" spans="1:20" x14ac:dyDescent="0.2">
      <c r="A342" s="5">
        <v>44443</v>
      </c>
      <c r="B342" t="s">
        <v>41</v>
      </c>
      <c r="C342">
        <v>7</v>
      </c>
      <c r="D342" t="s">
        <v>108</v>
      </c>
      <c r="E342" t="s">
        <v>107</v>
      </c>
      <c r="F342" t="str">
        <f>IF(InputData[[#This Row],[DISCOUNT %]]&lt;0%,"Yes","No")</f>
        <v>No</v>
      </c>
      <c r="G342" s="1">
        <v>0</v>
      </c>
      <c r="H342" t="str">
        <f>VLOOKUP(InputData[[#This Row],[PRODUCT ID]],MasterData[],2,0)</f>
        <v>Product28</v>
      </c>
      <c r="I342" t="str">
        <f>VLOOKUP(InputData[[#This Row],[PRODUCT ID]],MasterData[],3,0)</f>
        <v>Category04</v>
      </c>
      <c r="J342" t="str">
        <f>VLOOKUP(InputData[[#This Row],[PRODUCT ID]],MasterData[],4,0)</f>
        <v>No.</v>
      </c>
      <c r="K342" s="10">
        <f>VLOOKUP(InputData[[#This Row],[PRODUCT ID]],MasterData[],5,0)</f>
        <v>37</v>
      </c>
      <c r="L342" s="10">
        <f>VLOOKUP(InputData[[#This Row],[PRODUCT ID]],MasterData[],6,0)</f>
        <v>41.81</v>
      </c>
      <c r="M342" s="10">
        <f>InputData[[#This Row],[BUYING PRIZE]]*InputData[[#This Row],[QUANTITY]]</f>
        <v>259</v>
      </c>
      <c r="N342" s="10">
        <f>(InputData[[#This Row],[SELLING PRICE]]*InputData[[#This Row],[QUANTITY]])-(InputData[[#This Row],[DISCOUNT %]]*(InputData[[#This Row],[SELLING PRICE]]*InputData[[#This Row],[QUANTITY]]))</f>
        <v>292.67</v>
      </c>
      <c r="O342">
        <f>DAY(InputData[[#This Row],[DATE]])</f>
        <v>4</v>
      </c>
      <c r="P342" s="12">
        <v>44443</v>
      </c>
      <c r="Q342" t="str">
        <f>TEXT(InputData[[#This Row],[DATE]],"mmm")</f>
        <v>Sep</v>
      </c>
      <c r="R342"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42" t="str">
        <f>TEXT(InputData[[#This Row],[DATE]],"dddd")</f>
        <v>Saturday</v>
      </c>
      <c r="T342">
        <f>YEAR(InputData[[#This Row],[DATE]])</f>
        <v>2021</v>
      </c>
    </row>
    <row r="343" spans="1:20" x14ac:dyDescent="0.2">
      <c r="A343" s="5">
        <v>44443</v>
      </c>
      <c r="B343" t="s">
        <v>52</v>
      </c>
      <c r="C343">
        <v>15</v>
      </c>
      <c r="D343" t="s">
        <v>108</v>
      </c>
      <c r="E343" t="s">
        <v>107</v>
      </c>
      <c r="F343" t="str">
        <f>IF(InputData[[#This Row],[DISCOUNT %]]&lt;0%,"Yes","No")</f>
        <v>No</v>
      </c>
      <c r="G343" s="1">
        <v>0</v>
      </c>
      <c r="H343" t="str">
        <f>VLOOKUP(InputData[[#This Row],[PRODUCT ID]],MasterData[],2,0)</f>
        <v>Product23</v>
      </c>
      <c r="I343" t="str">
        <f>VLOOKUP(InputData[[#This Row],[PRODUCT ID]],MasterData[],3,0)</f>
        <v>Category03</v>
      </c>
      <c r="J343" t="str">
        <f>VLOOKUP(InputData[[#This Row],[PRODUCT ID]],MasterData[],4,0)</f>
        <v>Ft</v>
      </c>
      <c r="K343" s="10">
        <f>VLOOKUP(InputData[[#This Row],[PRODUCT ID]],MasterData[],5,0)</f>
        <v>141</v>
      </c>
      <c r="L343" s="10">
        <f>VLOOKUP(InputData[[#This Row],[PRODUCT ID]],MasterData[],6,0)</f>
        <v>149.46</v>
      </c>
      <c r="M343" s="10">
        <f>InputData[[#This Row],[BUYING PRIZE]]*InputData[[#This Row],[QUANTITY]]</f>
        <v>2115</v>
      </c>
      <c r="N343" s="10">
        <f>(InputData[[#This Row],[SELLING PRICE]]*InputData[[#This Row],[QUANTITY]])-(InputData[[#This Row],[DISCOUNT %]]*(InputData[[#This Row],[SELLING PRICE]]*InputData[[#This Row],[QUANTITY]]))</f>
        <v>2241.9</v>
      </c>
      <c r="O343">
        <f>DAY(InputData[[#This Row],[DATE]])</f>
        <v>4</v>
      </c>
      <c r="P343" s="12">
        <v>44443</v>
      </c>
      <c r="Q343" t="str">
        <f>TEXT(InputData[[#This Row],[DATE]],"mmm")</f>
        <v>Sep</v>
      </c>
      <c r="R343"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43" t="str">
        <f>TEXT(InputData[[#This Row],[DATE]],"dddd")</f>
        <v>Saturday</v>
      </c>
      <c r="T343">
        <f>YEAR(InputData[[#This Row],[DATE]])</f>
        <v>2021</v>
      </c>
    </row>
    <row r="344" spans="1:20" x14ac:dyDescent="0.2">
      <c r="A344" s="5">
        <v>44442</v>
      </c>
      <c r="B344" t="s">
        <v>12</v>
      </c>
      <c r="C344">
        <v>8</v>
      </c>
      <c r="D344" t="s">
        <v>108</v>
      </c>
      <c r="E344" t="s">
        <v>107</v>
      </c>
      <c r="F344" t="str">
        <f>IF(InputData[[#This Row],[DISCOUNT %]]&lt;0%,"Yes","No")</f>
        <v>No</v>
      </c>
      <c r="G344" s="1">
        <v>0</v>
      </c>
      <c r="H344" t="str">
        <f>VLOOKUP(InputData[[#This Row],[PRODUCT ID]],MasterData[],2,0)</f>
        <v>Product41</v>
      </c>
      <c r="I344" t="str">
        <f>VLOOKUP(InputData[[#This Row],[PRODUCT ID]],MasterData[],3,0)</f>
        <v>Category05</v>
      </c>
      <c r="J344" t="str">
        <f>VLOOKUP(InputData[[#This Row],[PRODUCT ID]],MasterData[],4,0)</f>
        <v>Ft</v>
      </c>
      <c r="K344" s="10">
        <f>VLOOKUP(InputData[[#This Row],[PRODUCT ID]],MasterData[],5,0)</f>
        <v>138</v>
      </c>
      <c r="L344" s="10">
        <f>VLOOKUP(InputData[[#This Row],[PRODUCT ID]],MasterData[],6,0)</f>
        <v>173.88</v>
      </c>
      <c r="M344" s="10">
        <f>InputData[[#This Row],[BUYING PRIZE]]*InputData[[#This Row],[QUANTITY]]</f>
        <v>1104</v>
      </c>
      <c r="N344" s="10">
        <f>(InputData[[#This Row],[SELLING PRICE]]*InputData[[#This Row],[QUANTITY]])-(InputData[[#This Row],[DISCOUNT %]]*(InputData[[#This Row],[SELLING PRICE]]*InputData[[#This Row],[QUANTITY]]))</f>
        <v>1391.04</v>
      </c>
      <c r="O344">
        <f>DAY(InputData[[#This Row],[DATE]])</f>
        <v>3</v>
      </c>
      <c r="P344" s="12">
        <v>44442</v>
      </c>
      <c r="Q344" t="str">
        <f>TEXT(InputData[[#This Row],[DATE]],"mmm")</f>
        <v>Sep</v>
      </c>
      <c r="R344"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44" t="str">
        <f>TEXT(InputData[[#This Row],[DATE]],"dddd")</f>
        <v>Friday</v>
      </c>
      <c r="T344">
        <f>YEAR(InputData[[#This Row],[DATE]])</f>
        <v>2021</v>
      </c>
    </row>
    <row r="345" spans="1:20" x14ac:dyDescent="0.2">
      <c r="A345" s="5">
        <v>44440</v>
      </c>
      <c r="B345" t="s">
        <v>50</v>
      </c>
      <c r="C345">
        <v>1</v>
      </c>
      <c r="D345" t="s">
        <v>106</v>
      </c>
      <c r="E345" t="s">
        <v>105</v>
      </c>
      <c r="F345" t="str">
        <f>IF(InputData[[#This Row],[DISCOUNT %]]&lt;0%,"Yes","No")</f>
        <v>No</v>
      </c>
      <c r="G345" s="1">
        <v>0</v>
      </c>
      <c r="H345" t="str">
        <f>VLOOKUP(InputData[[#This Row],[PRODUCT ID]],MasterData[],2,0)</f>
        <v>Product24</v>
      </c>
      <c r="I345" t="str">
        <f>VLOOKUP(InputData[[#This Row],[PRODUCT ID]],MasterData[],3,0)</f>
        <v>Category03</v>
      </c>
      <c r="J345" t="str">
        <f>VLOOKUP(InputData[[#This Row],[PRODUCT ID]],MasterData[],4,0)</f>
        <v>Ft</v>
      </c>
      <c r="K345" s="10">
        <f>VLOOKUP(InputData[[#This Row],[PRODUCT ID]],MasterData[],5,0)</f>
        <v>144</v>
      </c>
      <c r="L345" s="10">
        <f>VLOOKUP(InputData[[#This Row],[PRODUCT ID]],MasterData[],6,0)</f>
        <v>156.96</v>
      </c>
      <c r="M345" s="10">
        <f>InputData[[#This Row],[BUYING PRIZE]]*InputData[[#This Row],[QUANTITY]]</f>
        <v>144</v>
      </c>
      <c r="N345" s="10">
        <f>(InputData[[#This Row],[SELLING PRICE]]*InputData[[#This Row],[QUANTITY]])-(InputData[[#This Row],[DISCOUNT %]]*(InputData[[#This Row],[SELLING PRICE]]*InputData[[#This Row],[QUANTITY]]))</f>
        <v>156.96</v>
      </c>
      <c r="O345">
        <f>DAY(InputData[[#This Row],[DATE]])</f>
        <v>1</v>
      </c>
      <c r="P345" s="12">
        <v>44440</v>
      </c>
      <c r="Q345" t="str">
        <f>TEXT(InputData[[#This Row],[DATE]],"mmm")</f>
        <v>Sep</v>
      </c>
      <c r="R345"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45" t="str">
        <f>TEXT(InputData[[#This Row],[DATE]],"dddd")</f>
        <v>Wednesday</v>
      </c>
      <c r="T345">
        <f>YEAR(InputData[[#This Row],[DATE]])</f>
        <v>2021</v>
      </c>
    </row>
    <row r="346" spans="1:20" x14ac:dyDescent="0.2">
      <c r="A346" s="5">
        <v>44440</v>
      </c>
      <c r="B346" t="s">
        <v>94</v>
      </c>
      <c r="C346">
        <v>14</v>
      </c>
      <c r="D346" t="s">
        <v>107</v>
      </c>
      <c r="E346" t="s">
        <v>107</v>
      </c>
      <c r="F346" t="str">
        <f>IF(InputData[[#This Row],[DISCOUNT %]]&lt;0%,"Yes","No")</f>
        <v>No</v>
      </c>
      <c r="G346" s="1">
        <v>0</v>
      </c>
      <c r="H346" t="str">
        <f>VLOOKUP(InputData[[#This Row],[PRODUCT ID]],MasterData[],2,0)</f>
        <v>Product03</v>
      </c>
      <c r="I346" t="str">
        <f>VLOOKUP(InputData[[#This Row],[PRODUCT ID]],MasterData[],3,0)</f>
        <v>Category01</v>
      </c>
      <c r="J346" t="str">
        <f>VLOOKUP(InputData[[#This Row],[PRODUCT ID]],MasterData[],4,0)</f>
        <v>Kg</v>
      </c>
      <c r="K346" s="10">
        <f>VLOOKUP(InputData[[#This Row],[PRODUCT ID]],MasterData[],5,0)</f>
        <v>71</v>
      </c>
      <c r="L346" s="10">
        <f>VLOOKUP(InputData[[#This Row],[PRODUCT ID]],MasterData[],6,0)</f>
        <v>80.94</v>
      </c>
      <c r="M346" s="10">
        <f>InputData[[#This Row],[BUYING PRIZE]]*InputData[[#This Row],[QUANTITY]]</f>
        <v>994</v>
      </c>
      <c r="N346" s="10">
        <f>(InputData[[#This Row],[SELLING PRICE]]*InputData[[#This Row],[QUANTITY]])-(InputData[[#This Row],[DISCOUNT %]]*(InputData[[#This Row],[SELLING PRICE]]*InputData[[#This Row],[QUANTITY]]))</f>
        <v>1133.1599999999999</v>
      </c>
      <c r="O346">
        <f>DAY(InputData[[#This Row],[DATE]])</f>
        <v>1</v>
      </c>
      <c r="P346" s="12">
        <v>44440</v>
      </c>
      <c r="Q346" t="str">
        <f>TEXT(InputData[[#This Row],[DATE]],"mmm")</f>
        <v>Sep</v>
      </c>
      <c r="R346" t="str">
        <f>IF(OR(InputData[[#This Row],[Month]]="Mar",InputData[[#This Row],[Month]]="Apr",InputData[[#This Row],[Month]]="May"),"Spring",IF(OR(InputData[[#This Row],[Month]]="Jun",InputData[[#This Row],[Month]]="Jul",InputData[[#This Row],[Month]]="Aug"),"Summer",IF(OR(InputData[[#This Row],[Month]]="Nov",InputData[[#This Row],[Month]]="Oct",InputData[[#This Row],[Month]]="Sep"),"Autumn","Winter")))</f>
        <v>Autumn</v>
      </c>
      <c r="S346" t="str">
        <f>TEXT(InputData[[#This Row],[DATE]],"dddd")</f>
        <v>Wednesday</v>
      </c>
      <c r="T346">
        <f>YEAR(InputData[[#This Row],[DATE]])</f>
        <v>2021</v>
      </c>
    </row>
    <row r="347" spans="1:20" x14ac:dyDescent="0.2">
      <c r="A347" s="5">
        <v>44439</v>
      </c>
      <c r="B347" t="s">
        <v>98</v>
      </c>
      <c r="C347">
        <v>2</v>
      </c>
      <c r="D347" t="s">
        <v>108</v>
      </c>
      <c r="E347" t="s">
        <v>107</v>
      </c>
      <c r="F347" t="str">
        <f>IF(InputData[[#This Row],[DISCOUNT %]]&lt;0%,"Yes","No")</f>
        <v>No</v>
      </c>
      <c r="G347" s="1">
        <v>0</v>
      </c>
      <c r="H347" t="str">
        <f>VLOOKUP(InputData[[#This Row],[PRODUCT ID]],MasterData[],2,0)</f>
        <v>Product01</v>
      </c>
      <c r="I347" t="str">
        <f>VLOOKUP(InputData[[#This Row],[PRODUCT ID]],MasterData[],3,0)</f>
        <v>Category01</v>
      </c>
      <c r="J347" t="str">
        <f>VLOOKUP(InputData[[#This Row],[PRODUCT ID]],MasterData[],4,0)</f>
        <v>Kg</v>
      </c>
      <c r="K347" s="10">
        <f>VLOOKUP(InputData[[#This Row],[PRODUCT ID]],MasterData[],5,0)</f>
        <v>98</v>
      </c>
      <c r="L347" s="10">
        <f>VLOOKUP(InputData[[#This Row],[PRODUCT ID]],MasterData[],6,0)</f>
        <v>103.88</v>
      </c>
      <c r="M347" s="10">
        <f>InputData[[#This Row],[BUYING PRIZE]]*InputData[[#This Row],[QUANTITY]]</f>
        <v>196</v>
      </c>
      <c r="N347" s="10">
        <f>(InputData[[#This Row],[SELLING PRICE]]*InputData[[#This Row],[QUANTITY]])-(InputData[[#This Row],[DISCOUNT %]]*(InputData[[#This Row],[SELLING PRICE]]*InputData[[#This Row],[QUANTITY]]))</f>
        <v>207.76</v>
      </c>
      <c r="O347">
        <f>DAY(InputData[[#This Row],[DATE]])</f>
        <v>31</v>
      </c>
      <c r="P347" s="12">
        <v>44439</v>
      </c>
      <c r="Q347" t="str">
        <f>TEXT(InputData[[#This Row],[DATE]],"mmm")</f>
        <v>Aug</v>
      </c>
      <c r="R347"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47" t="str">
        <f>TEXT(InputData[[#This Row],[DATE]],"dddd")</f>
        <v>Tuesday</v>
      </c>
      <c r="T347">
        <f>YEAR(InputData[[#This Row],[DATE]])</f>
        <v>2021</v>
      </c>
    </row>
    <row r="348" spans="1:20" x14ac:dyDescent="0.2">
      <c r="A348" s="5">
        <v>44439</v>
      </c>
      <c r="B348" t="s">
        <v>26</v>
      </c>
      <c r="C348">
        <v>11</v>
      </c>
      <c r="D348" t="s">
        <v>108</v>
      </c>
      <c r="E348" t="s">
        <v>107</v>
      </c>
      <c r="F348" t="str">
        <f>IF(InputData[[#This Row],[DISCOUNT %]]&lt;0%,"Yes","No")</f>
        <v>No</v>
      </c>
      <c r="G348" s="1">
        <v>0</v>
      </c>
      <c r="H348" t="str">
        <f>VLOOKUP(InputData[[#This Row],[PRODUCT ID]],MasterData[],2,0)</f>
        <v>Product35</v>
      </c>
      <c r="I348" t="str">
        <f>VLOOKUP(InputData[[#This Row],[PRODUCT ID]],MasterData[],3,0)</f>
        <v>Category04</v>
      </c>
      <c r="J348" t="str">
        <f>VLOOKUP(InputData[[#This Row],[PRODUCT ID]],MasterData[],4,0)</f>
        <v>No.</v>
      </c>
      <c r="K348" s="10">
        <f>VLOOKUP(InputData[[#This Row],[PRODUCT ID]],MasterData[],5,0)</f>
        <v>5</v>
      </c>
      <c r="L348" s="10">
        <f>VLOOKUP(InputData[[#This Row],[PRODUCT ID]],MasterData[],6,0)</f>
        <v>6.7</v>
      </c>
      <c r="M348" s="10">
        <f>InputData[[#This Row],[BUYING PRIZE]]*InputData[[#This Row],[QUANTITY]]</f>
        <v>55</v>
      </c>
      <c r="N348" s="10">
        <f>(InputData[[#This Row],[SELLING PRICE]]*InputData[[#This Row],[QUANTITY]])-(InputData[[#This Row],[DISCOUNT %]]*(InputData[[#This Row],[SELLING PRICE]]*InputData[[#This Row],[QUANTITY]]))</f>
        <v>73.7</v>
      </c>
      <c r="O348">
        <f>DAY(InputData[[#This Row],[DATE]])</f>
        <v>31</v>
      </c>
      <c r="P348" s="12">
        <v>44439</v>
      </c>
      <c r="Q348" t="str">
        <f>TEXT(InputData[[#This Row],[DATE]],"mmm")</f>
        <v>Aug</v>
      </c>
      <c r="R348"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48" t="str">
        <f>TEXT(InputData[[#This Row],[DATE]],"dddd")</f>
        <v>Tuesday</v>
      </c>
      <c r="T348">
        <f>YEAR(InputData[[#This Row],[DATE]])</f>
        <v>2021</v>
      </c>
    </row>
    <row r="349" spans="1:20" x14ac:dyDescent="0.2">
      <c r="A349" s="5">
        <v>44438</v>
      </c>
      <c r="B349" t="s">
        <v>73</v>
      </c>
      <c r="C349">
        <v>13</v>
      </c>
      <c r="D349" t="s">
        <v>108</v>
      </c>
      <c r="E349" t="s">
        <v>107</v>
      </c>
      <c r="F349" t="str">
        <f>IF(InputData[[#This Row],[DISCOUNT %]]&lt;0%,"Yes","No")</f>
        <v>No</v>
      </c>
      <c r="G349" s="1">
        <v>0</v>
      </c>
      <c r="H349" t="str">
        <f>VLOOKUP(InputData[[#This Row],[PRODUCT ID]],MasterData[],2,0)</f>
        <v>Product13</v>
      </c>
      <c r="I349" t="str">
        <f>VLOOKUP(InputData[[#This Row],[PRODUCT ID]],MasterData[],3,0)</f>
        <v>Category02</v>
      </c>
      <c r="J349" t="str">
        <f>VLOOKUP(InputData[[#This Row],[PRODUCT ID]],MasterData[],4,0)</f>
        <v>Kg</v>
      </c>
      <c r="K349" s="10">
        <f>VLOOKUP(InputData[[#This Row],[PRODUCT ID]],MasterData[],5,0)</f>
        <v>112</v>
      </c>
      <c r="L349" s="10">
        <f>VLOOKUP(InputData[[#This Row],[PRODUCT ID]],MasterData[],6,0)</f>
        <v>122.08</v>
      </c>
      <c r="M349" s="10">
        <f>InputData[[#This Row],[BUYING PRIZE]]*InputData[[#This Row],[QUANTITY]]</f>
        <v>1456</v>
      </c>
      <c r="N349" s="10">
        <f>(InputData[[#This Row],[SELLING PRICE]]*InputData[[#This Row],[QUANTITY]])-(InputData[[#This Row],[DISCOUNT %]]*(InputData[[#This Row],[SELLING PRICE]]*InputData[[#This Row],[QUANTITY]]))</f>
        <v>1587.04</v>
      </c>
      <c r="O349">
        <f>DAY(InputData[[#This Row],[DATE]])</f>
        <v>30</v>
      </c>
      <c r="P349" s="12">
        <v>44438</v>
      </c>
      <c r="Q349" t="str">
        <f>TEXT(InputData[[#This Row],[DATE]],"mmm")</f>
        <v>Aug</v>
      </c>
      <c r="R349"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49" t="str">
        <f>TEXT(InputData[[#This Row],[DATE]],"dddd")</f>
        <v>Monday</v>
      </c>
      <c r="T349">
        <f>YEAR(InputData[[#This Row],[DATE]])</f>
        <v>2021</v>
      </c>
    </row>
    <row r="350" spans="1:20" x14ac:dyDescent="0.2">
      <c r="A350" s="5">
        <v>44437</v>
      </c>
      <c r="B350" t="s">
        <v>29</v>
      </c>
      <c r="C350">
        <v>12</v>
      </c>
      <c r="D350" t="s">
        <v>106</v>
      </c>
      <c r="E350" t="s">
        <v>107</v>
      </c>
      <c r="F350" t="str">
        <f>IF(InputData[[#This Row],[DISCOUNT %]]&lt;0%,"Yes","No")</f>
        <v>No</v>
      </c>
      <c r="G350" s="1">
        <v>0</v>
      </c>
      <c r="H350" t="str">
        <f>VLOOKUP(InputData[[#This Row],[PRODUCT ID]],MasterData[],2,0)</f>
        <v>Product34</v>
      </c>
      <c r="I350" t="str">
        <f>VLOOKUP(InputData[[#This Row],[PRODUCT ID]],MasterData[],3,0)</f>
        <v>Category04</v>
      </c>
      <c r="J350" t="str">
        <f>VLOOKUP(InputData[[#This Row],[PRODUCT ID]],MasterData[],4,0)</f>
        <v>Lt</v>
      </c>
      <c r="K350" s="10">
        <f>VLOOKUP(InputData[[#This Row],[PRODUCT ID]],MasterData[],5,0)</f>
        <v>55</v>
      </c>
      <c r="L350" s="10">
        <f>VLOOKUP(InputData[[#This Row],[PRODUCT ID]],MasterData[],6,0)</f>
        <v>58.3</v>
      </c>
      <c r="M350" s="10">
        <f>InputData[[#This Row],[BUYING PRIZE]]*InputData[[#This Row],[QUANTITY]]</f>
        <v>660</v>
      </c>
      <c r="N350" s="10">
        <f>(InputData[[#This Row],[SELLING PRICE]]*InputData[[#This Row],[QUANTITY]])-(InputData[[#This Row],[DISCOUNT %]]*(InputData[[#This Row],[SELLING PRICE]]*InputData[[#This Row],[QUANTITY]]))</f>
        <v>699.59999999999991</v>
      </c>
      <c r="O350">
        <f>DAY(InputData[[#This Row],[DATE]])</f>
        <v>29</v>
      </c>
      <c r="P350" s="12">
        <v>44437</v>
      </c>
      <c r="Q350" t="str">
        <f>TEXT(InputData[[#This Row],[DATE]],"mmm")</f>
        <v>Aug</v>
      </c>
      <c r="R350"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50" t="str">
        <f>TEXT(InputData[[#This Row],[DATE]],"dddd")</f>
        <v>Sunday</v>
      </c>
      <c r="T350">
        <f>YEAR(InputData[[#This Row],[DATE]])</f>
        <v>2021</v>
      </c>
    </row>
    <row r="351" spans="1:20" x14ac:dyDescent="0.2">
      <c r="A351" s="5">
        <v>44434</v>
      </c>
      <c r="B351" t="s">
        <v>17</v>
      </c>
      <c r="C351">
        <v>4</v>
      </c>
      <c r="D351" t="s">
        <v>108</v>
      </c>
      <c r="E351" t="s">
        <v>107</v>
      </c>
      <c r="F351" t="str">
        <f>IF(InputData[[#This Row],[DISCOUNT %]]&lt;0%,"Yes","No")</f>
        <v>No</v>
      </c>
      <c r="G351" s="1">
        <v>0</v>
      </c>
      <c r="H351" t="str">
        <f>VLOOKUP(InputData[[#This Row],[PRODUCT ID]],MasterData[],2,0)</f>
        <v>Product39</v>
      </c>
      <c r="I351" t="str">
        <f>VLOOKUP(InputData[[#This Row],[PRODUCT ID]],MasterData[],3,0)</f>
        <v>Category05</v>
      </c>
      <c r="J351" t="str">
        <f>VLOOKUP(InputData[[#This Row],[PRODUCT ID]],MasterData[],4,0)</f>
        <v>No.</v>
      </c>
      <c r="K351" s="10">
        <f>VLOOKUP(InputData[[#This Row],[PRODUCT ID]],MasterData[],5,0)</f>
        <v>37</v>
      </c>
      <c r="L351" s="10">
        <f>VLOOKUP(InputData[[#This Row],[PRODUCT ID]],MasterData[],6,0)</f>
        <v>42.55</v>
      </c>
      <c r="M351" s="10">
        <f>InputData[[#This Row],[BUYING PRIZE]]*InputData[[#This Row],[QUANTITY]]</f>
        <v>148</v>
      </c>
      <c r="N351" s="10">
        <f>(InputData[[#This Row],[SELLING PRICE]]*InputData[[#This Row],[QUANTITY]])-(InputData[[#This Row],[DISCOUNT %]]*(InputData[[#This Row],[SELLING PRICE]]*InputData[[#This Row],[QUANTITY]]))</f>
        <v>170.2</v>
      </c>
      <c r="O351">
        <f>DAY(InputData[[#This Row],[DATE]])</f>
        <v>26</v>
      </c>
      <c r="P351" s="12">
        <v>44434</v>
      </c>
      <c r="Q351" t="str">
        <f>TEXT(InputData[[#This Row],[DATE]],"mmm")</f>
        <v>Aug</v>
      </c>
      <c r="R351"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51" t="str">
        <f>TEXT(InputData[[#This Row],[DATE]],"dddd")</f>
        <v>Thursday</v>
      </c>
      <c r="T351">
        <f>YEAR(InputData[[#This Row],[DATE]])</f>
        <v>2021</v>
      </c>
    </row>
    <row r="352" spans="1:20" x14ac:dyDescent="0.2">
      <c r="A352" s="5">
        <v>44428</v>
      </c>
      <c r="B352" t="s">
        <v>58</v>
      </c>
      <c r="C352">
        <v>15</v>
      </c>
      <c r="D352" t="s">
        <v>108</v>
      </c>
      <c r="E352" t="s">
        <v>105</v>
      </c>
      <c r="F352" t="str">
        <f>IF(InputData[[#This Row],[DISCOUNT %]]&lt;0%,"Yes","No")</f>
        <v>No</v>
      </c>
      <c r="G352" s="1">
        <v>0</v>
      </c>
      <c r="H352" t="str">
        <f>VLOOKUP(InputData[[#This Row],[PRODUCT ID]],MasterData[],2,0)</f>
        <v>Product20</v>
      </c>
      <c r="I352" t="str">
        <f>VLOOKUP(InputData[[#This Row],[PRODUCT ID]],MasterData[],3,0)</f>
        <v>Category03</v>
      </c>
      <c r="J352" t="str">
        <f>VLOOKUP(InputData[[#This Row],[PRODUCT ID]],MasterData[],4,0)</f>
        <v>Lt</v>
      </c>
      <c r="K352" s="10">
        <f>VLOOKUP(InputData[[#This Row],[PRODUCT ID]],MasterData[],5,0)</f>
        <v>61</v>
      </c>
      <c r="L352" s="10">
        <f>VLOOKUP(InputData[[#This Row],[PRODUCT ID]],MasterData[],6,0)</f>
        <v>76.25</v>
      </c>
      <c r="M352" s="10">
        <f>InputData[[#This Row],[BUYING PRIZE]]*InputData[[#This Row],[QUANTITY]]</f>
        <v>915</v>
      </c>
      <c r="N352" s="10">
        <f>(InputData[[#This Row],[SELLING PRICE]]*InputData[[#This Row],[QUANTITY]])-(InputData[[#This Row],[DISCOUNT %]]*(InputData[[#This Row],[SELLING PRICE]]*InputData[[#This Row],[QUANTITY]]))</f>
        <v>1143.75</v>
      </c>
      <c r="O352">
        <f>DAY(InputData[[#This Row],[DATE]])</f>
        <v>20</v>
      </c>
      <c r="P352" s="12">
        <v>44428</v>
      </c>
      <c r="Q352" t="str">
        <f>TEXT(InputData[[#This Row],[DATE]],"mmm")</f>
        <v>Aug</v>
      </c>
      <c r="R352"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52" t="str">
        <f>TEXT(InputData[[#This Row],[DATE]],"dddd")</f>
        <v>Friday</v>
      </c>
      <c r="T352">
        <f>YEAR(InputData[[#This Row],[DATE]])</f>
        <v>2021</v>
      </c>
    </row>
    <row r="353" spans="1:20" x14ac:dyDescent="0.2">
      <c r="A353" s="5">
        <v>44428</v>
      </c>
      <c r="B353" t="s">
        <v>35</v>
      </c>
      <c r="C353">
        <v>9</v>
      </c>
      <c r="D353" t="s">
        <v>108</v>
      </c>
      <c r="E353" t="s">
        <v>107</v>
      </c>
      <c r="F353" t="str">
        <f>IF(InputData[[#This Row],[DISCOUNT %]]&lt;0%,"Yes","No")</f>
        <v>No</v>
      </c>
      <c r="G353" s="1">
        <v>0</v>
      </c>
      <c r="H353" t="str">
        <f>VLOOKUP(InputData[[#This Row],[PRODUCT ID]],MasterData[],2,0)</f>
        <v>Product31</v>
      </c>
      <c r="I353" t="str">
        <f>VLOOKUP(InputData[[#This Row],[PRODUCT ID]],MasterData[],3,0)</f>
        <v>Category04</v>
      </c>
      <c r="J353" t="str">
        <f>VLOOKUP(InputData[[#This Row],[PRODUCT ID]],MasterData[],4,0)</f>
        <v>Kg</v>
      </c>
      <c r="K353" s="10">
        <f>VLOOKUP(InputData[[#This Row],[PRODUCT ID]],MasterData[],5,0)</f>
        <v>93</v>
      </c>
      <c r="L353" s="10">
        <f>VLOOKUP(InputData[[#This Row],[PRODUCT ID]],MasterData[],6,0)</f>
        <v>104.16</v>
      </c>
      <c r="M353" s="10">
        <f>InputData[[#This Row],[BUYING PRIZE]]*InputData[[#This Row],[QUANTITY]]</f>
        <v>837</v>
      </c>
      <c r="N353" s="10">
        <f>(InputData[[#This Row],[SELLING PRICE]]*InputData[[#This Row],[QUANTITY]])-(InputData[[#This Row],[DISCOUNT %]]*(InputData[[#This Row],[SELLING PRICE]]*InputData[[#This Row],[QUANTITY]]))</f>
        <v>937.43999999999994</v>
      </c>
      <c r="O353">
        <f>DAY(InputData[[#This Row],[DATE]])</f>
        <v>20</v>
      </c>
      <c r="P353" s="12">
        <v>44428</v>
      </c>
      <c r="Q353" t="str">
        <f>TEXT(InputData[[#This Row],[DATE]],"mmm")</f>
        <v>Aug</v>
      </c>
      <c r="R353"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53" t="str">
        <f>TEXT(InputData[[#This Row],[DATE]],"dddd")</f>
        <v>Friday</v>
      </c>
      <c r="T353">
        <f>YEAR(InputData[[#This Row],[DATE]])</f>
        <v>2021</v>
      </c>
    </row>
    <row r="354" spans="1:20" x14ac:dyDescent="0.2">
      <c r="A354" s="5">
        <v>44428</v>
      </c>
      <c r="B354" t="s">
        <v>41</v>
      </c>
      <c r="C354">
        <v>13</v>
      </c>
      <c r="D354" t="s">
        <v>108</v>
      </c>
      <c r="E354" t="s">
        <v>107</v>
      </c>
      <c r="F354" t="str">
        <f>IF(InputData[[#This Row],[DISCOUNT %]]&lt;0%,"Yes","No")</f>
        <v>No</v>
      </c>
      <c r="G354" s="1">
        <v>0</v>
      </c>
      <c r="H354" t="str">
        <f>VLOOKUP(InputData[[#This Row],[PRODUCT ID]],MasterData[],2,0)</f>
        <v>Product28</v>
      </c>
      <c r="I354" t="str">
        <f>VLOOKUP(InputData[[#This Row],[PRODUCT ID]],MasterData[],3,0)</f>
        <v>Category04</v>
      </c>
      <c r="J354" t="str">
        <f>VLOOKUP(InputData[[#This Row],[PRODUCT ID]],MasterData[],4,0)</f>
        <v>No.</v>
      </c>
      <c r="K354" s="10">
        <f>VLOOKUP(InputData[[#This Row],[PRODUCT ID]],MasterData[],5,0)</f>
        <v>37</v>
      </c>
      <c r="L354" s="10">
        <f>VLOOKUP(InputData[[#This Row],[PRODUCT ID]],MasterData[],6,0)</f>
        <v>41.81</v>
      </c>
      <c r="M354" s="10">
        <f>InputData[[#This Row],[BUYING PRIZE]]*InputData[[#This Row],[QUANTITY]]</f>
        <v>481</v>
      </c>
      <c r="N354" s="10">
        <f>(InputData[[#This Row],[SELLING PRICE]]*InputData[[#This Row],[QUANTITY]])-(InputData[[#This Row],[DISCOUNT %]]*(InputData[[#This Row],[SELLING PRICE]]*InputData[[#This Row],[QUANTITY]]))</f>
        <v>543.53</v>
      </c>
      <c r="O354">
        <f>DAY(InputData[[#This Row],[DATE]])</f>
        <v>20</v>
      </c>
      <c r="P354" s="12">
        <v>44428</v>
      </c>
      <c r="Q354" t="str">
        <f>TEXT(InputData[[#This Row],[DATE]],"mmm")</f>
        <v>Aug</v>
      </c>
      <c r="R354"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54" t="str">
        <f>TEXT(InputData[[#This Row],[DATE]],"dddd")</f>
        <v>Friday</v>
      </c>
      <c r="T354">
        <f>YEAR(InputData[[#This Row],[DATE]])</f>
        <v>2021</v>
      </c>
    </row>
    <row r="355" spans="1:20" x14ac:dyDescent="0.2">
      <c r="A355" s="5">
        <v>44426</v>
      </c>
      <c r="B355" t="s">
        <v>48</v>
      </c>
      <c r="C355">
        <v>6</v>
      </c>
      <c r="D355" t="s">
        <v>108</v>
      </c>
      <c r="E355" t="s">
        <v>107</v>
      </c>
      <c r="F355" t="str">
        <f>IF(InputData[[#This Row],[DISCOUNT %]]&lt;0%,"Yes","No")</f>
        <v>No</v>
      </c>
      <c r="G355" s="1">
        <v>0</v>
      </c>
      <c r="H355" t="str">
        <f>VLOOKUP(InputData[[#This Row],[PRODUCT ID]],MasterData[],2,0)</f>
        <v>Product25</v>
      </c>
      <c r="I355" t="str">
        <f>VLOOKUP(InputData[[#This Row],[PRODUCT ID]],MasterData[],3,0)</f>
        <v>Category03</v>
      </c>
      <c r="J355" t="str">
        <f>VLOOKUP(InputData[[#This Row],[PRODUCT ID]],MasterData[],4,0)</f>
        <v>No.</v>
      </c>
      <c r="K355" s="10">
        <f>VLOOKUP(InputData[[#This Row],[PRODUCT ID]],MasterData[],5,0)</f>
        <v>7</v>
      </c>
      <c r="L355" s="10">
        <f>VLOOKUP(InputData[[#This Row],[PRODUCT ID]],MasterData[],6,0)</f>
        <v>8.33</v>
      </c>
      <c r="M355" s="10">
        <f>InputData[[#This Row],[BUYING PRIZE]]*InputData[[#This Row],[QUANTITY]]</f>
        <v>42</v>
      </c>
      <c r="N355" s="10">
        <f>(InputData[[#This Row],[SELLING PRICE]]*InputData[[#This Row],[QUANTITY]])-(InputData[[#This Row],[DISCOUNT %]]*(InputData[[#This Row],[SELLING PRICE]]*InputData[[#This Row],[QUANTITY]]))</f>
        <v>49.980000000000004</v>
      </c>
      <c r="O355">
        <f>DAY(InputData[[#This Row],[DATE]])</f>
        <v>18</v>
      </c>
      <c r="P355" s="12">
        <v>44426</v>
      </c>
      <c r="Q355" t="str">
        <f>TEXT(InputData[[#This Row],[DATE]],"mmm")</f>
        <v>Aug</v>
      </c>
      <c r="R355"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55" t="str">
        <f>TEXT(InputData[[#This Row],[DATE]],"dddd")</f>
        <v>Wednesday</v>
      </c>
      <c r="T355">
        <f>YEAR(InputData[[#This Row],[DATE]])</f>
        <v>2021</v>
      </c>
    </row>
    <row r="356" spans="1:20" x14ac:dyDescent="0.2">
      <c r="A356" s="5">
        <v>44424</v>
      </c>
      <c r="B356" t="s">
        <v>94</v>
      </c>
      <c r="C356">
        <v>3</v>
      </c>
      <c r="D356" t="s">
        <v>107</v>
      </c>
      <c r="E356" t="s">
        <v>107</v>
      </c>
      <c r="F356" t="str">
        <f>IF(InputData[[#This Row],[DISCOUNT %]]&lt;0%,"Yes","No")</f>
        <v>No</v>
      </c>
      <c r="G356" s="1">
        <v>0</v>
      </c>
      <c r="H356" t="str">
        <f>VLOOKUP(InputData[[#This Row],[PRODUCT ID]],MasterData[],2,0)</f>
        <v>Product03</v>
      </c>
      <c r="I356" t="str">
        <f>VLOOKUP(InputData[[#This Row],[PRODUCT ID]],MasterData[],3,0)</f>
        <v>Category01</v>
      </c>
      <c r="J356" t="str">
        <f>VLOOKUP(InputData[[#This Row],[PRODUCT ID]],MasterData[],4,0)</f>
        <v>Kg</v>
      </c>
      <c r="K356" s="10">
        <f>VLOOKUP(InputData[[#This Row],[PRODUCT ID]],MasterData[],5,0)</f>
        <v>71</v>
      </c>
      <c r="L356" s="10">
        <f>VLOOKUP(InputData[[#This Row],[PRODUCT ID]],MasterData[],6,0)</f>
        <v>80.94</v>
      </c>
      <c r="M356" s="10">
        <f>InputData[[#This Row],[BUYING PRIZE]]*InputData[[#This Row],[QUANTITY]]</f>
        <v>213</v>
      </c>
      <c r="N356" s="10">
        <f>(InputData[[#This Row],[SELLING PRICE]]*InputData[[#This Row],[QUANTITY]])-(InputData[[#This Row],[DISCOUNT %]]*(InputData[[#This Row],[SELLING PRICE]]*InputData[[#This Row],[QUANTITY]]))</f>
        <v>242.82</v>
      </c>
      <c r="O356">
        <f>DAY(InputData[[#This Row],[DATE]])</f>
        <v>16</v>
      </c>
      <c r="P356" s="12">
        <v>44424</v>
      </c>
      <c r="Q356" t="str">
        <f>TEXT(InputData[[#This Row],[DATE]],"mmm")</f>
        <v>Aug</v>
      </c>
      <c r="R356"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56" t="str">
        <f>TEXT(InputData[[#This Row],[DATE]],"dddd")</f>
        <v>Monday</v>
      </c>
      <c r="T356">
        <f>YEAR(InputData[[#This Row],[DATE]])</f>
        <v>2021</v>
      </c>
    </row>
    <row r="357" spans="1:20" x14ac:dyDescent="0.2">
      <c r="A357" s="5">
        <v>44421</v>
      </c>
      <c r="B357" t="s">
        <v>77</v>
      </c>
      <c r="C357">
        <v>13</v>
      </c>
      <c r="D357" t="s">
        <v>108</v>
      </c>
      <c r="E357" t="s">
        <v>107</v>
      </c>
      <c r="F357" t="str">
        <f>IF(InputData[[#This Row],[DISCOUNT %]]&lt;0%,"Yes","No")</f>
        <v>No</v>
      </c>
      <c r="G357" s="1">
        <v>0</v>
      </c>
      <c r="H357" t="str">
        <f>VLOOKUP(InputData[[#This Row],[PRODUCT ID]],MasterData[],2,0)</f>
        <v>Product11</v>
      </c>
      <c r="I357" t="str">
        <f>VLOOKUP(InputData[[#This Row],[PRODUCT ID]],MasterData[],3,0)</f>
        <v>Category02</v>
      </c>
      <c r="J357" t="str">
        <f>VLOOKUP(InputData[[#This Row],[PRODUCT ID]],MasterData[],4,0)</f>
        <v>Lt</v>
      </c>
      <c r="K357" s="10">
        <f>VLOOKUP(InputData[[#This Row],[PRODUCT ID]],MasterData[],5,0)</f>
        <v>44</v>
      </c>
      <c r="L357" s="10">
        <f>VLOOKUP(InputData[[#This Row],[PRODUCT ID]],MasterData[],6,0)</f>
        <v>48.4</v>
      </c>
      <c r="M357" s="10">
        <f>InputData[[#This Row],[BUYING PRIZE]]*InputData[[#This Row],[QUANTITY]]</f>
        <v>572</v>
      </c>
      <c r="N357" s="10">
        <f>(InputData[[#This Row],[SELLING PRICE]]*InputData[[#This Row],[QUANTITY]])-(InputData[[#This Row],[DISCOUNT %]]*(InputData[[#This Row],[SELLING PRICE]]*InputData[[#This Row],[QUANTITY]]))</f>
        <v>629.19999999999993</v>
      </c>
      <c r="O357">
        <f>DAY(InputData[[#This Row],[DATE]])</f>
        <v>13</v>
      </c>
      <c r="P357" s="12">
        <v>44421</v>
      </c>
      <c r="Q357" t="str">
        <f>TEXT(InputData[[#This Row],[DATE]],"mmm")</f>
        <v>Aug</v>
      </c>
      <c r="R357"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57" t="str">
        <f>TEXT(InputData[[#This Row],[DATE]],"dddd")</f>
        <v>Friday</v>
      </c>
      <c r="T357">
        <f>YEAR(InputData[[#This Row],[DATE]])</f>
        <v>2021</v>
      </c>
    </row>
    <row r="358" spans="1:20" x14ac:dyDescent="0.2">
      <c r="A358" s="5">
        <v>44421</v>
      </c>
      <c r="B358" t="s">
        <v>43</v>
      </c>
      <c r="C358">
        <v>9</v>
      </c>
      <c r="D358" t="s">
        <v>108</v>
      </c>
      <c r="E358" t="s">
        <v>107</v>
      </c>
      <c r="F358" t="str">
        <f>IF(InputData[[#This Row],[DISCOUNT %]]&lt;0%,"Yes","No")</f>
        <v>No</v>
      </c>
      <c r="G358" s="1">
        <v>0</v>
      </c>
      <c r="H358" t="str">
        <f>VLOOKUP(InputData[[#This Row],[PRODUCT ID]],MasterData[],2,0)</f>
        <v>Product27</v>
      </c>
      <c r="I358" t="str">
        <f>VLOOKUP(InputData[[#This Row],[PRODUCT ID]],MasterData[],3,0)</f>
        <v>Category04</v>
      </c>
      <c r="J358" t="str">
        <f>VLOOKUP(InputData[[#This Row],[PRODUCT ID]],MasterData[],4,0)</f>
        <v>Lt</v>
      </c>
      <c r="K358" s="10">
        <f>VLOOKUP(InputData[[#This Row],[PRODUCT ID]],MasterData[],5,0)</f>
        <v>48</v>
      </c>
      <c r="L358" s="10">
        <f>VLOOKUP(InputData[[#This Row],[PRODUCT ID]],MasterData[],6,0)</f>
        <v>57.120000000000005</v>
      </c>
      <c r="M358" s="10">
        <f>InputData[[#This Row],[BUYING PRIZE]]*InputData[[#This Row],[QUANTITY]]</f>
        <v>432</v>
      </c>
      <c r="N358" s="10">
        <f>(InputData[[#This Row],[SELLING PRICE]]*InputData[[#This Row],[QUANTITY]])-(InputData[[#This Row],[DISCOUNT %]]*(InputData[[#This Row],[SELLING PRICE]]*InputData[[#This Row],[QUANTITY]]))</f>
        <v>514.08000000000004</v>
      </c>
      <c r="O358">
        <f>DAY(InputData[[#This Row],[DATE]])</f>
        <v>13</v>
      </c>
      <c r="P358" s="12">
        <v>44421</v>
      </c>
      <c r="Q358" t="str">
        <f>TEXT(InputData[[#This Row],[DATE]],"mmm")</f>
        <v>Aug</v>
      </c>
      <c r="R358"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58" t="str">
        <f>TEXT(InputData[[#This Row],[DATE]],"dddd")</f>
        <v>Friday</v>
      </c>
      <c r="T358">
        <f>YEAR(InputData[[#This Row],[DATE]])</f>
        <v>2021</v>
      </c>
    </row>
    <row r="359" spans="1:20" x14ac:dyDescent="0.2">
      <c r="A359" s="5">
        <v>44419</v>
      </c>
      <c r="B359" t="s">
        <v>52</v>
      </c>
      <c r="C359">
        <v>4</v>
      </c>
      <c r="D359" t="s">
        <v>108</v>
      </c>
      <c r="E359" t="s">
        <v>107</v>
      </c>
      <c r="F359" t="str">
        <f>IF(InputData[[#This Row],[DISCOUNT %]]&lt;0%,"Yes","No")</f>
        <v>No</v>
      </c>
      <c r="G359" s="1">
        <v>0</v>
      </c>
      <c r="H359" t="str">
        <f>VLOOKUP(InputData[[#This Row],[PRODUCT ID]],MasterData[],2,0)</f>
        <v>Product23</v>
      </c>
      <c r="I359" t="str">
        <f>VLOOKUP(InputData[[#This Row],[PRODUCT ID]],MasterData[],3,0)</f>
        <v>Category03</v>
      </c>
      <c r="J359" t="str">
        <f>VLOOKUP(InputData[[#This Row],[PRODUCT ID]],MasterData[],4,0)</f>
        <v>Ft</v>
      </c>
      <c r="K359" s="10">
        <f>VLOOKUP(InputData[[#This Row],[PRODUCT ID]],MasterData[],5,0)</f>
        <v>141</v>
      </c>
      <c r="L359" s="10">
        <f>VLOOKUP(InputData[[#This Row],[PRODUCT ID]],MasterData[],6,0)</f>
        <v>149.46</v>
      </c>
      <c r="M359" s="10">
        <f>InputData[[#This Row],[BUYING PRIZE]]*InputData[[#This Row],[QUANTITY]]</f>
        <v>564</v>
      </c>
      <c r="N359" s="10">
        <f>(InputData[[#This Row],[SELLING PRICE]]*InputData[[#This Row],[QUANTITY]])-(InputData[[#This Row],[DISCOUNT %]]*(InputData[[#This Row],[SELLING PRICE]]*InputData[[#This Row],[QUANTITY]]))</f>
        <v>597.84</v>
      </c>
      <c r="O359">
        <f>DAY(InputData[[#This Row],[DATE]])</f>
        <v>11</v>
      </c>
      <c r="P359" s="12">
        <v>44419</v>
      </c>
      <c r="Q359" t="str">
        <f>TEXT(InputData[[#This Row],[DATE]],"mmm")</f>
        <v>Aug</v>
      </c>
      <c r="R359"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59" t="str">
        <f>TEXT(InputData[[#This Row],[DATE]],"dddd")</f>
        <v>Wednesday</v>
      </c>
      <c r="T359">
        <f>YEAR(InputData[[#This Row],[DATE]])</f>
        <v>2021</v>
      </c>
    </row>
    <row r="360" spans="1:20" x14ac:dyDescent="0.2">
      <c r="A360" s="5">
        <v>44418</v>
      </c>
      <c r="B360" t="s">
        <v>90</v>
      </c>
      <c r="C360">
        <v>4</v>
      </c>
      <c r="D360" t="s">
        <v>106</v>
      </c>
      <c r="E360" t="s">
        <v>105</v>
      </c>
      <c r="F360" t="str">
        <f>IF(InputData[[#This Row],[DISCOUNT %]]&lt;0%,"Yes","No")</f>
        <v>No</v>
      </c>
      <c r="G360" s="1">
        <v>0</v>
      </c>
      <c r="H360" t="str">
        <f>VLOOKUP(InputData[[#This Row],[PRODUCT ID]],MasterData[],2,0)</f>
        <v>Product05</v>
      </c>
      <c r="I360" t="str">
        <f>VLOOKUP(InputData[[#This Row],[PRODUCT ID]],MasterData[],3,0)</f>
        <v>Category01</v>
      </c>
      <c r="J360" t="str">
        <f>VLOOKUP(InputData[[#This Row],[PRODUCT ID]],MasterData[],4,0)</f>
        <v>Ft</v>
      </c>
      <c r="K360" s="10">
        <f>VLOOKUP(InputData[[#This Row],[PRODUCT ID]],MasterData[],5,0)</f>
        <v>133</v>
      </c>
      <c r="L360" s="10">
        <f>VLOOKUP(InputData[[#This Row],[PRODUCT ID]],MasterData[],6,0)</f>
        <v>155.61000000000001</v>
      </c>
      <c r="M360" s="10">
        <f>InputData[[#This Row],[BUYING PRIZE]]*InputData[[#This Row],[QUANTITY]]</f>
        <v>532</v>
      </c>
      <c r="N360" s="10">
        <f>(InputData[[#This Row],[SELLING PRICE]]*InputData[[#This Row],[QUANTITY]])-(InputData[[#This Row],[DISCOUNT %]]*(InputData[[#This Row],[SELLING PRICE]]*InputData[[#This Row],[QUANTITY]]))</f>
        <v>622.44000000000005</v>
      </c>
      <c r="O360">
        <f>DAY(InputData[[#This Row],[DATE]])</f>
        <v>10</v>
      </c>
      <c r="P360" s="12">
        <v>44418</v>
      </c>
      <c r="Q360" t="str">
        <f>TEXT(InputData[[#This Row],[DATE]],"mmm")</f>
        <v>Aug</v>
      </c>
      <c r="R360"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60" t="str">
        <f>TEXT(InputData[[#This Row],[DATE]],"dddd")</f>
        <v>Tuesday</v>
      </c>
      <c r="T360">
        <f>YEAR(InputData[[#This Row],[DATE]])</f>
        <v>2021</v>
      </c>
    </row>
    <row r="361" spans="1:20" x14ac:dyDescent="0.2">
      <c r="A361" s="5">
        <v>44418</v>
      </c>
      <c r="B361" t="s">
        <v>5</v>
      </c>
      <c r="C361">
        <v>10</v>
      </c>
      <c r="D361" t="s">
        <v>107</v>
      </c>
      <c r="E361" t="s">
        <v>105</v>
      </c>
      <c r="F361" t="str">
        <f>IF(InputData[[#This Row],[DISCOUNT %]]&lt;0%,"Yes","No")</f>
        <v>No</v>
      </c>
      <c r="G361" s="1">
        <v>0</v>
      </c>
      <c r="H361" t="str">
        <f>VLOOKUP(InputData[[#This Row],[PRODUCT ID]],MasterData[],2,0)</f>
        <v>Product44</v>
      </c>
      <c r="I361" t="str">
        <f>VLOOKUP(InputData[[#This Row],[PRODUCT ID]],MasterData[],3,0)</f>
        <v>Category05</v>
      </c>
      <c r="J361" t="str">
        <f>VLOOKUP(InputData[[#This Row],[PRODUCT ID]],MasterData[],4,0)</f>
        <v>Kg</v>
      </c>
      <c r="K361" s="10">
        <f>VLOOKUP(InputData[[#This Row],[PRODUCT ID]],MasterData[],5,0)</f>
        <v>76</v>
      </c>
      <c r="L361" s="10">
        <f>VLOOKUP(InputData[[#This Row],[PRODUCT ID]],MasterData[],6,0)</f>
        <v>82.08</v>
      </c>
      <c r="M361" s="10">
        <f>InputData[[#This Row],[BUYING PRIZE]]*InputData[[#This Row],[QUANTITY]]</f>
        <v>760</v>
      </c>
      <c r="N361" s="10">
        <f>(InputData[[#This Row],[SELLING PRICE]]*InputData[[#This Row],[QUANTITY]])-(InputData[[#This Row],[DISCOUNT %]]*(InputData[[#This Row],[SELLING PRICE]]*InputData[[#This Row],[QUANTITY]]))</f>
        <v>820.8</v>
      </c>
      <c r="O361">
        <f>DAY(InputData[[#This Row],[DATE]])</f>
        <v>10</v>
      </c>
      <c r="P361" s="12">
        <v>44418</v>
      </c>
      <c r="Q361" t="str">
        <f>TEXT(InputData[[#This Row],[DATE]],"mmm")</f>
        <v>Aug</v>
      </c>
      <c r="R361"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61" t="str">
        <f>TEXT(InputData[[#This Row],[DATE]],"dddd")</f>
        <v>Tuesday</v>
      </c>
      <c r="T361">
        <f>YEAR(InputData[[#This Row],[DATE]])</f>
        <v>2021</v>
      </c>
    </row>
    <row r="362" spans="1:20" x14ac:dyDescent="0.2">
      <c r="A362" s="5">
        <v>44418</v>
      </c>
      <c r="B362" t="s">
        <v>88</v>
      </c>
      <c r="C362">
        <v>6</v>
      </c>
      <c r="D362" t="s">
        <v>108</v>
      </c>
      <c r="E362" t="s">
        <v>105</v>
      </c>
      <c r="F362" t="str">
        <f>IF(InputData[[#This Row],[DISCOUNT %]]&lt;0%,"Yes","No")</f>
        <v>No</v>
      </c>
      <c r="G362" s="1">
        <v>0</v>
      </c>
      <c r="H362" t="str">
        <f>VLOOKUP(InputData[[#This Row],[PRODUCT ID]],MasterData[],2,0)</f>
        <v>Product06</v>
      </c>
      <c r="I362" t="str">
        <f>VLOOKUP(InputData[[#This Row],[PRODUCT ID]],MasterData[],3,0)</f>
        <v>Category01</v>
      </c>
      <c r="J362" t="str">
        <f>VLOOKUP(InputData[[#This Row],[PRODUCT ID]],MasterData[],4,0)</f>
        <v>Kg</v>
      </c>
      <c r="K362" s="10">
        <f>VLOOKUP(InputData[[#This Row],[PRODUCT ID]],MasterData[],5,0)</f>
        <v>75</v>
      </c>
      <c r="L362" s="10">
        <f>VLOOKUP(InputData[[#This Row],[PRODUCT ID]],MasterData[],6,0)</f>
        <v>85.5</v>
      </c>
      <c r="M362" s="10">
        <f>InputData[[#This Row],[BUYING PRIZE]]*InputData[[#This Row],[QUANTITY]]</f>
        <v>450</v>
      </c>
      <c r="N362" s="10">
        <f>(InputData[[#This Row],[SELLING PRICE]]*InputData[[#This Row],[QUANTITY]])-(InputData[[#This Row],[DISCOUNT %]]*(InputData[[#This Row],[SELLING PRICE]]*InputData[[#This Row],[QUANTITY]]))</f>
        <v>513</v>
      </c>
      <c r="O362">
        <f>DAY(InputData[[#This Row],[DATE]])</f>
        <v>10</v>
      </c>
      <c r="P362" s="12">
        <v>44418</v>
      </c>
      <c r="Q362" t="str">
        <f>TEXT(InputData[[#This Row],[DATE]],"mmm")</f>
        <v>Aug</v>
      </c>
      <c r="R362"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62" t="str">
        <f>TEXT(InputData[[#This Row],[DATE]],"dddd")</f>
        <v>Tuesday</v>
      </c>
      <c r="T362">
        <f>YEAR(InputData[[#This Row],[DATE]])</f>
        <v>2021</v>
      </c>
    </row>
    <row r="363" spans="1:20" x14ac:dyDescent="0.2">
      <c r="A363" s="5">
        <v>44414</v>
      </c>
      <c r="B363" t="s">
        <v>21</v>
      </c>
      <c r="C363">
        <v>1</v>
      </c>
      <c r="D363" t="s">
        <v>106</v>
      </c>
      <c r="E363" t="s">
        <v>105</v>
      </c>
      <c r="F363" t="str">
        <f>IF(InputData[[#This Row],[DISCOUNT %]]&lt;0%,"Yes","No")</f>
        <v>No</v>
      </c>
      <c r="G363" s="1">
        <v>0</v>
      </c>
      <c r="H363" t="str">
        <f>VLOOKUP(InputData[[#This Row],[PRODUCT ID]],MasterData[],2,0)</f>
        <v>Product37</v>
      </c>
      <c r="I363" t="str">
        <f>VLOOKUP(InputData[[#This Row],[PRODUCT ID]],MasterData[],3,0)</f>
        <v>Category05</v>
      </c>
      <c r="J363" t="str">
        <f>VLOOKUP(InputData[[#This Row],[PRODUCT ID]],MasterData[],4,0)</f>
        <v>Kg</v>
      </c>
      <c r="K363" s="10">
        <f>VLOOKUP(InputData[[#This Row],[PRODUCT ID]],MasterData[],5,0)</f>
        <v>67</v>
      </c>
      <c r="L363" s="10">
        <f>VLOOKUP(InputData[[#This Row],[PRODUCT ID]],MasterData[],6,0)</f>
        <v>85.76</v>
      </c>
      <c r="M363" s="10">
        <f>InputData[[#This Row],[BUYING PRIZE]]*InputData[[#This Row],[QUANTITY]]</f>
        <v>67</v>
      </c>
      <c r="N363" s="10">
        <f>(InputData[[#This Row],[SELLING PRICE]]*InputData[[#This Row],[QUANTITY]])-(InputData[[#This Row],[DISCOUNT %]]*(InputData[[#This Row],[SELLING PRICE]]*InputData[[#This Row],[QUANTITY]]))</f>
        <v>85.76</v>
      </c>
      <c r="O363">
        <f>DAY(InputData[[#This Row],[DATE]])</f>
        <v>6</v>
      </c>
      <c r="P363" s="12">
        <v>44414</v>
      </c>
      <c r="Q363" t="str">
        <f>TEXT(InputData[[#This Row],[DATE]],"mmm")</f>
        <v>Aug</v>
      </c>
      <c r="R363"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63" t="str">
        <f>TEXT(InputData[[#This Row],[DATE]],"dddd")</f>
        <v>Friday</v>
      </c>
      <c r="T363">
        <f>YEAR(InputData[[#This Row],[DATE]])</f>
        <v>2021</v>
      </c>
    </row>
    <row r="364" spans="1:20" x14ac:dyDescent="0.2">
      <c r="A364" s="5">
        <v>44413</v>
      </c>
      <c r="B364" t="s">
        <v>41</v>
      </c>
      <c r="C364">
        <v>14</v>
      </c>
      <c r="D364" t="s">
        <v>108</v>
      </c>
      <c r="E364" t="s">
        <v>105</v>
      </c>
      <c r="F364" t="str">
        <f>IF(InputData[[#This Row],[DISCOUNT %]]&lt;0%,"Yes","No")</f>
        <v>No</v>
      </c>
      <c r="G364" s="1">
        <v>0</v>
      </c>
      <c r="H364" t="str">
        <f>VLOOKUP(InputData[[#This Row],[PRODUCT ID]],MasterData[],2,0)</f>
        <v>Product28</v>
      </c>
      <c r="I364" t="str">
        <f>VLOOKUP(InputData[[#This Row],[PRODUCT ID]],MasterData[],3,0)</f>
        <v>Category04</v>
      </c>
      <c r="J364" t="str">
        <f>VLOOKUP(InputData[[#This Row],[PRODUCT ID]],MasterData[],4,0)</f>
        <v>No.</v>
      </c>
      <c r="K364" s="10">
        <f>VLOOKUP(InputData[[#This Row],[PRODUCT ID]],MasterData[],5,0)</f>
        <v>37</v>
      </c>
      <c r="L364" s="10">
        <f>VLOOKUP(InputData[[#This Row],[PRODUCT ID]],MasterData[],6,0)</f>
        <v>41.81</v>
      </c>
      <c r="M364" s="10">
        <f>InputData[[#This Row],[BUYING PRIZE]]*InputData[[#This Row],[QUANTITY]]</f>
        <v>518</v>
      </c>
      <c r="N364" s="10">
        <f>(InputData[[#This Row],[SELLING PRICE]]*InputData[[#This Row],[QUANTITY]])-(InputData[[#This Row],[DISCOUNT %]]*(InputData[[#This Row],[SELLING PRICE]]*InputData[[#This Row],[QUANTITY]]))</f>
        <v>585.34</v>
      </c>
      <c r="O364">
        <f>DAY(InputData[[#This Row],[DATE]])</f>
        <v>5</v>
      </c>
      <c r="P364" s="12">
        <v>44413</v>
      </c>
      <c r="Q364" t="str">
        <f>TEXT(InputData[[#This Row],[DATE]],"mmm")</f>
        <v>Aug</v>
      </c>
      <c r="R364"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64" t="str">
        <f>TEXT(InputData[[#This Row],[DATE]],"dddd")</f>
        <v>Thursday</v>
      </c>
      <c r="T364">
        <f>YEAR(InputData[[#This Row],[DATE]])</f>
        <v>2021</v>
      </c>
    </row>
    <row r="365" spans="1:20" x14ac:dyDescent="0.2">
      <c r="A365" s="5">
        <v>44411</v>
      </c>
      <c r="B365" t="s">
        <v>54</v>
      </c>
      <c r="C365">
        <v>13</v>
      </c>
      <c r="D365" t="s">
        <v>107</v>
      </c>
      <c r="E365" t="s">
        <v>107</v>
      </c>
      <c r="F365" t="str">
        <f>IF(InputData[[#This Row],[DISCOUNT %]]&lt;0%,"Yes","No")</f>
        <v>No</v>
      </c>
      <c r="G365" s="1">
        <v>0</v>
      </c>
      <c r="H365" t="str">
        <f>VLOOKUP(InputData[[#This Row],[PRODUCT ID]],MasterData[],2,0)</f>
        <v>Product22</v>
      </c>
      <c r="I365" t="str">
        <f>VLOOKUP(InputData[[#This Row],[PRODUCT ID]],MasterData[],3,0)</f>
        <v>Category03</v>
      </c>
      <c r="J365" t="str">
        <f>VLOOKUP(InputData[[#This Row],[PRODUCT ID]],MasterData[],4,0)</f>
        <v>Ft</v>
      </c>
      <c r="K365" s="10">
        <f>VLOOKUP(InputData[[#This Row],[PRODUCT ID]],MasterData[],5,0)</f>
        <v>121</v>
      </c>
      <c r="L365" s="10">
        <f>VLOOKUP(InputData[[#This Row],[PRODUCT ID]],MasterData[],6,0)</f>
        <v>141.57</v>
      </c>
      <c r="M365" s="10">
        <f>InputData[[#This Row],[BUYING PRIZE]]*InputData[[#This Row],[QUANTITY]]</f>
        <v>1573</v>
      </c>
      <c r="N365" s="10">
        <f>(InputData[[#This Row],[SELLING PRICE]]*InputData[[#This Row],[QUANTITY]])-(InputData[[#This Row],[DISCOUNT %]]*(InputData[[#This Row],[SELLING PRICE]]*InputData[[#This Row],[QUANTITY]]))</f>
        <v>1840.4099999999999</v>
      </c>
      <c r="O365">
        <f>DAY(InputData[[#This Row],[DATE]])</f>
        <v>3</v>
      </c>
      <c r="P365" s="12">
        <v>44411</v>
      </c>
      <c r="Q365" t="str">
        <f>TEXT(InputData[[#This Row],[DATE]],"mmm")</f>
        <v>Aug</v>
      </c>
      <c r="R365"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65" t="str">
        <f>TEXT(InputData[[#This Row],[DATE]],"dddd")</f>
        <v>Tuesday</v>
      </c>
      <c r="T365">
        <f>YEAR(InputData[[#This Row],[DATE]])</f>
        <v>2021</v>
      </c>
    </row>
    <row r="366" spans="1:20" x14ac:dyDescent="0.2">
      <c r="A366" s="5">
        <v>44411</v>
      </c>
      <c r="B366" t="s">
        <v>29</v>
      </c>
      <c r="C366">
        <v>12</v>
      </c>
      <c r="D366" t="s">
        <v>107</v>
      </c>
      <c r="E366" t="s">
        <v>107</v>
      </c>
      <c r="F366" t="str">
        <f>IF(InputData[[#This Row],[DISCOUNT %]]&lt;0%,"Yes","No")</f>
        <v>No</v>
      </c>
      <c r="G366" s="1">
        <v>0</v>
      </c>
      <c r="H366" t="str">
        <f>VLOOKUP(InputData[[#This Row],[PRODUCT ID]],MasterData[],2,0)</f>
        <v>Product34</v>
      </c>
      <c r="I366" t="str">
        <f>VLOOKUP(InputData[[#This Row],[PRODUCT ID]],MasterData[],3,0)</f>
        <v>Category04</v>
      </c>
      <c r="J366" t="str">
        <f>VLOOKUP(InputData[[#This Row],[PRODUCT ID]],MasterData[],4,0)</f>
        <v>Lt</v>
      </c>
      <c r="K366" s="10">
        <f>VLOOKUP(InputData[[#This Row],[PRODUCT ID]],MasterData[],5,0)</f>
        <v>55</v>
      </c>
      <c r="L366" s="10">
        <f>VLOOKUP(InputData[[#This Row],[PRODUCT ID]],MasterData[],6,0)</f>
        <v>58.3</v>
      </c>
      <c r="M366" s="10">
        <f>InputData[[#This Row],[BUYING PRIZE]]*InputData[[#This Row],[QUANTITY]]</f>
        <v>660</v>
      </c>
      <c r="N366" s="10">
        <f>(InputData[[#This Row],[SELLING PRICE]]*InputData[[#This Row],[QUANTITY]])-(InputData[[#This Row],[DISCOUNT %]]*(InputData[[#This Row],[SELLING PRICE]]*InputData[[#This Row],[QUANTITY]]))</f>
        <v>699.59999999999991</v>
      </c>
      <c r="O366">
        <f>DAY(InputData[[#This Row],[DATE]])</f>
        <v>3</v>
      </c>
      <c r="P366" s="12">
        <v>44411</v>
      </c>
      <c r="Q366" t="str">
        <f>TEXT(InputData[[#This Row],[DATE]],"mmm")</f>
        <v>Aug</v>
      </c>
      <c r="R366"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66" t="str">
        <f>TEXT(InputData[[#This Row],[DATE]],"dddd")</f>
        <v>Tuesday</v>
      </c>
      <c r="T366">
        <f>YEAR(InputData[[#This Row],[DATE]])</f>
        <v>2021</v>
      </c>
    </row>
    <row r="367" spans="1:20" x14ac:dyDescent="0.2">
      <c r="A367" s="5">
        <v>44410</v>
      </c>
      <c r="B367" t="s">
        <v>52</v>
      </c>
      <c r="C367">
        <v>3</v>
      </c>
      <c r="D367" t="s">
        <v>108</v>
      </c>
      <c r="E367" t="s">
        <v>107</v>
      </c>
      <c r="F367" t="str">
        <f>IF(InputData[[#This Row],[DISCOUNT %]]&lt;0%,"Yes","No")</f>
        <v>No</v>
      </c>
      <c r="G367" s="1">
        <v>0</v>
      </c>
      <c r="H367" t="str">
        <f>VLOOKUP(InputData[[#This Row],[PRODUCT ID]],MasterData[],2,0)</f>
        <v>Product23</v>
      </c>
      <c r="I367" t="str">
        <f>VLOOKUP(InputData[[#This Row],[PRODUCT ID]],MasterData[],3,0)</f>
        <v>Category03</v>
      </c>
      <c r="J367" t="str">
        <f>VLOOKUP(InputData[[#This Row],[PRODUCT ID]],MasterData[],4,0)</f>
        <v>Ft</v>
      </c>
      <c r="K367" s="10">
        <f>VLOOKUP(InputData[[#This Row],[PRODUCT ID]],MasterData[],5,0)</f>
        <v>141</v>
      </c>
      <c r="L367" s="10">
        <f>VLOOKUP(InputData[[#This Row],[PRODUCT ID]],MasterData[],6,0)</f>
        <v>149.46</v>
      </c>
      <c r="M367" s="10">
        <f>InputData[[#This Row],[BUYING PRIZE]]*InputData[[#This Row],[QUANTITY]]</f>
        <v>423</v>
      </c>
      <c r="N367" s="10">
        <f>(InputData[[#This Row],[SELLING PRICE]]*InputData[[#This Row],[QUANTITY]])-(InputData[[#This Row],[DISCOUNT %]]*(InputData[[#This Row],[SELLING PRICE]]*InputData[[#This Row],[QUANTITY]]))</f>
        <v>448.38</v>
      </c>
      <c r="O367">
        <f>DAY(InputData[[#This Row],[DATE]])</f>
        <v>2</v>
      </c>
      <c r="P367" s="12">
        <v>44410</v>
      </c>
      <c r="Q367" t="str">
        <f>TEXT(InputData[[#This Row],[DATE]],"mmm")</f>
        <v>Aug</v>
      </c>
      <c r="R367"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67" t="str">
        <f>TEXT(InputData[[#This Row],[DATE]],"dddd")</f>
        <v>Monday</v>
      </c>
      <c r="T367">
        <f>YEAR(InputData[[#This Row],[DATE]])</f>
        <v>2021</v>
      </c>
    </row>
    <row r="368" spans="1:20" x14ac:dyDescent="0.2">
      <c r="A368" s="5">
        <v>44409</v>
      </c>
      <c r="B368" t="s">
        <v>98</v>
      </c>
      <c r="C368">
        <v>11</v>
      </c>
      <c r="D368" t="s">
        <v>108</v>
      </c>
      <c r="E368" t="s">
        <v>105</v>
      </c>
      <c r="F368" t="str">
        <f>IF(InputData[[#This Row],[DISCOUNT %]]&lt;0%,"Yes","No")</f>
        <v>No</v>
      </c>
      <c r="G368" s="1">
        <v>0</v>
      </c>
      <c r="H368" t="str">
        <f>VLOOKUP(InputData[[#This Row],[PRODUCT ID]],MasterData[],2,0)</f>
        <v>Product01</v>
      </c>
      <c r="I368" t="str">
        <f>VLOOKUP(InputData[[#This Row],[PRODUCT ID]],MasterData[],3,0)</f>
        <v>Category01</v>
      </c>
      <c r="J368" t="str">
        <f>VLOOKUP(InputData[[#This Row],[PRODUCT ID]],MasterData[],4,0)</f>
        <v>Kg</v>
      </c>
      <c r="K368" s="10">
        <f>VLOOKUP(InputData[[#This Row],[PRODUCT ID]],MasterData[],5,0)</f>
        <v>98</v>
      </c>
      <c r="L368" s="10">
        <f>VLOOKUP(InputData[[#This Row],[PRODUCT ID]],MasterData[],6,0)</f>
        <v>103.88</v>
      </c>
      <c r="M368" s="10">
        <f>InputData[[#This Row],[BUYING PRIZE]]*InputData[[#This Row],[QUANTITY]]</f>
        <v>1078</v>
      </c>
      <c r="N368" s="10">
        <f>(InputData[[#This Row],[SELLING PRICE]]*InputData[[#This Row],[QUANTITY]])-(InputData[[#This Row],[DISCOUNT %]]*(InputData[[#This Row],[SELLING PRICE]]*InputData[[#This Row],[QUANTITY]]))</f>
        <v>1142.6799999999998</v>
      </c>
      <c r="O368">
        <f>DAY(InputData[[#This Row],[DATE]])</f>
        <v>1</v>
      </c>
      <c r="P368" s="12">
        <v>44409</v>
      </c>
      <c r="Q368" t="str">
        <f>TEXT(InputData[[#This Row],[DATE]],"mmm")</f>
        <v>Aug</v>
      </c>
      <c r="R368"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68" t="str">
        <f>TEXT(InputData[[#This Row],[DATE]],"dddd")</f>
        <v>Sunday</v>
      </c>
      <c r="T368">
        <f>YEAR(InputData[[#This Row],[DATE]])</f>
        <v>2021</v>
      </c>
    </row>
    <row r="369" spans="1:20" x14ac:dyDescent="0.2">
      <c r="A369" s="5">
        <v>44406</v>
      </c>
      <c r="B369" t="s">
        <v>5</v>
      </c>
      <c r="C369">
        <v>15</v>
      </c>
      <c r="D369" t="s">
        <v>107</v>
      </c>
      <c r="E369" t="s">
        <v>105</v>
      </c>
      <c r="F369" t="str">
        <f>IF(InputData[[#This Row],[DISCOUNT %]]&lt;0%,"Yes","No")</f>
        <v>No</v>
      </c>
      <c r="G369" s="1">
        <v>0</v>
      </c>
      <c r="H369" t="str">
        <f>VLOOKUP(InputData[[#This Row],[PRODUCT ID]],MasterData[],2,0)</f>
        <v>Product44</v>
      </c>
      <c r="I369" t="str">
        <f>VLOOKUP(InputData[[#This Row],[PRODUCT ID]],MasterData[],3,0)</f>
        <v>Category05</v>
      </c>
      <c r="J369" t="str">
        <f>VLOOKUP(InputData[[#This Row],[PRODUCT ID]],MasterData[],4,0)</f>
        <v>Kg</v>
      </c>
      <c r="K369" s="10">
        <f>VLOOKUP(InputData[[#This Row],[PRODUCT ID]],MasterData[],5,0)</f>
        <v>76</v>
      </c>
      <c r="L369" s="10">
        <f>VLOOKUP(InputData[[#This Row],[PRODUCT ID]],MasterData[],6,0)</f>
        <v>82.08</v>
      </c>
      <c r="M369" s="10">
        <f>InputData[[#This Row],[BUYING PRIZE]]*InputData[[#This Row],[QUANTITY]]</f>
        <v>1140</v>
      </c>
      <c r="N369" s="10">
        <f>(InputData[[#This Row],[SELLING PRICE]]*InputData[[#This Row],[QUANTITY]])-(InputData[[#This Row],[DISCOUNT %]]*(InputData[[#This Row],[SELLING PRICE]]*InputData[[#This Row],[QUANTITY]]))</f>
        <v>1231.2</v>
      </c>
      <c r="O369">
        <f>DAY(InputData[[#This Row],[DATE]])</f>
        <v>29</v>
      </c>
      <c r="P369" s="12">
        <v>44406</v>
      </c>
      <c r="Q369" t="str">
        <f>TEXT(InputData[[#This Row],[DATE]],"mmm")</f>
        <v>Jul</v>
      </c>
      <c r="R369"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69" t="str">
        <f>TEXT(InputData[[#This Row],[DATE]],"dddd")</f>
        <v>Thursday</v>
      </c>
      <c r="T369">
        <f>YEAR(InputData[[#This Row],[DATE]])</f>
        <v>2021</v>
      </c>
    </row>
    <row r="370" spans="1:20" x14ac:dyDescent="0.2">
      <c r="A370" s="5">
        <v>44401</v>
      </c>
      <c r="B370" t="s">
        <v>82</v>
      </c>
      <c r="C370">
        <v>4</v>
      </c>
      <c r="D370" t="s">
        <v>107</v>
      </c>
      <c r="E370" t="s">
        <v>105</v>
      </c>
      <c r="F370" t="str">
        <f>IF(InputData[[#This Row],[DISCOUNT %]]&lt;0%,"Yes","No")</f>
        <v>No</v>
      </c>
      <c r="G370" s="1">
        <v>0</v>
      </c>
      <c r="H370" t="str">
        <f>VLOOKUP(InputData[[#This Row],[PRODUCT ID]],MasterData[],2,0)</f>
        <v>Product09</v>
      </c>
      <c r="I370" t="str">
        <f>VLOOKUP(InputData[[#This Row],[PRODUCT ID]],MasterData[],3,0)</f>
        <v>Category01</v>
      </c>
      <c r="J370" t="str">
        <f>VLOOKUP(InputData[[#This Row],[PRODUCT ID]],MasterData[],4,0)</f>
        <v>No.</v>
      </c>
      <c r="K370" s="10">
        <f>VLOOKUP(InputData[[#This Row],[PRODUCT ID]],MasterData[],5,0)</f>
        <v>6</v>
      </c>
      <c r="L370" s="10">
        <f>VLOOKUP(InputData[[#This Row],[PRODUCT ID]],MasterData[],6,0)</f>
        <v>7.8599999999999994</v>
      </c>
      <c r="M370" s="10">
        <f>InputData[[#This Row],[BUYING PRIZE]]*InputData[[#This Row],[QUANTITY]]</f>
        <v>24</v>
      </c>
      <c r="N370" s="10">
        <f>(InputData[[#This Row],[SELLING PRICE]]*InputData[[#This Row],[QUANTITY]])-(InputData[[#This Row],[DISCOUNT %]]*(InputData[[#This Row],[SELLING PRICE]]*InputData[[#This Row],[QUANTITY]]))</f>
        <v>31.439999999999998</v>
      </c>
      <c r="O370">
        <f>DAY(InputData[[#This Row],[DATE]])</f>
        <v>24</v>
      </c>
      <c r="P370" s="12">
        <v>44401</v>
      </c>
      <c r="Q370" t="str">
        <f>TEXT(InputData[[#This Row],[DATE]],"mmm")</f>
        <v>Jul</v>
      </c>
      <c r="R370"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70" t="str">
        <f>TEXT(InputData[[#This Row],[DATE]],"dddd")</f>
        <v>Saturday</v>
      </c>
      <c r="T370">
        <f>YEAR(InputData[[#This Row],[DATE]])</f>
        <v>2021</v>
      </c>
    </row>
    <row r="371" spans="1:20" x14ac:dyDescent="0.2">
      <c r="A371" s="5">
        <v>44400</v>
      </c>
      <c r="B371" t="s">
        <v>24</v>
      </c>
      <c r="C371">
        <v>7</v>
      </c>
      <c r="D371" t="s">
        <v>106</v>
      </c>
      <c r="E371" t="s">
        <v>107</v>
      </c>
      <c r="F371" t="str">
        <f>IF(InputData[[#This Row],[DISCOUNT %]]&lt;0%,"Yes","No")</f>
        <v>No</v>
      </c>
      <c r="G371" s="1">
        <v>0</v>
      </c>
      <c r="H371" t="str">
        <f>VLOOKUP(InputData[[#This Row],[PRODUCT ID]],MasterData[],2,0)</f>
        <v>Product36</v>
      </c>
      <c r="I371" t="str">
        <f>VLOOKUP(InputData[[#This Row],[PRODUCT ID]],MasterData[],3,0)</f>
        <v>Category04</v>
      </c>
      <c r="J371" t="str">
        <f>VLOOKUP(InputData[[#This Row],[PRODUCT ID]],MasterData[],4,0)</f>
        <v>Kg</v>
      </c>
      <c r="K371" s="10">
        <f>VLOOKUP(InputData[[#This Row],[PRODUCT ID]],MasterData[],5,0)</f>
        <v>90</v>
      </c>
      <c r="L371" s="10">
        <f>VLOOKUP(InputData[[#This Row],[PRODUCT ID]],MasterData[],6,0)</f>
        <v>96.3</v>
      </c>
      <c r="M371" s="10">
        <f>InputData[[#This Row],[BUYING PRIZE]]*InputData[[#This Row],[QUANTITY]]</f>
        <v>630</v>
      </c>
      <c r="N371" s="10">
        <f>(InputData[[#This Row],[SELLING PRICE]]*InputData[[#This Row],[QUANTITY]])-(InputData[[#This Row],[DISCOUNT %]]*(InputData[[#This Row],[SELLING PRICE]]*InputData[[#This Row],[QUANTITY]]))</f>
        <v>674.1</v>
      </c>
      <c r="O371">
        <f>DAY(InputData[[#This Row],[DATE]])</f>
        <v>23</v>
      </c>
      <c r="P371" s="12">
        <v>44400</v>
      </c>
      <c r="Q371" t="str">
        <f>TEXT(InputData[[#This Row],[DATE]],"mmm")</f>
        <v>Jul</v>
      </c>
      <c r="R371"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71" t="str">
        <f>TEXT(InputData[[#This Row],[DATE]],"dddd")</f>
        <v>Friday</v>
      </c>
      <c r="T371">
        <f>YEAR(InputData[[#This Row],[DATE]])</f>
        <v>2021</v>
      </c>
    </row>
    <row r="372" spans="1:20" x14ac:dyDescent="0.2">
      <c r="A372" s="5">
        <v>44400</v>
      </c>
      <c r="B372" t="s">
        <v>21</v>
      </c>
      <c r="C372">
        <v>8</v>
      </c>
      <c r="D372" t="s">
        <v>108</v>
      </c>
      <c r="E372" t="s">
        <v>107</v>
      </c>
      <c r="F372" t="str">
        <f>IF(InputData[[#This Row],[DISCOUNT %]]&lt;0%,"Yes","No")</f>
        <v>No</v>
      </c>
      <c r="G372" s="1">
        <v>0</v>
      </c>
      <c r="H372" t="str">
        <f>VLOOKUP(InputData[[#This Row],[PRODUCT ID]],MasterData[],2,0)</f>
        <v>Product37</v>
      </c>
      <c r="I372" t="str">
        <f>VLOOKUP(InputData[[#This Row],[PRODUCT ID]],MasterData[],3,0)</f>
        <v>Category05</v>
      </c>
      <c r="J372" t="str">
        <f>VLOOKUP(InputData[[#This Row],[PRODUCT ID]],MasterData[],4,0)</f>
        <v>Kg</v>
      </c>
      <c r="K372" s="10">
        <f>VLOOKUP(InputData[[#This Row],[PRODUCT ID]],MasterData[],5,0)</f>
        <v>67</v>
      </c>
      <c r="L372" s="10">
        <f>VLOOKUP(InputData[[#This Row],[PRODUCT ID]],MasterData[],6,0)</f>
        <v>85.76</v>
      </c>
      <c r="M372" s="10">
        <f>InputData[[#This Row],[BUYING PRIZE]]*InputData[[#This Row],[QUANTITY]]</f>
        <v>536</v>
      </c>
      <c r="N372" s="10">
        <f>(InputData[[#This Row],[SELLING PRICE]]*InputData[[#This Row],[QUANTITY]])-(InputData[[#This Row],[DISCOUNT %]]*(InputData[[#This Row],[SELLING PRICE]]*InputData[[#This Row],[QUANTITY]]))</f>
        <v>686.08</v>
      </c>
      <c r="O372">
        <f>DAY(InputData[[#This Row],[DATE]])</f>
        <v>23</v>
      </c>
      <c r="P372" s="12">
        <v>44400</v>
      </c>
      <c r="Q372" t="str">
        <f>TEXT(InputData[[#This Row],[DATE]],"mmm")</f>
        <v>Jul</v>
      </c>
      <c r="R372"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72" t="str">
        <f>TEXT(InputData[[#This Row],[DATE]],"dddd")</f>
        <v>Friday</v>
      </c>
      <c r="T372">
        <f>YEAR(InputData[[#This Row],[DATE]])</f>
        <v>2021</v>
      </c>
    </row>
    <row r="373" spans="1:20" x14ac:dyDescent="0.2">
      <c r="A373" s="5">
        <v>44399</v>
      </c>
      <c r="B373" t="s">
        <v>45</v>
      </c>
      <c r="C373">
        <v>3</v>
      </c>
      <c r="D373" t="s">
        <v>106</v>
      </c>
      <c r="E373" t="s">
        <v>105</v>
      </c>
      <c r="F373" t="str">
        <f>IF(InputData[[#This Row],[DISCOUNT %]]&lt;0%,"Yes","No")</f>
        <v>No</v>
      </c>
      <c r="G373" s="1">
        <v>0</v>
      </c>
      <c r="H373" t="str">
        <f>VLOOKUP(InputData[[#This Row],[PRODUCT ID]],MasterData[],2,0)</f>
        <v>Product26</v>
      </c>
      <c r="I373" t="str">
        <f>VLOOKUP(InputData[[#This Row],[PRODUCT ID]],MasterData[],3,0)</f>
        <v>Category04</v>
      </c>
      <c r="J373" t="str">
        <f>VLOOKUP(InputData[[#This Row],[PRODUCT ID]],MasterData[],4,0)</f>
        <v>No.</v>
      </c>
      <c r="K373" s="10">
        <f>VLOOKUP(InputData[[#This Row],[PRODUCT ID]],MasterData[],5,0)</f>
        <v>18</v>
      </c>
      <c r="L373" s="10">
        <f>VLOOKUP(InputData[[#This Row],[PRODUCT ID]],MasterData[],6,0)</f>
        <v>24.66</v>
      </c>
      <c r="M373" s="10">
        <f>InputData[[#This Row],[BUYING PRIZE]]*InputData[[#This Row],[QUANTITY]]</f>
        <v>54</v>
      </c>
      <c r="N373" s="10">
        <f>(InputData[[#This Row],[SELLING PRICE]]*InputData[[#This Row],[QUANTITY]])-(InputData[[#This Row],[DISCOUNT %]]*(InputData[[#This Row],[SELLING PRICE]]*InputData[[#This Row],[QUANTITY]]))</f>
        <v>73.98</v>
      </c>
      <c r="O373">
        <f>DAY(InputData[[#This Row],[DATE]])</f>
        <v>22</v>
      </c>
      <c r="P373" s="12">
        <v>44399</v>
      </c>
      <c r="Q373" t="str">
        <f>TEXT(InputData[[#This Row],[DATE]],"mmm")</f>
        <v>Jul</v>
      </c>
      <c r="R373"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73" t="str">
        <f>TEXT(InputData[[#This Row],[DATE]],"dddd")</f>
        <v>Thursday</v>
      </c>
      <c r="T373">
        <f>YEAR(InputData[[#This Row],[DATE]])</f>
        <v>2021</v>
      </c>
    </row>
    <row r="374" spans="1:20" x14ac:dyDescent="0.2">
      <c r="A374" s="5">
        <v>44399</v>
      </c>
      <c r="B374" t="s">
        <v>50</v>
      </c>
      <c r="C374">
        <v>14</v>
      </c>
      <c r="D374" t="s">
        <v>107</v>
      </c>
      <c r="E374" t="s">
        <v>105</v>
      </c>
      <c r="F374" t="str">
        <f>IF(InputData[[#This Row],[DISCOUNT %]]&lt;0%,"Yes","No")</f>
        <v>No</v>
      </c>
      <c r="G374" s="1">
        <v>0</v>
      </c>
      <c r="H374" t="str">
        <f>VLOOKUP(InputData[[#This Row],[PRODUCT ID]],MasterData[],2,0)</f>
        <v>Product24</v>
      </c>
      <c r="I374" t="str">
        <f>VLOOKUP(InputData[[#This Row],[PRODUCT ID]],MasterData[],3,0)</f>
        <v>Category03</v>
      </c>
      <c r="J374" t="str">
        <f>VLOOKUP(InputData[[#This Row],[PRODUCT ID]],MasterData[],4,0)</f>
        <v>Ft</v>
      </c>
      <c r="K374" s="10">
        <f>VLOOKUP(InputData[[#This Row],[PRODUCT ID]],MasterData[],5,0)</f>
        <v>144</v>
      </c>
      <c r="L374" s="10">
        <f>VLOOKUP(InputData[[#This Row],[PRODUCT ID]],MasterData[],6,0)</f>
        <v>156.96</v>
      </c>
      <c r="M374" s="10">
        <f>InputData[[#This Row],[BUYING PRIZE]]*InputData[[#This Row],[QUANTITY]]</f>
        <v>2016</v>
      </c>
      <c r="N374" s="10">
        <f>(InputData[[#This Row],[SELLING PRICE]]*InputData[[#This Row],[QUANTITY]])-(InputData[[#This Row],[DISCOUNT %]]*(InputData[[#This Row],[SELLING PRICE]]*InputData[[#This Row],[QUANTITY]]))</f>
        <v>2197.44</v>
      </c>
      <c r="O374">
        <f>DAY(InputData[[#This Row],[DATE]])</f>
        <v>22</v>
      </c>
      <c r="P374" s="12">
        <v>44399</v>
      </c>
      <c r="Q374" t="str">
        <f>TEXT(InputData[[#This Row],[DATE]],"mmm")</f>
        <v>Jul</v>
      </c>
      <c r="R374"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74" t="str">
        <f>TEXT(InputData[[#This Row],[DATE]],"dddd")</f>
        <v>Thursday</v>
      </c>
      <c r="T374">
        <f>YEAR(InputData[[#This Row],[DATE]])</f>
        <v>2021</v>
      </c>
    </row>
    <row r="375" spans="1:20" x14ac:dyDescent="0.2">
      <c r="A375" s="5">
        <v>44398</v>
      </c>
      <c r="B375" t="s">
        <v>39</v>
      </c>
      <c r="C375">
        <v>15</v>
      </c>
      <c r="D375" t="s">
        <v>108</v>
      </c>
      <c r="E375" t="s">
        <v>107</v>
      </c>
      <c r="F375" t="str">
        <f>IF(InputData[[#This Row],[DISCOUNT %]]&lt;0%,"Yes","No")</f>
        <v>No</v>
      </c>
      <c r="G375" s="1">
        <v>0</v>
      </c>
      <c r="H375" t="str">
        <f>VLOOKUP(InputData[[#This Row],[PRODUCT ID]],MasterData[],2,0)</f>
        <v>Product29</v>
      </c>
      <c r="I375" t="str">
        <f>VLOOKUP(InputData[[#This Row],[PRODUCT ID]],MasterData[],3,0)</f>
        <v>Category04</v>
      </c>
      <c r="J375" t="str">
        <f>VLOOKUP(InputData[[#This Row],[PRODUCT ID]],MasterData[],4,0)</f>
        <v>Lt</v>
      </c>
      <c r="K375" s="10">
        <f>VLOOKUP(InputData[[#This Row],[PRODUCT ID]],MasterData[],5,0)</f>
        <v>47</v>
      </c>
      <c r="L375" s="10">
        <f>VLOOKUP(InputData[[#This Row],[PRODUCT ID]],MasterData[],6,0)</f>
        <v>53.11</v>
      </c>
      <c r="M375" s="10">
        <f>InputData[[#This Row],[BUYING PRIZE]]*InputData[[#This Row],[QUANTITY]]</f>
        <v>705</v>
      </c>
      <c r="N375" s="10">
        <f>(InputData[[#This Row],[SELLING PRICE]]*InputData[[#This Row],[QUANTITY]])-(InputData[[#This Row],[DISCOUNT %]]*(InputData[[#This Row],[SELLING PRICE]]*InputData[[#This Row],[QUANTITY]]))</f>
        <v>796.65</v>
      </c>
      <c r="O375">
        <f>DAY(InputData[[#This Row],[DATE]])</f>
        <v>21</v>
      </c>
      <c r="P375" s="12">
        <v>44398</v>
      </c>
      <c r="Q375" t="str">
        <f>TEXT(InputData[[#This Row],[DATE]],"mmm")</f>
        <v>Jul</v>
      </c>
      <c r="R375"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75" t="str">
        <f>TEXT(InputData[[#This Row],[DATE]],"dddd")</f>
        <v>Wednesday</v>
      </c>
      <c r="T375">
        <f>YEAR(InputData[[#This Row],[DATE]])</f>
        <v>2021</v>
      </c>
    </row>
    <row r="376" spans="1:20" x14ac:dyDescent="0.2">
      <c r="A376" s="5">
        <v>44397</v>
      </c>
      <c r="B376" t="s">
        <v>19</v>
      </c>
      <c r="C376">
        <v>11</v>
      </c>
      <c r="D376" t="s">
        <v>107</v>
      </c>
      <c r="E376" t="s">
        <v>107</v>
      </c>
      <c r="F376" t="str">
        <f>IF(InputData[[#This Row],[DISCOUNT %]]&lt;0%,"Yes","No")</f>
        <v>No</v>
      </c>
      <c r="G376" s="1">
        <v>0</v>
      </c>
      <c r="H376" t="str">
        <f>VLOOKUP(InputData[[#This Row],[PRODUCT ID]],MasterData[],2,0)</f>
        <v>Product38</v>
      </c>
      <c r="I376" t="str">
        <f>VLOOKUP(InputData[[#This Row],[PRODUCT ID]],MasterData[],3,0)</f>
        <v>Category05</v>
      </c>
      <c r="J376" t="str">
        <f>VLOOKUP(InputData[[#This Row],[PRODUCT ID]],MasterData[],4,0)</f>
        <v>Kg</v>
      </c>
      <c r="K376" s="10">
        <f>VLOOKUP(InputData[[#This Row],[PRODUCT ID]],MasterData[],5,0)</f>
        <v>72</v>
      </c>
      <c r="L376" s="10">
        <f>VLOOKUP(InputData[[#This Row],[PRODUCT ID]],MasterData[],6,0)</f>
        <v>79.92</v>
      </c>
      <c r="M376" s="10">
        <f>InputData[[#This Row],[BUYING PRIZE]]*InputData[[#This Row],[QUANTITY]]</f>
        <v>792</v>
      </c>
      <c r="N376" s="10">
        <f>(InputData[[#This Row],[SELLING PRICE]]*InputData[[#This Row],[QUANTITY]])-(InputData[[#This Row],[DISCOUNT %]]*(InputData[[#This Row],[SELLING PRICE]]*InputData[[#This Row],[QUANTITY]]))</f>
        <v>879.12</v>
      </c>
      <c r="O376">
        <f>DAY(InputData[[#This Row],[DATE]])</f>
        <v>20</v>
      </c>
      <c r="P376" s="12">
        <v>44397</v>
      </c>
      <c r="Q376" t="str">
        <f>TEXT(InputData[[#This Row],[DATE]],"mmm")</f>
        <v>Jul</v>
      </c>
      <c r="R376"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76" t="str">
        <f>TEXT(InputData[[#This Row],[DATE]],"dddd")</f>
        <v>Tuesday</v>
      </c>
      <c r="T376">
        <f>YEAR(InputData[[#This Row],[DATE]])</f>
        <v>2021</v>
      </c>
    </row>
    <row r="377" spans="1:20" x14ac:dyDescent="0.2">
      <c r="A377" s="5">
        <v>44397</v>
      </c>
      <c r="B377" t="s">
        <v>7</v>
      </c>
      <c r="C377">
        <v>5</v>
      </c>
      <c r="D377" t="s">
        <v>108</v>
      </c>
      <c r="E377" t="s">
        <v>107</v>
      </c>
      <c r="F377" t="str">
        <f>IF(InputData[[#This Row],[DISCOUNT %]]&lt;0%,"Yes","No")</f>
        <v>No</v>
      </c>
      <c r="G377" s="1">
        <v>0</v>
      </c>
      <c r="H377" t="str">
        <f>VLOOKUP(InputData[[#This Row],[PRODUCT ID]],MasterData[],2,0)</f>
        <v>Product43</v>
      </c>
      <c r="I377" t="str">
        <f>VLOOKUP(InputData[[#This Row],[PRODUCT ID]],MasterData[],3,0)</f>
        <v>Category05</v>
      </c>
      <c r="J377" t="str">
        <f>VLOOKUP(InputData[[#This Row],[PRODUCT ID]],MasterData[],4,0)</f>
        <v>Kg</v>
      </c>
      <c r="K377" s="10">
        <f>VLOOKUP(InputData[[#This Row],[PRODUCT ID]],MasterData[],5,0)</f>
        <v>67</v>
      </c>
      <c r="L377" s="10">
        <f>VLOOKUP(InputData[[#This Row],[PRODUCT ID]],MasterData[],6,0)</f>
        <v>83.08</v>
      </c>
      <c r="M377" s="10">
        <f>InputData[[#This Row],[BUYING PRIZE]]*InputData[[#This Row],[QUANTITY]]</f>
        <v>335</v>
      </c>
      <c r="N377" s="10">
        <f>(InputData[[#This Row],[SELLING PRICE]]*InputData[[#This Row],[QUANTITY]])-(InputData[[#This Row],[DISCOUNT %]]*(InputData[[#This Row],[SELLING PRICE]]*InputData[[#This Row],[QUANTITY]]))</f>
        <v>415.4</v>
      </c>
      <c r="O377">
        <f>DAY(InputData[[#This Row],[DATE]])</f>
        <v>20</v>
      </c>
      <c r="P377" s="12">
        <v>44397</v>
      </c>
      <c r="Q377" t="str">
        <f>TEXT(InputData[[#This Row],[DATE]],"mmm")</f>
        <v>Jul</v>
      </c>
      <c r="R377"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77" t="str">
        <f>TEXT(InputData[[#This Row],[DATE]],"dddd")</f>
        <v>Tuesday</v>
      </c>
      <c r="T377">
        <f>YEAR(InputData[[#This Row],[DATE]])</f>
        <v>2021</v>
      </c>
    </row>
    <row r="378" spans="1:20" x14ac:dyDescent="0.2">
      <c r="A378" s="5">
        <v>44395</v>
      </c>
      <c r="B378" t="s">
        <v>43</v>
      </c>
      <c r="C378">
        <v>14</v>
      </c>
      <c r="D378" t="s">
        <v>107</v>
      </c>
      <c r="E378" t="s">
        <v>107</v>
      </c>
      <c r="F378" t="str">
        <f>IF(InputData[[#This Row],[DISCOUNT %]]&lt;0%,"Yes","No")</f>
        <v>No</v>
      </c>
      <c r="G378" s="1">
        <v>0</v>
      </c>
      <c r="H378" t="str">
        <f>VLOOKUP(InputData[[#This Row],[PRODUCT ID]],MasterData[],2,0)</f>
        <v>Product27</v>
      </c>
      <c r="I378" t="str">
        <f>VLOOKUP(InputData[[#This Row],[PRODUCT ID]],MasterData[],3,0)</f>
        <v>Category04</v>
      </c>
      <c r="J378" t="str">
        <f>VLOOKUP(InputData[[#This Row],[PRODUCT ID]],MasterData[],4,0)</f>
        <v>Lt</v>
      </c>
      <c r="K378" s="10">
        <f>VLOOKUP(InputData[[#This Row],[PRODUCT ID]],MasterData[],5,0)</f>
        <v>48</v>
      </c>
      <c r="L378" s="10">
        <f>VLOOKUP(InputData[[#This Row],[PRODUCT ID]],MasterData[],6,0)</f>
        <v>57.120000000000005</v>
      </c>
      <c r="M378" s="10">
        <f>InputData[[#This Row],[BUYING PRIZE]]*InputData[[#This Row],[QUANTITY]]</f>
        <v>672</v>
      </c>
      <c r="N378" s="10">
        <f>(InputData[[#This Row],[SELLING PRICE]]*InputData[[#This Row],[QUANTITY]])-(InputData[[#This Row],[DISCOUNT %]]*(InputData[[#This Row],[SELLING PRICE]]*InputData[[#This Row],[QUANTITY]]))</f>
        <v>799.68000000000006</v>
      </c>
      <c r="O378">
        <f>DAY(InputData[[#This Row],[DATE]])</f>
        <v>18</v>
      </c>
      <c r="P378" s="12">
        <v>44395</v>
      </c>
      <c r="Q378" t="str">
        <f>TEXT(InputData[[#This Row],[DATE]],"mmm")</f>
        <v>Jul</v>
      </c>
      <c r="R378"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78" t="str">
        <f>TEXT(InputData[[#This Row],[DATE]],"dddd")</f>
        <v>Sunday</v>
      </c>
      <c r="T378">
        <f>YEAR(InputData[[#This Row],[DATE]])</f>
        <v>2021</v>
      </c>
    </row>
    <row r="379" spans="1:20" x14ac:dyDescent="0.2">
      <c r="A379" s="5">
        <v>44393</v>
      </c>
      <c r="B379" t="s">
        <v>52</v>
      </c>
      <c r="C379">
        <v>8</v>
      </c>
      <c r="D379" t="s">
        <v>106</v>
      </c>
      <c r="E379" t="s">
        <v>105</v>
      </c>
      <c r="F379" t="str">
        <f>IF(InputData[[#This Row],[DISCOUNT %]]&lt;0%,"Yes","No")</f>
        <v>No</v>
      </c>
      <c r="G379" s="1">
        <v>0</v>
      </c>
      <c r="H379" t="str">
        <f>VLOOKUP(InputData[[#This Row],[PRODUCT ID]],MasterData[],2,0)</f>
        <v>Product23</v>
      </c>
      <c r="I379" t="str">
        <f>VLOOKUP(InputData[[#This Row],[PRODUCT ID]],MasterData[],3,0)</f>
        <v>Category03</v>
      </c>
      <c r="J379" t="str">
        <f>VLOOKUP(InputData[[#This Row],[PRODUCT ID]],MasterData[],4,0)</f>
        <v>Ft</v>
      </c>
      <c r="K379" s="10">
        <f>VLOOKUP(InputData[[#This Row],[PRODUCT ID]],MasterData[],5,0)</f>
        <v>141</v>
      </c>
      <c r="L379" s="10">
        <f>VLOOKUP(InputData[[#This Row],[PRODUCT ID]],MasterData[],6,0)</f>
        <v>149.46</v>
      </c>
      <c r="M379" s="10">
        <f>InputData[[#This Row],[BUYING PRIZE]]*InputData[[#This Row],[QUANTITY]]</f>
        <v>1128</v>
      </c>
      <c r="N379" s="10">
        <f>(InputData[[#This Row],[SELLING PRICE]]*InputData[[#This Row],[QUANTITY]])-(InputData[[#This Row],[DISCOUNT %]]*(InputData[[#This Row],[SELLING PRICE]]*InputData[[#This Row],[QUANTITY]]))</f>
        <v>1195.68</v>
      </c>
      <c r="O379">
        <f>DAY(InputData[[#This Row],[DATE]])</f>
        <v>16</v>
      </c>
      <c r="P379" s="12">
        <v>44393</v>
      </c>
      <c r="Q379" t="str">
        <f>TEXT(InputData[[#This Row],[DATE]],"mmm")</f>
        <v>Jul</v>
      </c>
      <c r="R379"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79" t="str">
        <f>TEXT(InputData[[#This Row],[DATE]],"dddd")</f>
        <v>Friday</v>
      </c>
      <c r="T379">
        <f>YEAR(InputData[[#This Row],[DATE]])</f>
        <v>2021</v>
      </c>
    </row>
    <row r="380" spans="1:20" x14ac:dyDescent="0.2">
      <c r="A380" s="5">
        <v>44390</v>
      </c>
      <c r="B380" t="s">
        <v>61</v>
      </c>
      <c r="C380">
        <v>1</v>
      </c>
      <c r="D380" t="s">
        <v>108</v>
      </c>
      <c r="E380" t="s">
        <v>105</v>
      </c>
      <c r="F380" t="str">
        <f>IF(InputData[[#This Row],[DISCOUNT %]]&lt;0%,"Yes","No")</f>
        <v>No</v>
      </c>
      <c r="G380" s="1">
        <v>0</v>
      </c>
      <c r="H380" t="str">
        <f>VLOOKUP(InputData[[#This Row],[PRODUCT ID]],MasterData[],2,0)</f>
        <v>Product19</v>
      </c>
      <c r="I380" t="str">
        <f>VLOOKUP(InputData[[#This Row],[PRODUCT ID]],MasterData[],3,0)</f>
        <v>Category02</v>
      </c>
      <c r="J380" t="str">
        <f>VLOOKUP(InputData[[#This Row],[PRODUCT ID]],MasterData[],4,0)</f>
        <v>Ft</v>
      </c>
      <c r="K380" s="10">
        <f>VLOOKUP(InputData[[#This Row],[PRODUCT ID]],MasterData[],5,0)</f>
        <v>150</v>
      </c>
      <c r="L380" s="10">
        <f>VLOOKUP(InputData[[#This Row],[PRODUCT ID]],MasterData[],6,0)</f>
        <v>210</v>
      </c>
      <c r="M380" s="10">
        <f>InputData[[#This Row],[BUYING PRIZE]]*InputData[[#This Row],[QUANTITY]]</f>
        <v>150</v>
      </c>
      <c r="N380" s="10">
        <f>(InputData[[#This Row],[SELLING PRICE]]*InputData[[#This Row],[QUANTITY]])-(InputData[[#This Row],[DISCOUNT %]]*(InputData[[#This Row],[SELLING PRICE]]*InputData[[#This Row],[QUANTITY]]))</f>
        <v>210</v>
      </c>
      <c r="O380">
        <f>DAY(InputData[[#This Row],[DATE]])</f>
        <v>13</v>
      </c>
      <c r="P380" s="12">
        <v>44390</v>
      </c>
      <c r="Q380" t="str">
        <f>TEXT(InputData[[#This Row],[DATE]],"mmm")</f>
        <v>Jul</v>
      </c>
      <c r="R380"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80" t="str">
        <f>TEXT(InputData[[#This Row],[DATE]],"dddd")</f>
        <v>Tuesday</v>
      </c>
      <c r="T380">
        <f>YEAR(InputData[[#This Row],[DATE]])</f>
        <v>2021</v>
      </c>
    </row>
    <row r="381" spans="1:20" x14ac:dyDescent="0.2">
      <c r="A381" s="5">
        <v>44388</v>
      </c>
      <c r="B381" t="s">
        <v>82</v>
      </c>
      <c r="C381">
        <v>4</v>
      </c>
      <c r="D381" t="s">
        <v>106</v>
      </c>
      <c r="E381" t="s">
        <v>107</v>
      </c>
      <c r="F381" t="str">
        <f>IF(InputData[[#This Row],[DISCOUNT %]]&lt;0%,"Yes","No")</f>
        <v>No</v>
      </c>
      <c r="G381" s="1">
        <v>0</v>
      </c>
      <c r="H381" t="str">
        <f>VLOOKUP(InputData[[#This Row],[PRODUCT ID]],MasterData[],2,0)</f>
        <v>Product09</v>
      </c>
      <c r="I381" t="str">
        <f>VLOOKUP(InputData[[#This Row],[PRODUCT ID]],MasterData[],3,0)</f>
        <v>Category01</v>
      </c>
      <c r="J381" t="str">
        <f>VLOOKUP(InputData[[#This Row],[PRODUCT ID]],MasterData[],4,0)</f>
        <v>No.</v>
      </c>
      <c r="K381" s="10">
        <f>VLOOKUP(InputData[[#This Row],[PRODUCT ID]],MasterData[],5,0)</f>
        <v>6</v>
      </c>
      <c r="L381" s="10">
        <f>VLOOKUP(InputData[[#This Row],[PRODUCT ID]],MasterData[],6,0)</f>
        <v>7.8599999999999994</v>
      </c>
      <c r="M381" s="10">
        <f>InputData[[#This Row],[BUYING PRIZE]]*InputData[[#This Row],[QUANTITY]]</f>
        <v>24</v>
      </c>
      <c r="N381" s="10">
        <f>(InputData[[#This Row],[SELLING PRICE]]*InputData[[#This Row],[QUANTITY]])-(InputData[[#This Row],[DISCOUNT %]]*(InputData[[#This Row],[SELLING PRICE]]*InputData[[#This Row],[QUANTITY]]))</f>
        <v>31.439999999999998</v>
      </c>
      <c r="O381">
        <f>DAY(InputData[[#This Row],[DATE]])</f>
        <v>11</v>
      </c>
      <c r="P381" s="12">
        <v>44388</v>
      </c>
      <c r="Q381" t="str">
        <f>TEXT(InputData[[#This Row],[DATE]],"mmm")</f>
        <v>Jul</v>
      </c>
      <c r="R381"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81" t="str">
        <f>TEXT(InputData[[#This Row],[DATE]],"dddd")</f>
        <v>Sunday</v>
      </c>
      <c r="T381">
        <f>YEAR(InputData[[#This Row],[DATE]])</f>
        <v>2021</v>
      </c>
    </row>
    <row r="382" spans="1:20" x14ac:dyDescent="0.2">
      <c r="A382" s="5">
        <v>44387</v>
      </c>
      <c r="B382" t="s">
        <v>29</v>
      </c>
      <c r="C382">
        <v>6</v>
      </c>
      <c r="D382" t="s">
        <v>106</v>
      </c>
      <c r="E382" t="s">
        <v>105</v>
      </c>
      <c r="F382" t="str">
        <f>IF(InputData[[#This Row],[DISCOUNT %]]&lt;0%,"Yes","No")</f>
        <v>No</v>
      </c>
      <c r="G382" s="1">
        <v>0</v>
      </c>
      <c r="H382" t="str">
        <f>VLOOKUP(InputData[[#This Row],[PRODUCT ID]],MasterData[],2,0)</f>
        <v>Product34</v>
      </c>
      <c r="I382" t="str">
        <f>VLOOKUP(InputData[[#This Row],[PRODUCT ID]],MasterData[],3,0)</f>
        <v>Category04</v>
      </c>
      <c r="J382" t="str">
        <f>VLOOKUP(InputData[[#This Row],[PRODUCT ID]],MasterData[],4,0)</f>
        <v>Lt</v>
      </c>
      <c r="K382" s="10">
        <f>VLOOKUP(InputData[[#This Row],[PRODUCT ID]],MasterData[],5,0)</f>
        <v>55</v>
      </c>
      <c r="L382" s="10">
        <f>VLOOKUP(InputData[[#This Row],[PRODUCT ID]],MasterData[],6,0)</f>
        <v>58.3</v>
      </c>
      <c r="M382" s="10">
        <f>InputData[[#This Row],[BUYING PRIZE]]*InputData[[#This Row],[QUANTITY]]</f>
        <v>330</v>
      </c>
      <c r="N382" s="10">
        <f>(InputData[[#This Row],[SELLING PRICE]]*InputData[[#This Row],[QUANTITY]])-(InputData[[#This Row],[DISCOUNT %]]*(InputData[[#This Row],[SELLING PRICE]]*InputData[[#This Row],[QUANTITY]]))</f>
        <v>349.79999999999995</v>
      </c>
      <c r="O382">
        <f>DAY(InputData[[#This Row],[DATE]])</f>
        <v>10</v>
      </c>
      <c r="P382" s="12">
        <v>44387</v>
      </c>
      <c r="Q382" t="str">
        <f>TEXT(InputData[[#This Row],[DATE]],"mmm")</f>
        <v>Jul</v>
      </c>
      <c r="R382"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82" t="str">
        <f>TEXT(InputData[[#This Row],[DATE]],"dddd")</f>
        <v>Saturday</v>
      </c>
      <c r="T382">
        <f>YEAR(InputData[[#This Row],[DATE]])</f>
        <v>2021</v>
      </c>
    </row>
    <row r="383" spans="1:20" x14ac:dyDescent="0.2">
      <c r="A383" s="5">
        <v>44385</v>
      </c>
      <c r="B383" t="s">
        <v>92</v>
      </c>
      <c r="C383">
        <v>10</v>
      </c>
      <c r="D383" t="s">
        <v>108</v>
      </c>
      <c r="E383" t="s">
        <v>107</v>
      </c>
      <c r="F383" t="str">
        <f>IF(InputData[[#This Row],[DISCOUNT %]]&lt;0%,"Yes","No")</f>
        <v>No</v>
      </c>
      <c r="G383" s="1">
        <v>0</v>
      </c>
      <c r="H383" t="str">
        <f>VLOOKUP(InputData[[#This Row],[PRODUCT ID]],MasterData[],2,0)</f>
        <v>Product04</v>
      </c>
      <c r="I383" t="str">
        <f>VLOOKUP(InputData[[#This Row],[PRODUCT ID]],MasterData[],3,0)</f>
        <v>Category01</v>
      </c>
      <c r="J383" t="str">
        <f>VLOOKUP(InputData[[#This Row],[PRODUCT ID]],MasterData[],4,0)</f>
        <v>Lt</v>
      </c>
      <c r="K383" s="10">
        <f>VLOOKUP(InputData[[#This Row],[PRODUCT ID]],MasterData[],5,0)</f>
        <v>44</v>
      </c>
      <c r="L383" s="10">
        <f>VLOOKUP(InputData[[#This Row],[PRODUCT ID]],MasterData[],6,0)</f>
        <v>48.84</v>
      </c>
      <c r="M383" s="10">
        <f>InputData[[#This Row],[BUYING PRIZE]]*InputData[[#This Row],[QUANTITY]]</f>
        <v>440</v>
      </c>
      <c r="N383" s="10">
        <f>(InputData[[#This Row],[SELLING PRICE]]*InputData[[#This Row],[QUANTITY]])-(InputData[[#This Row],[DISCOUNT %]]*(InputData[[#This Row],[SELLING PRICE]]*InputData[[#This Row],[QUANTITY]]))</f>
        <v>488.40000000000003</v>
      </c>
      <c r="O383">
        <f>DAY(InputData[[#This Row],[DATE]])</f>
        <v>8</v>
      </c>
      <c r="P383" s="12">
        <v>44385</v>
      </c>
      <c r="Q383" t="str">
        <f>TEXT(InputData[[#This Row],[DATE]],"mmm")</f>
        <v>Jul</v>
      </c>
      <c r="R383"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83" t="str">
        <f>TEXT(InputData[[#This Row],[DATE]],"dddd")</f>
        <v>Thursday</v>
      </c>
      <c r="T383">
        <f>YEAR(InputData[[#This Row],[DATE]])</f>
        <v>2021</v>
      </c>
    </row>
    <row r="384" spans="1:20" x14ac:dyDescent="0.2">
      <c r="A384" s="5">
        <v>44383</v>
      </c>
      <c r="B384" t="s">
        <v>12</v>
      </c>
      <c r="C384">
        <v>15</v>
      </c>
      <c r="D384" t="s">
        <v>108</v>
      </c>
      <c r="E384" t="s">
        <v>105</v>
      </c>
      <c r="F384" t="str">
        <f>IF(InputData[[#This Row],[DISCOUNT %]]&lt;0%,"Yes","No")</f>
        <v>No</v>
      </c>
      <c r="G384" s="1">
        <v>0</v>
      </c>
      <c r="H384" t="str">
        <f>VLOOKUP(InputData[[#This Row],[PRODUCT ID]],MasterData[],2,0)</f>
        <v>Product41</v>
      </c>
      <c r="I384" t="str">
        <f>VLOOKUP(InputData[[#This Row],[PRODUCT ID]],MasterData[],3,0)</f>
        <v>Category05</v>
      </c>
      <c r="J384" t="str">
        <f>VLOOKUP(InputData[[#This Row],[PRODUCT ID]],MasterData[],4,0)</f>
        <v>Ft</v>
      </c>
      <c r="K384" s="10">
        <f>VLOOKUP(InputData[[#This Row],[PRODUCT ID]],MasterData[],5,0)</f>
        <v>138</v>
      </c>
      <c r="L384" s="10">
        <f>VLOOKUP(InputData[[#This Row],[PRODUCT ID]],MasterData[],6,0)</f>
        <v>173.88</v>
      </c>
      <c r="M384" s="10">
        <f>InputData[[#This Row],[BUYING PRIZE]]*InputData[[#This Row],[QUANTITY]]</f>
        <v>2070</v>
      </c>
      <c r="N384" s="10">
        <f>(InputData[[#This Row],[SELLING PRICE]]*InputData[[#This Row],[QUANTITY]])-(InputData[[#This Row],[DISCOUNT %]]*(InputData[[#This Row],[SELLING PRICE]]*InputData[[#This Row],[QUANTITY]]))</f>
        <v>2608.1999999999998</v>
      </c>
      <c r="O384">
        <f>DAY(InputData[[#This Row],[DATE]])</f>
        <v>6</v>
      </c>
      <c r="P384" s="12">
        <v>44383</v>
      </c>
      <c r="Q384" t="str">
        <f>TEXT(InputData[[#This Row],[DATE]],"mmm")</f>
        <v>Jul</v>
      </c>
      <c r="R384"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84" t="str">
        <f>TEXT(InputData[[#This Row],[DATE]],"dddd")</f>
        <v>Tuesday</v>
      </c>
      <c r="T384">
        <f>YEAR(InputData[[#This Row],[DATE]])</f>
        <v>2021</v>
      </c>
    </row>
    <row r="385" spans="1:20" x14ac:dyDescent="0.2">
      <c r="A385" s="5">
        <v>44382</v>
      </c>
      <c r="B385" t="s">
        <v>96</v>
      </c>
      <c r="C385">
        <v>8</v>
      </c>
      <c r="D385" t="s">
        <v>108</v>
      </c>
      <c r="E385" t="s">
        <v>107</v>
      </c>
      <c r="F385" t="str">
        <f>IF(InputData[[#This Row],[DISCOUNT %]]&lt;0%,"Yes","No")</f>
        <v>No</v>
      </c>
      <c r="G385" s="1">
        <v>0</v>
      </c>
      <c r="H385" t="str">
        <f>VLOOKUP(InputData[[#This Row],[PRODUCT ID]],MasterData[],2,0)</f>
        <v>Product02</v>
      </c>
      <c r="I385" t="str">
        <f>VLOOKUP(InputData[[#This Row],[PRODUCT ID]],MasterData[],3,0)</f>
        <v>Category01</v>
      </c>
      <c r="J385" t="str">
        <f>VLOOKUP(InputData[[#This Row],[PRODUCT ID]],MasterData[],4,0)</f>
        <v>Kg</v>
      </c>
      <c r="K385" s="10">
        <f>VLOOKUP(InputData[[#This Row],[PRODUCT ID]],MasterData[],5,0)</f>
        <v>105</v>
      </c>
      <c r="L385" s="10">
        <f>VLOOKUP(InputData[[#This Row],[PRODUCT ID]],MasterData[],6,0)</f>
        <v>142.80000000000001</v>
      </c>
      <c r="M385" s="10">
        <f>InputData[[#This Row],[BUYING PRIZE]]*InputData[[#This Row],[QUANTITY]]</f>
        <v>840</v>
      </c>
      <c r="N385" s="10">
        <f>(InputData[[#This Row],[SELLING PRICE]]*InputData[[#This Row],[QUANTITY]])-(InputData[[#This Row],[DISCOUNT %]]*(InputData[[#This Row],[SELLING PRICE]]*InputData[[#This Row],[QUANTITY]]))</f>
        <v>1142.4000000000001</v>
      </c>
      <c r="O385">
        <f>DAY(InputData[[#This Row],[DATE]])</f>
        <v>5</v>
      </c>
      <c r="P385" s="12">
        <v>44382</v>
      </c>
      <c r="Q385" t="str">
        <f>TEXT(InputData[[#This Row],[DATE]],"mmm")</f>
        <v>Jul</v>
      </c>
      <c r="R385"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85" t="str">
        <f>TEXT(InputData[[#This Row],[DATE]],"dddd")</f>
        <v>Monday</v>
      </c>
      <c r="T385">
        <f>YEAR(InputData[[#This Row],[DATE]])</f>
        <v>2021</v>
      </c>
    </row>
    <row r="386" spans="1:20" x14ac:dyDescent="0.2">
      <c r="A386" s="5">
        <v>44380</v>
      </c>
      <c r="B386" t="s">
        <v>31</v>
      </c>
      <c r="C386">
        <v>9</v>
      </c>
      <c r="D386" t="s">
        <v>107</v>
      </c>
      <c r="E386" t="s">
        <v>105</v>
      </c>
      <c r="F386" t="str">
        <f>IF(InputData[[#This Row],[DISCOUNT %]]&lt;0%,"Yes","No")</f>
        <v>No</v>
      </c>
      <c r="G386" s="1">
        <v>0</v>
      </c>
      <c r="H386" t="str">
        <f>VLOOKUP(InputData[[#This Row],[PRODUCT ID]],MasterData[],2,0)</f>
        <v>Product33</v>
      </c>
      <c r="I386" t="str">
        <f>VLOOKUP(InputData[[#This Row],[PRODUCT ID]],MasterData[],3,0)</f>
        <v>Category04</v>
      </c>
      <c r="J386" t="str">
        <f>VLOOKUP(InputData[[#This Row],[PRODUCT ID]],MasterData[],4,0)</f>
        <v>Kg</v>
      </c>
      <c r="K386" s="10">
        <f>VLOOKUP(InputData[[#This Row],[PRODUCT ID]],MasterData[],5,0)</f>
        <v>95</v>
      </c>
      <c r="L386" s="10">
        <f>VLOOKUP(InputData[[#This Row],[PRODUCT ID]],MasterData[],6,0)</f>
        <v>119.7</v>
      </c>
      <c r="M386" s="10">
        <f>InputData[[#This Row],[BUYING PRIZE]]*InputData[[#This Row],[QUANTITY]]</f>
        <v>855</v>
      </c>
      <c r="N386" s="10">
        <f>(InputData[[#This Row],[SELLING PRICE]]*InputData[[#This Row],[QUANTITY]])-(InputData[[#This Row],[DISCOUNT %]]*(InputData[[#This Row],[SELLING PRICE]]*InputData[[#This Row],[QUANTITY]]))</f>
        <v>1077.3</v>
      </c>
      <c r="O386">
        <f>DAY(InputData[[#This Row],[DATE]])</f>
        <v>3</v>
      </c>
      <c r="P386" s="12">
        <v>44380</v>
      </c>
      <c r="Q386" t="str">
        <f>TEXT(InputData[[#This Row],[DATE]],"mmm")</f>
        <v>Jul</v>
      </c>
      <c r="R386"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86" t="str">
        <f>TEXT(InputData[[#This Row],[DATE]],"dddd")</f>
        <v>Saturday</v>
      </c>
      <c r="T386">
        <f>YEAR(InputData[[#This Row],[DATE]])</f>
        <v>2021</v>
      </c>
    </row>
    <row r="387" spans="1:20" x14ac:dyDescent="0.2">
      <c r="A387" s="5">
        <v>44380</v>
      </c>
      <c r="B387" t="s">
        <v>94</v>
      </c>
      <c r="C387">
        <v>8</v>
      </c>
      <c r="D387" t="s">
        <v>107</v>
      </c>
      <c r="E387" t="s">
        <v>105</v>
      </c>
      <c r="F387" t="str">
        <f>IF(InputData[[#This Row],[DISCOUNT %]]&lt;0%,"Yes","No")</f>
        <v>No</v>
      </c>
      <c r="G387" s="1">
        <v>0</v>
      </c>
      <c r="H387" t="str">
        <f>VLOOKUP(InputData[[#This Row],[PRODUCT ID]],MasterData[],2,0)</f>
        <v>Product03</v>
      </c>
      <c r="I387" t="str">
        <f>VLOOKUP(InputData[[#This Row],[PRODUCT ID]],MasterData[],3,0)</f>
        <v>Category01</v>
      </c>
      <c r="J387" t="str">
        <f>VLOOKUP(InputData[[#This Row],[PRODUCT ID]],MasterData[],4,0)</f>
        <v>Kg</v>
      </c>
      <c r="K387" s="10">
        <f>VLOOKUP(InputData[[#This Row],[PRODUCT ID]],MasterData[],5,0)</f>
        <v>71</v>
      </c>
      <c r="L387" s="10">
        <f>VLOOKUP(InputData[[#This Row],[PRODUCT ID]],MasterData[],6,0)</f>
        <v>80.94</v>
      </c>
      <c r="M387" s="10">
        <f>InputData[[#This Row],[BUYING PRIZE]]*InputData[[#This Row],[QUANTITY]]</f>
        <v>568</v>
      </c>
      <c r="N387" s="10">
        <f>(InputData[[#This Row],[SELLING PRICE]]*InputData[[#This Row],[QUANTITY]])-(InputData[[#This Row],[DISCOUNT %]]*(InputData[[#This Row],[SELLING PRICE]]*InputData[[#This Row],[QUANTITY]]))</f>
        <v>647.52</v>
      </c>
      <c r="O387">
        <f>DAY(InputData[[#This Row],[DATE]])</f>
        <v>3</v>
      </c>
      <c r="P387" s="12">
        <v>44380</v>
      </c>
      <c r="Q387" t="str">
        <f>TEXT(InputData[[#This Row],[DATE]],"mmm")</f>
        <v>Jul</v>
      </c>
      <c r="R387"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87" t="str">
        <f>TEXT(InputData[[#This Row],[DATE]],"dddd")</f>
        <v>Saturday</v>
      </c>
      <c r="T387">
        <f>YEAR(InputData[[#This Row],[DATE]])</f>
        <v>2021</v>
      </c>
    </row>
    <row r="388" spans="1:20" x14ac:dyDescent="0.2">
      <c r="A388" s="5">
        <v>44379</v>
      </c>
      <c r="B388" t="s">
        <v>79</v>
      </c>
      <c r="C388">
        <v>11</v>
      </c>
      <c r="D388" t="s">
        <v>108</v>
      </c>
      <c r="E388" t="s">
        <v>105</v>
      </c>
      <c r="F388" t="str">
        <f>IF(InputData[[#This Row],[DISCOUNT %]]&lt;0%,"Yes","No")</f>
        <v>No</v>
      </c>
      <c r="G388" s="1">
        <v>0</v>
      </c>
      <c r="H388" t="str">
        <f>VLOOKUP(InputData[[#This Row],[PRODUCT ID]],MasterData[],2,0)</f>
        <v>Product10</v>
      </c>
      <c r="I388" t="str">
        <f>VLOOKUP(InputData[[#This Row],[PRODUCT ID]],MasterData[],3,0)</f>
        <v>Category02</v>
      </c>
      <c r="J388" t="str">
        <f>VLOOKUP(InputData[[#This Row],[PRODUCT ID]],MasterData[],4,0)</f>
        <v>Ft</v>
      </c>
      <c r="K388" s="10">
        <f>VLOOKUP(InputData[[#This Row],[PRODUCT ID]],MasterData[],5,0)</f>
        <v>148</v>
      </c>
      <c r="L388" s="10">
        <f>VLOOKUP(InputData[[#This Row],[PRODUCT ID]],MasterData[],6,0)</f>
        <v>164.28</v>
      </c>
      <c r="M388" s="10">
        <f>InputData[[#This Row],[BUYING PRIZE]]*InputData[[#This Row],[QUANTITY]]</f>
        <v>1628</v>
      </c>
      <c r="N388" s="10">
        <f>(InputData[[#This Row],[SELLING PRICE]]*InputData[[#This Row],[QUANTITY]])-(InputData[[#This Row],[DISCOUNT %]]*(InputData[[#This Row],[SELLING PRICE]]*InputData[[#This Row],[QUANTITY]]))</f>
        <v>1807.08</v>
      </c>
      <c r="O388">
        <f>DAY(InputData[[#This Row],[DATE]])</f>
        <v>2</v>
      </c>
      <c r="P388" s="12">
        <v>44379</v>
      </c>
      <c r="Q388" t="str">
        <f>TEXT(InputData[[#This Row],[DATE]],"mmm")</f>
        <v>Jul</v>
      </c>
      <c r="R388"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88" t="str">
        <f>TEXT(InputData[[#This Row],[DATE]],"dddd")</f>
        <v>Friday</v>
      </c>
      <c r="T388">
        <f>YEAR(InputData[[#This Row],[DATE]])</f>
        <v>2021</v>
      </c>
    </row>
    <row r="389" spans="1:20" x14ac:dyDescent="0.2">
      <c r="A389" s="5">
        <v>44378</v>
      </c>
      <c r="B389" t="s">
        <v>90</v>
      </c>
      <c r="C389">
        <v>11</v>
      </c>
      <c r="D389" t="s">
        <v>108</v>
      </c>
      <c r="E389" t="s">
        <v>105</v>
      </c>
      <c r="F389" t="str">
        <f>IF(InputData[[#This Row],[DISCOUNT %]]&lt;0%,"Yes","No")</f>
        <v>No</v>
      </c>
      <c r="G389" s="1">
        <v>0</v>
      </c>
      <c r="H389" t="str">
        <f>VLOOKUP(InputData[[#This Row],[PRODUCT ID]],MasterData[],2,0)</f>
        <v>Product05</v>
      </c>
      <c r="I389" t="str">
        <f>VLOOKUP(InputData[[#This Row],[PRODUCT ID]],MasterData[],3,0)</f>
        <v>Category01</v>
      </c>
      <c r="J389" t="str">
        <f>VLOOKUP(InputData[[#This Row],[PRODUCT ID]],MasterData[],4,0)</f>
        <v>Ft</v>
      </c>
      <c r="K389" s="10">
        <f>VLOOKUP(InputData[[#This Row],[PRODUCT ID]],MasterData[],5,0)</f>
        <v>133</v>
      </c>
      <c r="L389" s="10">
        <f>VLOOKUP(InputData[[#This Row],[PRODUCT ID]],MasterData[],6,0)</f>
        <v>155.61000000000001</v>
      </c>
      <c r="M389" s="10">
        <f>InputData[[#This Row],[BUYING PRIZE]]*InputData[[#This Row],[QUANTITY]]</f>
        <v>1463</v>
      </c>
      <c r="N389" s="10">
        <f>(InputData[[#This Row],[SELLING PRICE]]*InputData[[#This Row],[QUANTITY]])-(InputData[[#This Row],[DISCOUNT %]]*(InputData[[#This Row],[SELLING PRICE]]*InputData[[#This Row],[QUANTITY]]))</f>
        <v>1711.71</v>
      </c>
      <c r="O389">
        <f>DAY(InputData[[#This Row],[DATE]])</f>
        <v>1</v>
      </c>
      <c r="P389" s="12">
        <v>44378</v>
      </c>
      <c r="Q389" t="str">
        <f>TEXT(InputData[[#This Row],[DATE]],"mmm")</f>
        <v>Jul</v>
      </c>
      <c r="R389"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89" t="str">
        <f>TEXT(InputData[[#This Row],[DATE]],"dddd")</f>
        <v>Thursday</v>
      </c>
      <c r="T389">
        <f>YEAR(InputData[[#This Row],[DATE]])</f>
        <v>2021</v>
      </c>
    </row>
    <row r="390" spans="1:20" x14ac:dyDescent="0.2">
      <c r="A390" s="5">
        <v>44376</v>
      </c>
      <c r="B390" t="s">
        <v>71</v>
      </c>
      <c r="C390">
        <v>4</v>
      </c>
      <c r="D390" t="s">
        <v>108</v>
      </c>
      <c r="E390" t="s">
        <v>107</v>
      </c>
      <c r="F390" t="str">
        <f>IF(InputData[[#This Row],[DISCOUNT %]]&lt;0%,"Yes","No")</f>
        <v>No</v>
      </c>
      <c r="G390" s="1">
        <v>0</v>
      </c>
      <c r="H390" t="str">
        <f>VLOOKUP(InputData[[#This Row],[PRODUCT ID]],MasterData[],2,0)</f>
        <v>Product14</v>
      </c>
      <c r="I390" t="str">
        <f>VLOOKUP(InputData[[#This Row],[PRODUCT ID]],MasterData[],3,0)</f>
        <v>Category02</v>
      </c>
      <c r="J390" t="str">
        <f>VLOOKUP(InputData[[#This Row],[PRODUCT ID]],MasterData[],4,0)</f>
        <v>Kg</v>
      </c>
      <c r="K390" s="10">
        <f>VLOOKUP(InputData[[#This Row],[PRODUCT ID]],MasterData[],5,0)</f>
        <v>112</v>
      </c>
      <c r="L390" s="10">
        <f>VLOOKUP(InputData[[#This Row],[PRODUCT ID]],MasterData[],6,0)</f>
        <v>146.72</v>
      </c>
      <c r="M390" s="10">
        <f>InputData[[#This Row],[BUYING PRIZE]]*InputData[[#This Row],[QUANTITY]]</f>
        <v>448</v>
      </c>
      <c r="N390" s="10">
        <f>(InputData[[#This Row],[SELLING PRICE]]*InputData[[#This Row],[QUANTITY]])-(InputData[[#This Row],[DISCOUNT %]]*(InputData[[#This Row],[SELLING PRICE]]*InputData[[#This Row],[QUANTITY]]))</f>
        <v>586.88</v>
      </c>
      <c r="O390">
        <f>DAY(InputData[[#This Row],[DATE]])</f>
        <v>29</v>
      </c>
      <c r="P390" s="12">
        <v>44376</v>
      </c>
      <c r="Q390" t="str">
        <f>TEXT(InputData[[#This Row],[DATE]],"mmm")</f>
        <v>Jun</v>
      </c>
      <c r="R390"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90" t="str">
        <f>TEXT(InputData[[#This Row],[DATE]],"dddd")</f>
        <v>Tuesday</v>
      </c>
      <c r="T390">
        <f>YEAR(InputData[[#This Row],[DATE]])</f>
        <v>2021</v>
      </c>
    </row>
    <row r="391" spans="1:20" x14ac:dyDescent="0.2">
      <c r="A391" s="5">
        <v>44375</v>
      </c>
      <c r="B391" t="s">
        <v>56</v>
      </c>
      <c r="C391">
        <v>2</v>
      </c>
      <c r="D391" t="s">
        <v>107</v>
      </c>
      <c r="E391" t="s">
        <v>105</v>
      </c>
      <c r="F391" t="str">
        <f>IF(InputData[[#This Row],[DISCOUNT %]]&lt;0%,"Yes","No")</f>
        <v>No</v>
      </c>
      <c r="G391" s="1">
        <v>0</v>
      </c>
      <c r="H391" t="str">
        <f>VLOOKUP(InputData[[#This Row],[PRODUCT ID]],MasterData[],2,0)</f>
        <v>Product21</v>
      </c>
      <c r="I391" t="str">
        <f>VLOOKUP(InputData[[#This Row],[PRODUCT ID]],MasterData[],3,0)</f>
        <v>Category03</v>
      </c>
      <c r="J391" t="str">
        <f>VLOOKUP(InputData[[#This Row],[PRODUCT ID]],MasterData[],4,0)</f>
        <v>Ft</v>
      </c>
      <c r="K391" s="10">
        <f>VLOOKUP(InputData[[#This Row],[PRODUCT ID]],MasterData[],5,0)</f>
        <v>126</v>
      </c>
      <c r="L391" s="10">
        <f>VLOOKUP(InputData[[#This Row],[PRODUCT ID]],MasterData[],6,0)</f>
        <v>162.54</v>
      </c>
      <c r="M391" s="10">
        <f>InputData[[#This Row],[BUYING PRIZE]]*InputData[[#This Row],[QUANTITY]]</f>
        <v>252</v>
      </c>
      <c r="N391" s="10">
        <f>(InputData[[#This Row],[SELLING PRICE]]*InputData[[#This Row],[QUANTITY]])-(InputData[[#This Row],[DISCOUNT %]]*(InputData[[#This Row],[SELLING PRICE]]*InputData[[#This Row],[QUANTITY]]))</f>
        <v>325.08</v>
      </c>
      <c r="O391">
        <f>DAY(InputData[[#This Row],[DATE]])</f>
        <v>28</v>
      </c>
      <c r="P391" s="12">
        <v>44375</v>
      </c>
      <c r="Q391" t="str">
        <f>TEXT(InputData[[#This Row],[DATE]],"mmm")</f>
        <v>Jun</v>
      </c>
      <c r="R391"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91" t="str">
        <f>TEXT(InputData[[#This Row],[DATE]],"dddd")</f>
        <v>Monday</v>
      </c>
      <c r="T391">
        <f>YEAR(InputData[[#This Row],[DATE]])</f>
        <v>2021</v>
      </c>
    </row>
    <row r="392" spans="1:20" x14ac:dyDescent="0.2">
      <c r="A392" s="5">
        <v>44375</v>
      </c>
      <c r="B392" t="s">
        <v>26</v>
      </c>
      <c r="C392">
        <v>7</v>
      </c>
      <c r="D392" t="s">
        <v>107</v>
      </c>
      <c r="E392" t="s">
        <v>107</v>
      </c>
      <c r="F392" t="str">
        <f>IF(InputData[[#This Row],[DISCOUNT %]]&lt;0%,"Yes","No")</f>
        <v>No</v>
      </c>
      <c r="G392" s="1">
        <v>0</v>
      </c>
      <c r="H392" t="str">
        <f>VLOOKUP(InputData[[#This Row],[PRODUCT ID]],MasterData[],2,0)</f>
        <v>Product35</v>
      </c>
      <c r="I392" t="str">
        <f>VLOOKUP(InputData[[#This Row],[PRODUCT ID]],MasterData[],3,0)</f>
        <v>Category04</v>
      </c>
      <c r="J392" t="str">
        <f>VLOOKUP(InputData[[#This Row],[PRODUCT ID]],MasterData[],4,0)</f>
        <v>No.</v>
      </c>
      <c r="K392" s="10">
        <f>VLOOKUP(InputData[[#This Row],[PRODUCT ID]],MasterData[],5,0)</f>
        <v>5</v>
      </c>
      <c r="L392" s="10">
        <f>VLOOKUP(InputData[[#This Row],[PRODUCT ID]],MasterData[],6,0)</f>
        <v>6.7</v>
      </c>
      <c r="M392" s="10">
        <f>InputData[[#This Row],[BUYING PRIZE]]*InputData[[#This Row],[QUANTITY]]</f>
        <v>35</v>
      </c>
      <c r="N392" s="10">
        <f>(InputData[[#This Row],[SELLING PRICE]]*InputData[[#This Row],[QUANTITY]])-(InputData[[#This Row],[DISCOUNT %]]*(InputData[[#This Row],[SELLING PRICE]]*InputData[[#This Row],[QUANTITY]]))</f>
        <v>46.9</v>
      </c>
      <c r="O392">
        <f>DAY(InputData[[#This Row],[DATE]])</f>
        <v>28</v>
      </c>
      <c r="P392" s="12">
        <v>44375</v>
      </c>
      <c r="Q392" t="str">
        <f>TEXT(InputData[[#This Row],[DATE]],"mmm")</f>
        <v>Jun</v>
      </c>
      <c r="R392"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92" t="str">
        <f>TEXT(InputData[[#This Row],[DATE]],"dddd")</f>
        <v>Monday</v>
      </c>
      <c r="T392">
        <f>YEAR(InputData[[#This Row],[DATE]])</f>
        <v>2021</v>
      </c>
    </row>
    <row r="393" spans="1:20" x14ac:dyDescent="0.2">
      <c r="A393" s="5">
        <v>44374</v>
      </c>
      <c r="B393" t="s">
        <v>90</v>
      </c>
      <c r="C393">
        <v>11</v>
      </c>
      <c r="D393" t="s">
        <v>108</v>
      </c>
      <c r="E393" t="s">
        <v>105</v>
      </c>
      <c r="F393" t="str">
        <f>IF(InputData[[#This Row],[DISCOUNT %]]&lt;0%,"Yes","No")</f>
        <v>No</v>
      </c>
      <c r="G393" s="1">
        <v>0</v>
      </c>
      <c r="H393" t="str">
        <f>VLOOKUP(InputData[[#This Row],[PRODUCT ID]],MasterData[],2,0)</f>
        <v>Product05</v>
      </c>
      <c r="I393" t="str">
        <f>VLOOKUP(InputData[[#This Row],[PRODUCT ID]],MasterData[],3,0)</f>
        <v>Category01</v>
      </c>
      <c r="J393" t="str">
        <f>VLOOKUP(InputData[[#This Row],[PRODUCT ID]],MasterData[],4,0)</f>
        <v>Ft</v>
      </c>
      <c r="K393" s="10">
        <f>VLOOKUP(InputData[[#This Row],[PRODUCT ID]],MasterData[],5,0)</f>
        <v>133</v>
      </c>
      <c r="L393" s="10">
        <f>VLOOKUP(InputData[[#This Row],[PRODUCT ID]],MasterData[],6,0)</f>
        <v>155.61000000000001</v>
      </c>
      <c r="M393" s="10">
        <f>InputData[[#This Row],[BUYING PRIZE]]*InputData[[#This Row],[QUANTITY]]</f>
        <v>1463</v>
      </c>
      <c r="N393" s="10">
        <f>(InputData[[#This Row],[SELLING PRICE]]*InputData[[#This Row],[QUANTITY]])-(InputData[[#This Row],[DISCOUNT %]]*(InputData[[#This Row],[SELLING PRICE]]*InputData[[#This Row],[QUANTITY]]))</f>
        <v>1711.71</v>
      </c>
      <c r="O393">
        <f>DAY(InputData[[#This Row],[DATE]])</f>
        <v>27</v>
      </c>
      <c r="P393" s="12">
        <v>44374</v>
      </c>
      <c r="Q393" t="str">
        <f>TEXT(InputData[[#This Row],[DATE]],"mmm")</f>
        <v>Jun</v>
      </c>
      <c r="R393"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93" t="str">
        <f>TEXT(InputData[[#This Row],[DATE]],"dddd")</f>
        <v>Sunday</v>
      </c>
      <c r="T393">
        <f>YEAR(InputData[[#This Row],[DATE]])</f>
        <v>2021</v>
      </c>
    </row>
    <row r="394" spans="1:20" x14ac:dyDescent="0.2">
      <c r="A394" s="5">
        <v>44373</v>
      </c>
      <c r="B394" t="s">
        <v>82</v>
      </c>
      <c r="C394">
        <v>7</v>
      </c>
      <c r="D394" t="s">
        <v>107</v>
      </c>
      <c r="E394" t="s">
        <v>107</v>
      </c>
      <c r="F394" t="str">
        <f>IF(InputData[[#This Row],[DISCOUNT %]]&lt;0%,"Yes","No")</f>
        <v>No</v>
      </c>
      <c r="G394" s="1">
        <v>0</v>
      </c>
      <c r="H394" t="str">
        <f>VLOOKUP(InputData[[#This Row],[PRODUCT ID]],MasterData[],2,0)</f>
        <v>Product09</v>
      </c>
      <c r="I394" t="str">
        <f>VLOOKUP(InputData[[#This Row],[PRODUCT ID]],MasterData[],3,0)</f>
        <v>Category01</v>
      </c>
      <c r="J394" t="str">
        <f>VLOOKUP(InputData[[#This Row],[PRODUCT ID]],MasterData[],4,0)</f>
        <v>No.</v>
      </c>
      <c r="K394" s="10">
        <f>VLOOKUP(InputData[[#This Row],[PRODUCT ID]],MasterData[],5,0)</f>
        <v>6</v>
      </c>
      <c r="L394" s="10">
        <f>VLOOKUP(InputData[[#This Row],[PRODUCT ID]],MasterData[],6,0)</f>
        <v>7.8599999999999994</v>
      </c>
      <c r="M394" s="10">
        <f>InputData[[#This Row],[BUYING PRIZE]]*InputData[[#This Row],[QUANTITY]]</f>
        <v>42</v>
      </c>
      <c r="N394" s="10">
        <f>(InputData[[#This Row],[SELLING PRICE]]*InputData[[#This Row],[QUANTITY]])-(InputData[[#This Row],[DISCOUNT %]]*(InputData[[#This Row],[SELLING PRICE]]*InputData[[#This Row],[QUANTITY]]))</f>
        <v>55.019999999999996</v>
      </c>
      <c r="O394">
        <f>DAY(InputData[[#This Row],[DATE]])</f>
        <v>26</v>
      </c>
      <c r="P394" s="12">
        <v>44373</v>
      </c>
      <c r="Q394" t="str">
        <f>TEXT(InputData[[#This Row],[DATE]],"mmm")</f>
        <v>Jun</v>
      </c>
      <c r="R394"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94" t="str">
        <f>TEXT(InputData[[#This Row],[DATE]],"dddd")</f>
        <v>Saturday</v>
      </c>
      <c r="T394">
        <f>YEAR(InputData[[#This Row],[DATE]])</f>
        <v>2021</v>
      </c>
    </row>
    <row r="395" spans="1:20" x14ac:dyDescent="0.2">
      <c r="A395" s="5">
        <v>44371</v>
      </c>
      <c r="B395" t="s">
        <v>77</v>
      </c>
      <c r="C395">
        <v>13</v>
      </c>
      <c r="D395" t="s">
        <v>108</v>
      </c>
      <c r="E395" t="s">
        <v>107</v>
      </c>
      <c r="F395" t="str">
        <f>IF(InputData[[#This Row],[DISCOUNT %]]&lt;0%,"Yes","No")</f>
        <v>No</v>
      </c>
      <c r="G395" s="1">
        <v>0</v>
      </c>
      <c r="H395" t="str">
        <f>VLOOKUP(InputData[[#This Row],[PRODUCT ID]],MasterData[],2,0)</f>
        <v>Product11</v>
      </c>
      <c r="I395" t="str">
        <f>VLOOKUP(InputData[[#This Row],[PRODUCT ID]],MasterData[],3,0)</f>
        <v>Category02</v>
      </c>
      <c r="J395" t="str">
        <f>VLOOKUP(InputData[[#This Row],[PRODUCT ID]],MasterData[],4,0)</f>
        <v>Lt</v>
      </c>
      <c r="K395" s="10">
        <f>VLOOKUP(InputData[[#This Row],[PRODUCT ID]],MasterData[],5,0)</f>
        <v>44</v>
      </c>
      <c r="L395" s="10">
        <f>VLOOKUP(InputData[[#This Row],[PRODUCT ID]],MasterData[],6,0)</f>
        <v>48.4</v>
      </c>
      <c r="M395" s="10">
        <f>InputData[[#This Row],[BUYING PRIZE]]*InputData[[#This Row],[QUANTITY]]</f>
        <v>572</v>
      </c>
      <c r="N395" s="10">
        <f>(InputData[[#This Row],[SELLING PRICE]]*InputData[[#This Row],[QUANTITY]])-(InputData[[#This Row],[DISCOUNT %]]*(InputData[[#This Row],[SELLING PRICE]]*InputData[[#This Row],[QUANTITY]]))</f>
        <v>629.19999999999993</v>
      </c>
      <c r="O395">
        <f>DAY(InputData[[#This Row],[DATE]])</f>
        <v>24</v>
      </c>
      <c r="P395" s="12">
        <v>44371</v>
      </c>
      <c r="Q395" t="str">
        <f>TEXT(InputData[[#This Row],[DATE]],"mmm")</f>
        <v>Jun</v>
      </c>
      <c r="R395"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95" t="str">
        <f>TEXT(InputData[[#This Row],[DATE]],"dddd")</f>
        <v>Thursday</v>
      </c>
      <c r="T395">
        <f>YEAR(InputData[[#This Row],[DATE]])</f>
        <v>2021</v>
      </c>
    </row>
    <row r="396" spans="1:20" x14ac:dyDescent="0.2">
      <c r="A396" s="5">
        <v>44370</v>
      </c>
      <c r="B396" t="s">
        <v>67</v>
      </c>
      <c r="C396">
        <v>4</v>
      </c>
      <c r="D396" t="s">
        <v>108</v>
      </c>
      <c r="E396" t="s">
        <v>107</v>
      </c>
      <c r="F396" t="str">
        <f>IF(InputData[[#This Row],[DISCOUNT %]]&lt;0%,"Yes","No")</f>
        <v>No</v>
      </c>
      <c r="G396" s="1">
        <v>0</v>
      </c>
      <c r="H396" t="str">
        <f>VLOOKUP(InputData[[#This Row],[PRODUCT ID]],MasterData[],2,0)</f>
        <v>Product16</v>
      </c>
      <c r="I396" t="str">
        <f>VLOOKUP(InputData[[#This Row],[PRODUCT ID]],MasterData[],3,0)</f>
        <v>Category02</v>
      </c>
      <c r="J396" t="str">
        <f>VLOOKUP(InputData[[#This Row],[PRODUCT ID]],MasterData[],4,0)</f>
        <v>No.</v>
      </c>
      <c r="K396" s="10">
        <f>VLOOKUP(InputData[[#This Row],[PRODUCT ID]],MasterData[],5,0)</f>
        <v>13</v>
      </c>
      <c r="L396" s="10">
        <f>VLOOKUP(InputData[[#This Row],[PRODUCT ID]],MasterData[],6,0)</f>
        <v>16.64</v>
      </c>
      <c r="M396" s="10">
        <f>InputData[[#This Row],[BUYING PRIZE]]*InputData[[#This Row],[QUANTITY]]</f>
        <v>52</v>
      </c>
      <c r="N396" s="10">
        <f>(InputData[[#This Row],[SELLING PRICE]]*InputData[[#This Row],[QUANTITY]])-(InputData[[#This Row],[DISCOUNT %]]*(InputData[[#This Row],[SELLING PRICE]]*InputData[[#This Row],[QUANTITY]]))</f>
        <v>66.56</v>
      </c>
      <c r="O396">
        <f>DAY(InputData[[#This Row],[DATE]])</f>
        <v>23</v>
      </c>
      <c r="P396" s="12">
        <v>44370</v>
      </c>
      <c r="Q396" t="str">
        <f>TEXT(InputData[[#This Row],[DATE]],"mmm")</f>
        <v>Jun</v>
      </c>
      <c r="R396"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96" t="str">
        <f>TEXT(InputData[[#This Row],[DATE]],"dddd")</f>
        <v>Wednesday</v>
      </c>
      <c r="T396">
        <f>YEAR(InputData[[#This Row],[DATE]])</f>
        <v>2021</v>
      </c>
    </row>
    <row r="397" spans="1:20" x14ac:dyDescent="0.2">
      <c r="A397" s="5">
        <v>44367</v>
      </c>
      <c r="B397" t="s">
        <v>67</v>
      </c>
      <c r="C397">
        <v>1</v>
      </c>
      <c r="D397" t="s">
        <v>106</v>
      </c>
      <c r="E397" t="s">
        <v>105</v>
      </c>
      <c r="F397" t="str">
        <f>IF(InputData[[#This Row],[DISCOUNT %]]&lt;0%,"Yes","No")</f>
        <v>No</v>
      </c>
      <c r="G397" s="1">
        <v>0</v>
      </c>
      <c r="H397" t="str">
        <f>VLOOKUP(InputData[[#This Row],[PRODUCT ID]],MasterData[],2,0)</f>
        <v>Product16</v>
      </c>
      <c r="I397" t="str">
        <f>VLOOKUP(InputData[[#This Row],[PRODUCT ID]],MasterData[],3,0)</f>
        <v>Category02</v>
      </c>
      <c r="J397" t="str">
        <f>VLOOKUP(InputData[[#This Row],[PRODUCT ID]],MasterData[],4,0)</f>
        <v>No.</v>
      </c>
      <c r="K397" s="10">
        <f>VLOOKUP(InputData[[#This Row],[PRODUCT ID]],MasterData[],5,0)</f>
        <v>13</v>
      </c>
      <c r="L397" s="10">
        <f>VLOOKUP(InputData[[#This Row],[PRODUCT ID]],MasterData[],6,0)</f>
        <v>16.64</v>
      </c>
      <c r="M397" s="10">
        <f>InputData[[#This Row],[BUYING PRIZE]]*InputData[[#This Row],[QUANTITY]]</f>
        <v>13</v>
      </c>
      <c r="N397" s="10">
        <f>(InputData[[#This Row],[SELLING PRICE]]*InputData[[#This Row],[QUANTITY]])-(InputData[[#This Row],[DISCOUNT %]]*(InputData[[#This Row],[SELLING PRICE]]*InputData[[#This Row],[QUANTITY]]))</f>
        <v>16.64</v>
      </c>
      <c r="O397">
        <f>DAY(InputData[[#This Row],[DATE]])</f>
        <v>20</v>
      </c>
      <c r="P397" s="12">
        <v>44367</v>
      </c>
      <c r="Q397" t="str">
        <f>TEXT(InputData[[#This Row],[DATE]],"mmm")</f>
        <v>Jun</v>
      </c>
      <c r="R397"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97" t="str">
        <f>TEXT(InputData[[#This Row],[DATE]],"dddd")</f>
        <v>Sunday</v>
      </c>
      <c r="T397">
        <f>YEAR(InputData[[#This Row],[DATE]])</f>
        <v>2021</v>
      </c>
    </row>
    <row r="398" spans="1:20" x14ac:dyDescent="0.2">
      <c r="A398" s="5">
        <v>44366</v>
      </c>
      <c r="B398" t="s">
        <v>12</v>
      </c>
      <c r="C398">
        <v>5</v>
      </c>
      <c r="D398" t="s">
        <v>108</v>
      </c>
      <c r="E398" t="s">
        <v>107</v>
      </c>
      <c r="F398" t="str">
        <f>IF(InputData[[#This Row],[DISCOUNT %]]&lt;0%,"Yes","No")</f>
        <v>No</v>
      </c>
      <c r="G398" s="1">
        <v>0</v>
      </c>
      <c r="H398" t="str">
        <f>VLOOKUP(InputData[[#This Row],[PRODUCT ID]],MasterData[],2,0)</f>
        <v>Product41</v>
      </c>
      <c r="I398" t="str">
        <f>VLOOKUP(InputData[[#This Row],[PRODUCT ID]],MasterData[],3,0)</f>
        <v>Category05</v>
      </c>
      <c r="J398" t="str">
        <f>VLOOKUP(InputData[[#This Row],[PRODUCT ID]],MasterData[],4,0)</f>
        <v>Ft</v>
      </c>
      <c r="K398" s="10">
        <f>VLOOKUP(InputData[[#This Row],[PRODUCT ID]],MasterData[],5,0)</f>
        <v>138</v>
      </c>
      <c r="L398" s="10">
        <f>VLOOKUP(InputData[[#This Row],[PRODUCT ID]],MasterData[],6,0)</f>
        <v>173.88</v>
      </c>
      <c r="M398" s="10">
        <f>InputData[[#This Row],[BUYING PRIZE]]*InputData[[#This Row],[QUANTITY]]</f>
        <v>690</v>
      </c>
      <c r="N398" s="10">
        <f>(InputData[[#This Row],[SELLING PRICE]]*InputData[[#This Row],[QUANTITY]])-(InputData[[#This Row],[DISCOUNT %]]*(InputData[[#This Row],[SELLING PRICE]]*InputData[[#This Row],[QUANTITY]]))</f>
        <v>869.4</v>
      </c>
      <c r="O398">
        <f>DAY(InputData[[#This Row],[DATE]])</f>
        <v>19</v>
      </c>
      <c r="P398" s="12">
        <v>44366</v>
      </c>
      <c r="Q398" t="str">
        <f>TEXT(InputData[[#This Row],[DATE]],"mmm")</f>
        <v>Jun</v>
      </c>
      <c r="R398"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98" t="str">
        <f>TEXT(InputData[[#This Row],[DATE]],"dddd")</f>
        <v>Saturday</v>
      </c>
      <c r="T398">
        <f>YEAR(InputData[[#This Row],[DATE]])</f>
        <v>2021</v>
      </c>
    </row>
    <row r="399" spans="1:20" x14ac:dyDescent="0.2">
      <c r="A399" s="5">
        <v>44365</v>
      </c>
      <c r="B399" t="s">
        <v>48</v>
      </c>
      <c r="C399">
        <v>13</v>
      </c>
      <c r="D399" t="s">
        <v>108</v>
      </c>
      <c r="E399" t="s">
        <v>105</v>
      </c>
      <c r="F399" t="str">
        <f>IF(InputData[[#This Row],[DISCOUNT %]]&lt;0%,"Yes","No")</f>
        <v>No</v>
      </c>
      <c r="G399" s="1">
        <v>0</v>
      </c>
      <c r="H399" t="str">
        <f>VLOOKUP(InputData[[#This Row],[PRODUCT ID]],MasterData[],2,0)</f>
        <v>Product25</v>
      </c>
      <c r="I399" t="str">
        <f>VLOOKUP(InputData[[#This Row],[PRODUCT ID]],MasterData[],3,0)</f>
        <v>Category03</v>
      </c>
      <c r="J399" t="str">
        <f>VLOOKUP(InputData[[#This Row],[PRODUCT ID]],MasterData[],4,0)</f>
        <v>No.</v>
      </c>
      <c r="K399" s="10">
        <f>VLOOKUP(InputData[[#This Row],[PRODUCT ID]],MasterData[],5,0)</f>
        <v>7</v>
      </c>
      <c r="L399" s="10">
        <f>VLOOKUP(InputData[[#This Row],[PRODUCT ID]],MasterData[],6,0)</f>
        <v>8.33</v>
      </c>
      <c r="M399" s="10">
        <f>InputData[[#This Row],[BUYING PRIZE]]*InputData[[#This Row],[QUANTITY]]</f>
        <v>91</v>
      </c>
      <c r="N399" s="10">
        <f>(InputData[[#This Row],[SELLING PRICE]]*InputData[[#This Row],[QUANTITY]])-(InputData[[#This Row],[DISCOUNT %]]*(InputData[[#This Row],[SELLING PRICE]]*InputData[[#This Row],[QUANTITY]]))</f>
        <v>108.29</v>
      </c>
      <c r="O399">
        <f>DAY(InputData[[#This Row],[DATE]])</f>
        <v>18</v>
      </c>
      <c r="P399" s="12">
        <v>44365</v>
      </c>
      <c r="Q399" t="str">
        <f>TEXT(InputData[[#This Row],[DATE]],"mmm")</f>
        <v>Jun</v>
      </c>
      <c r="R399"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399" t="str">
        <f>TEXT(InputData[[#This Row],[DATE]],"dddd")</f>
        <v>Friday</v>
      </c>
      <c r="T399">
        <f>YEAR(InputData[[#This Row],[DATE]])</f>
        <v>2021</v>
      </c>
    </row>
    <row r="400" spans="1:20" x14ac:dyDescent="0.2">
      <c r="A400" s="5">
        <v>44363</v>
      </c>
      <c r="B400" t="s">
        <v>61</v>
      </c>
      <c r="C400">
        <v>5</v>
      </c>
      <c r="D400" t="s">
        <v>106</v>
      </c>
      <c r="E400" t="s">
        <v>105</v>
      </c>
      <c r="F400" t="str">
        <f>IF(InputData[[#This Row],[DISCOUNT %]]&lt;0%,"Yes","No")</f>
        <v>No</v>
      </c>
      <c r="G400" s="1">
        <v>0</v>
      </c>
      <c r="H400" t="str">
        <f>VLOOKUP(InputData[[#This Row],[PRODUCT ID]],MasterData[],2,0)</f>
        <v>Product19</v>
      </c>
      <c r="I400" t="str">
        <f>VLOOKUP(InputData[[#This Row],[PRODUCT ID]],MasterData[],3,0)</f>
        <v>Category02</v>
      </c>
      <c r="J400" t="str">
        <f>VLOOKUP(InputData[[#This Row],[PRODUCT ID]],MasterData[],4,0)</f>
        <v>Ft</v>
      </c>
      <c r="K400" s="10">
        <f>VLOOKUP(InputData[[#This Row],[PRODUCT ID]],MasterData[],5,0)</f>
        <v>150</v>
      </c>
      <c r="L400" s="10">
        <f>VLOOKUP(InputData[[#This Row],[PRODUCT ID]],MasterData[],6,0)</f>
        <v>210</v>
      </c>
      <c r="M400" s="10">
        <f>InputData[[#This Row],[BUYING PRIZE]]*InputData[[#This Row],[QUANTITY]]</f>
        <v>750</v>
      </c>
      <c r="N400" s="10">
        <f>(InputData[[#This Row],[SELLING PRICE]]*InputData[[#This Row],[QUANTITY]])-(InputData[[#This Row],[DISCOUNT %]]*(InputData[[#This Row],[SELLING PRICE]]*InputData[[#This Row],[QUANTITY]]))</f>
        <v>1050</v>
      </c>
      <c r="O400">
        <f>DAY(InputData[[#This Row],[DATE]])</f>
        <v>16</v>
      </c>
      <c r="P400" s="12">
        <v>44363</v>
      </c>
      <c r="Q400" t="str">
        <f>TEXT(InputData[[#This Row],[DATE]],"mmm")</f>
        <v>Jun</v>
      </c>
      <c r="R400"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400" t="str">
        <f>TEXT(InputData[[#This Row],[DATE]],"dddd")</f>
        <v>Wednesday</v>
      </c>
      <c r="T400">
        <f>YEAR(InputData[[#This Row],[DATE]])</f>
        <v>2021</v>
      </c>
    </row>
    <row r="401" spans="1:20" x14ac:dyDescent="0.2">
      <c r="A401" s="5">
        <v>44363</v>
      </c>
      <c r="B401" t="s">
        <v>69</v>
      </c>
      <c r="C401">
        <v>12</v>
      </c>
      <c r="D401" t="s">
        <v>107</v>
      </c>
      <c r="E401" t="s">
        <v>105</v>
      </c>
      <c r="F401" t="str">
        <f>IF(InputData[[#This Row],[DISCOUNT %]]&lt;0%,"Yes","No")</f>
        <v>No</v>
      </c>
      <c r="G401" s="1">
        <v>0</v>
      </c>
      <c r="H401" t="str">
        <f>VLOOKUP(InputData[[#This Row],[PRODUCT ID]],MasterData[],2,0)</f>
        <v>Product15</v>
      </c>
      <c r="I401" t="str">
        <f>VLOOKUP(InputData[[#This Row],[PRODUCT ID]],MasterData[],3,0)</f>
        <v>Category02</v>
      </c>
      <c r="J401" t="str">
        <f>VLOOKUP(InputData[[#This Row],[PRODUCT ID]],MasterData[],4,0)</f>
        <v>No.</v>
      </c>
      <c r="K401" s="10">
        <f>VLOOKUP(InputData[[#This Row],[PRODUCT ID]],MasterData[],5,0)</f>
        <v>12</v>
      </c>
      <c r="L401" s="10">
        <f>VLOOKUP(InputData[[#This Row],[PRODUCT ID]],MasterData[],6,0)</f>
        <v>15.719999999999999</v>
      </c>
      <c r="M401" s="10">
        <f>InputData[[#This Row],[BUYING PRIZE]]*InputData[[#This Row],[QUANTITY]]</f>
        <v>144</v>
      </c>
      <c r="N401" s="10">
        <f>(InputData[[#This Row],[SELLING PRICE]]*InputData[[#This Row],[QUANTITY]])-(InputData[[#This Row],[DISCOUNT %]]*(InputData[[#This Row],[SELLING PRICE]]*InputData[[#This Row],[QUANTITY]]))</f>
        <v>188.64</v>
      </c>
      <c r="O401">
        <f>DAY(InputData[[#This Row],[DATE]])</f>
        <v>16</v>
      </c>
      <c r="P401" s="12">
        <v>44363</v>
      </c>
      <c r="Q401" t="str">
        <f>TEXT(InputData[[#This Row],[DATE]],"mmm")</f>
        <v>Jun</v>
      </c>
      <c r="R401"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401" t="str">
        <f>TEXT(InputData[[#This Row],[DATE]],"dddd")</f>
        <v>Wednesday</v>
      </c>
      <c r="T401">
        <f>YEAR(InputData[[#This Row],[DATE]])</f>
        <v>2021</v>
      </c>
    </row>
    <row r="402" spans="1:20" x14ac:dyDescent="0.2">
      <c r="A402" s="5">
        <v>44363</v>
      </c>
      <c r="B402" t="s">
        <v>17</v>
      </c>
      <c r="C402">
        <v>11</v>
      </c>
      <c r="D402" t="s">
        <v>108</v>
      </c>
      <c r="E402" t="s">
        <v>105</v>
      </c>
      <c r="F402" t="str">
        <f>IF(InputData[[#This Row],[DISCOUNT %]]&lt;0%,"Yes","No")</f>
        <v>No</v>
      </c>
      <c r="G402" s="1">
        <v>0</v>
      </c>
      <c r="H402" t="str">
        <f>VLOOKUP(InputData[[#This Row],[PRODUCT ID]],MasterData[],2,0)</f>
        <v>Product39</v>
      </c>
      <c r="I402" t="str">
        <f>VLOOKUP(InputData[[#This Row],[PRODUCT ID]],MasterData[],3,0)</f>
        <v>Category05</v>
      </c>
      <c r="J402" t="str">
        <f>VLOOKUP(InputData[[#This Row],[PRODUCT ID]],MasterData[],4,0)</f>
        <v>No.</v>
      </c>
      <c r="K402" s="10">
        <f>VLOOKUP(InputData[[#This Row],[PRODUCT ID]],MasterData[],5,0)</f>
        <v>37</v>
      </c>
      <c r="L402" s="10">
        <f>VLOOKUP(InputData[[#This Row],[PRODUCT ID]],MasterData[],6,0)</f>
        <v>42.55</v>
      </c>
      <c r="M402" s="10">
        <f>InputData[[#This Row],[BUYING PRIZE]]*InputData[[#This Row],[QUANTITY]]</f>
        <v>407</v>
      </c>
      <c r="N402" s="10">
        <f>(InputData[[#This Row],[SELLING PRICE]]*InputData[[#This Row],[QUANTITY]])-(InputData[[#This Row],[DISCOUNT %]]*(InputData[[#This Row],[SELLING PRICE]]*InputData[[#This Row],[QUANTITY]]))</f>
        <v>468.04999999999995</v>
      </c>
      <c r="O402">
        <f>DAY(InputData[[#This Row],[DATE]])</f>
        <v>16</v>
      </c>
      <c r="P402" s="12">
        <v>44363</v>
      </c>
      <c r="Q402" t="str">
        <f>TEXT(InputData[[#This Row],[DATE]],"mmm")</f>
        <v>Jun</v>
      </c>
      <c r="R402"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402" t="str">
        <f>TEXT(InputData[[#This Row],[DATE]],"dddd")</f>
        <v>Wednesday</v>
      </c>
      <c r="T402">
        <f>YEAR(InputData[[#This Row],[DATE]])</f>
        <v>2021</v>
      </c>
    </row>
    <row r="403" spans="1:20" x14ac:dyDescent="0.2">
      <c r="A403" s="5">
        <v>44361</v>
      </c>
      <c r="B403" t="s">
        <v>48</v>
      </c>
      <c r="C403">
        <v>10</v>
      </c>
      <c r="D403" t="s">
        <v>107</v>
      </c>
      <c r="E403" t="s">
        <v>105</v>
      </c>
      <c r="F403" t="str">
        <f>IF(InputData[[#This Row],[DISCOUNT %]]&lt;0%,"Yes","No")</f>
        <v>No</v>
      </c>
      <c r="G403" s="1">
        <v>0</v>
      </c>
      <c r="H403" t="str">
        <f>VLOOKUP(InputData[[#This Row],[PRODUCT ID]],MasterData[],2,0)</f>
        <v>Product25</v>
      </c>
      <c r="I403" t="str">
        <f>VLOOKUP(InputData[[#This Row],[PRODUCT ID]],MasterData[],3,0)</f>
        <v>Category03</v>
      </c>
      <c r="J403" t="str">
        <f>VLOOKUP(InputData[[#This Row],[PRODUCT ID]],MasterData[],4,0)</f>
        <v>No.</v>
      </c>
      <c r="K403" s="10">
        <f>VLOOKUP(InputData[[#This Row],[PRODUCT ID]],MasterData[],5,0)</f>
        <v>7</v>
      </c>
      <c r="L403" s="10">
        <f>VLOOKUP(InputData[[#This Row],[PRODUCT ID]],MasterData[],6,0)</f>
        <v>8.33</v>
      </c>
      <c r="M403" s="10">
        <f>InputData[[#This Row],[BUYING PRIZE]]*InputData[[#This Row],[QUANTITY]]</f>
        <v>70</v>
      </c>
      <c r="N403" s="10">
        <f>(InputData[[#This Row],[SELLING PRICE]]*InputData[[#This Row],[QUANTITY]])-(InputData[[#This Row],[DISCOUNT %]]*(InputData[[#This Row],[SELLING PRICE]]*InputData[[#This Row],[QUANTITY]]))</f>
        <v>83.3</v>
      </c>
      <c r="O403">
        <f>DAY(InputData[[#This Row],[DATE]])</f>
        <v>14</v>
      </c>
      <c r="P403" s="12">
        <v>44361</v>
      </c>
      <c r="Q403" t="str">
        <f>TEXT(InputData[[#This Row],[DATE]],"mmm")</f>
        <v>Jun</v>
      </c>
      <c r="R403"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403" t="str">
        <f>TEXT(InputData[[#This Row],[DATE]],"dddd")</f>
        <v>Monday</v>
      </c>
      <c r="T403">
        <f>YEAR(InputData[[#This Row],[DATE]])</f>
        <v>2021</v>
      </c>
    </row>
    <row r="404" spans="1:20" x14ac:dyDescent="0.2">
      <c r="A404" s="5">
        <v>44359</v>
      </c>
      <c r="B404" t="s">
        <v>12</v>
      </c>
      <c r="C404">
        <v>6</v>
      </c>
      <c r="D404" t="s">
        <v>108</v>
      </c>
      <c r="E404" t="s">
        <v>107</v>
      </c>
      <c r="F404" t="str">
        <f>IF(InputData[[#This Row],[DISCOUNT %]]&lt;0%,"Yes","No")</f>
        <v>No</v>
      </c>
      <c r="G404" s="1">
        <v>0</v>
      </c>
      <c r="H404" t="str">
        <f>VLOOKUP(InputData[[#This Row],[PRODUCT ID]],MasterData[],2,0)</f>
        <v>Product41</v>
      </c>
      <c r="I404" t="str">
        <f>VLOOKUP(InputData[[#This Row],[PRODUCT ID]],MasterData[],3,0)</f>
        <v>Category05</v>
      </c>
      <c r="J404" t="str">
        <f>VLOOKUP(InputData[[#This Row],[PRODUCT ID]],MasterData[],4,0)</f>
        <v>Ft</v>
      </c>
      <c r="K404" s="10">
        <f>VLOOKUP(InputData[[#This Row],[PRODUCT ID]],MasterData[],5,0)</f>
        <v>138</v>
      </c>
      <c r="L404" s="10">
        <f>VLOOKUP(InputData[[#This Row],[PRODUCT ID]],MasterData[],6,0)</f>
        <v>173.88</v>
      </c>
      <c r="M404" s="10">
        <f>InputData[[#This Row],[BUYING PRIZE]]*InputData[[#This Row],[QUANTITY]]</f>
        <v>828</v>
      </c>
      <c r="N404" s="10">
        <f>(InputData[[#This Row],[SELLING PRICE]]*InputData[[#This Row],[QUANTITY]])-(InputData[[#This Row],[DISCOUNT %]]*(InputData[[#This Row],[SELLING PRICE]]*InputData[[#This Row],[QUANTITY]]))</f>
        <v>1043.28</v>
      </c>
      <c r="O404">
        <f>DAY(InputData[[#This Row],[DATE]])</f>
        <v>12</v>
      </c>
      <c r="P404" s="12">
        <v>44359</v>
      </c>
      <c r="Q404" t="str">
        <f>TEXT(InputData[[#This Row],[DATE]],"mmm")</f>
        <v>Jun</v>
      </c>
      <c r="R404"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404" t="str">
        <f>TEXT(InputData[[#This Row],[DATE]],"dddd")</f>
        <v>Saturday</v>
      </c>
      <c r="T404">
        <f>YEAR(InputData[[#This Row],[DATE]])</f>
        <v>2021</v>
      </c>
    </row>
    <row r="405" spans="1:20" x14ac:dyDescent="0.2">
      <c r="A405" s="5">
        <v>44358</v>
      </c>
      <c r="B405" t="s">
        <v>33</v>
      </c>
      <c r="C405">
        <v>12</v>
      </c>
      <c r="D405" t="s">
        <v>106</v>
      </c>
      <c r="E405" t="s">
        <v>105</v>
      </c>
      <c r="F405" t="str">
        <f>IF(InputData[[#This Row],[DISCOUNT %]]&lt;0%,"Yes","No")</f>
        <v>No</v>
      </c>
      <c r="G405" s="1">
        <v>0</v>
      </c>
      <c r="H405" t="str">
        <f>VLOOKUP(InputData[[#This Row],[PRODUCT ID]],MasterData[],2,0)</f>
        <v>Product32</v>
      </c>
      <c r="I405" t="str">
        <f>VLOOKUP(InputData[[#This Row],[PRODUCT ID]],MasterData[],3,0)</f>
        <v>Category04</v>
      </c>
      <c r="J405" t="str">
        <f>VLOOKUP(InputData[[#This Row],[PRODUCT ID]],MasterData[],4,0)</f>
        <v>Kg</v>
      </c>
      <c r="K405" s="10">
        <f>VLOOKUP(InputData[[#This Row],[PRODUCT ID]],MasterData[],5,0)</f>
        <v>89</v>
      </c>
      <c r="L405" s="10">
        <f>VLOOKUP(InputData[[#This Row],[PRODUCT ID]],MasterData[],6,0)</f>
        <v>117.48</v>
      </c>
      <c r="M405" s="10">
        <f>InputData[[#This Row],[BUYING PRIZE]]*InputData[[#This Row],[QUANTITY]]</f>
        <v>1068</v>
      </c>
      <c r="N405" s="10">
        <f>(InputData[[#This Row],[SELLING PRICE]]*InputData[[#This Row],[QUANTITY]])-(InputData[[#This Row],[DISCOUNT %]]*(InputData[[#This Row],[SELLING PRICE]]*InputData[[#This Row],[QUANTITY]]))</f>
        <v>1409.76</v>
      </c>
      <c r="O405">
        <f>DAY(InputData[[#This Row],[DATE]])</f>
        <v>11</v>
      </c>
      <c r="P405" s="12">
        <v>44358</v>
      </c>
      <c r="Q405" t="str">
        <f>TEXT(InputData[[#This Row],[DATE]],"mmm")</f>
        <v>Jun</v>
      </c>
      <c r="R405"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405" t="str">
        <f>TEXT(InputData[[#This Row],[DATE]],"dddd")</f>
        <v>Friday</v>
      </c>
      <c r="T405">
        <f>YEAR(InputData[[#This Row],[DATE]])</f>
        <v>2021</v>
      </c>
    </row>
    <row r="406" spans="1:20" x14ac:dyDescent="0.2">
      <c r="A406" s="5">
        <v>44356</v>
      </c>
      <c r="B406" t="s">
        <v>98</v>
      </c>
      <c r="C406">
        <v>7</v>
      </c>
      <c r="D406" t="s">
        <v>108</v>
      </c>
      <c r="E406" t="s">
        <v>107</v>
      </c>
      <c r="F406" t="str">
        <f>IF(InputData[[#This Row],[DISCOUNT %]]&lt;0%,"Yes","No")</f>
        <v>No</v>
      </c>
      <c r="G406" s="1">
        <v>0</v>
      </c>
      <c r="H406" t="str">
        <f>VLOOKUP(InputData[[#This Row],[PRODUCT ID]],MasterData[],2,0)</f>
        <v>Product01</v>
      </c>
      <c r="I406" t="str">
        <f>VLOOKUP(InputData[[#This Row],[PRODUCT ID]],MasterData[],3,0)</f>
        <v>Category01</v>
      </c>
      <c r="J406" t="str">
        <f>VLOOKUP(InputData[[#This Row],[PRODUCT ID]],MasterData[],4,0)</f>
        <v>Kg</v>
      </c>
      <c r="K406" s="10">
        <f>VLOOKUP(InputData[[#This Row],[PRODUCT ID]],MasterData[],5,0)</f>
        <v>98</v>
      </c>
      <c r="L406" s="10">
        <f>VLOOKUP(InputData[[#This Row],[PRODUCT ID]],MasterData[],6,0)</f>
        <v>103.88</v>
      </c>
      <c r="M406" s="10">
        <f>InputData[[#This Row],[BUYING PRIZE]]*InputData[[#This Row],[QUANTITY]]</f>
        <v>686</v>
      </c>
      <c r="N406" s="10">
        <f>(InputData[[#This Row],[SELLING PRICE]]*InputData[[#This Row],[QUANTITY]])-(InputData[[#This Row],[DISCOUNT %]]*(InputData[[#This Row],[SELLING PRICE]]*InputData[[#This Row],[QUANTITY]]))</f>
        <v>727.16</v>
      </c>
      <c r="O406">
        <f>DAY(InputData[[#This Row],[DATE]])</f>
        <v>9</v>
      </c>
      <c r="P406" s="12">
        <v>44356</v>
      </c>
      <c r="Q406" t="str">
        <f>TEXT(InputData[[#This Row],[DATE]],"mmm")</f>
        <v>Jun</v>
      </c>
      <c r="R406"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406" t="str">
        <f>TEXT(InputData[[#This Row],[DATE]],"dddd")</f>
        <v>Wednesday</v>
      </c>
      <c r="T406">
        <f>YEAR(InputData[[#This Row],[DATE]])</f>
        <v>2021</v>
      </c>
    </row>
    <row r="407" spans="1:20" x14ac:dyDescent="0.2">
      <c r="A407" s="5">
        <v>44355</v>
      </c>
      <c r="B407" t="s">
        <v>41</v>
      </c>
      <c r="C407">
        <v>11</v>
      </c>
      <c r="D407" t="s">
        <v>108</v>
      </c>
      <c r="E407" t="s">
        <v>107</v>
      </c>
      <c r="F407" t="str">
        <f>IF(InputData[[#This Row],[DISCOUNT %]]&lt;0%,"Yes","No")</f>
        <v>No</v>
      </c>
      <c r="G407" s="1">
        <v>0</v>
      </c>
      <c r="H407" t="str">
        <f>VLOOKUP(InputData[[#This Row],[PRODUCT ID]],MasterData[],2,0)</f>
        <v>Product28</v>
      </c>
      <c r="I407" t="str">
        <f>VLOOKUP(InputData[[#This Row],[PRODUCT ID]],MasterData[],3,0)</f>
        <v>Category04</v>
      </c>
      <c r="J407" t="str">
        <f>VLOOKUP(InputData[[#This Row],[PRODUCT ID]],MasterData[],4,0)</f>
        <v>No.</v>
      </c>
      <c r="K407" s="10">
        <f>VLOOKUP(InputData[[#This Row],[PRODUCT ID]],MasterData[],5,0)</f>
        <v>37</v>
      </c>
      <c r="L407" s="10">
        <f>VLOOKUP(InputData[[#This Row],[PRODUCT ID]],MasterData[],6,0)</f>
        <v>41.81</v>
      </c>
      <c r="M407" s="10">
        <f>InputData[[#This Row],[BUYING PRIZE]]*InputData[[#This Row],[QUANTITY]]</f>
        <v>407</v>
      </c>
      <c r="N407" s="10">
        <f>(InputData[[#This Row],[SELLING PRICE]]*InputData[[#This Row],[QUANTITY]])-(InputData[[#This Row],[DISCOUNT %]]*(InputData[[#This Row],[SELLING PRICE]]*InputData[[#This Row],[QUANTITY]]))</f>
        <v>459.91</v>
      </c>
      <c r="O407">
        <f>DAY(InputData[[#This Row],[DATE]])</f>
        <v>8</v>
      </c>
      <c r="P407" s="12">
        <v>44355</v>
      </c>
      <c r="Q407" t="str">
        <f>TEXT(InputData[[#This Row],[DATE]],"mmm")</f>
        <v>Jun</v>
      </c>
      <c r="R407"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407" t="str">
        <f>TEXT(InputData[[#This Row],[DATE]],"dddd")</f>
        <v>Tuesday</v>
      </c>
      <c r="T407">
        <f>YEAR(InputData[[#This Row],[DATE]])</f>
        <v>2021</v>
      </c>
    </row>
    <row r="408" spans="1:20" x14ac:dyDescent="0.2">
      <c r="A408" s="5">
        <v>44355</v>
      </c>
      <c r="B408" t="s">
        <v>92</v>
      </c>
      <c r="C408">
        <v>11</v>
      </c>
      <c r="D408" t="s">
        <v>106</v>
      </c>
      <c r="E408" t="s">
        <v>105</v>
      </c>
      <c r="F408" t="str">
        <f>IF(InputData[[#This Row],[DISCOUNT %]]&lt;0%,"Yes","No")</f>
        <v>No</v>
      </c>
      <c r="G408" s="1">
        <v>0</v>
      </c>
      <c r="H408" t="str">
        <f>VLOOKUP(InputData[[#This Row],[PRODUCT ID]],MasterData[],2,0)</f>
        <v>Product04</v>
      </c>
      <c r="I408" t="str">
        <f>VLOOKUP(InputData[[#This Row],[PRODUCT ID]],MasterData[],3,0)</f>
        <v>Category01</v>
      </c>
      <c r="J408" t="str">
        <f>VLOOKUP(InputData[[#This Row],[PRODUCT ID]],MasterData[],4,0)</f>
        <v>Lt</v>
      </c>
      <c r="K408" s="10">
        <f>VLOOKUP(InputData[[#This Row],[PRODUCT ID]],MasterData[],5,0)</f>
        <v>44</v>
      </c>
      <c r="L408" s="10">
        <f>VLOOKUP(InputData[[#This Row],[PRODUCT ID]],MasterData[],6,0)</f>
        <v>48.84</v>
      </c>
      <c r="M408" s="10">
        <f>InputData[[#This Row],[BUYING PRIZE]]*InputData[[#This Row],[QUANTITY]]</f>
        <v>484</v>
      </c>
      <c r="N408" s="10">
        <f>(InputData[[#This Row],[SELLING PRICE]]*InputData[[#This Row],[QUANTITY]])-(InputData[[#This Row],[DISCOUNT %]]*(InputData[[#This Row],[SELLING PRICE]]*InputData[[#This Row],[QUANTITY]]))</f>
        <v>537.24</v>
      </c>
      <c r="O408">
        <f>DAY(InputData[[#This Row],[DATE]])</f>
        <v>8</v>
      </c>
      <c r="P408" s="12">
        <v>44355</v>
      </c>
      <c r="Q408" t="str">
        <f>TEXT(InputData[[#This Row],[DATE]],"mmm")</f>
        <v>Jun</v>
      </c>
      <c r="R408"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408" t="str">
        <f>TEXT(InputData[[#This Row],[DATE]],"dddd")</f>
        <v>Tuesday</v>
      </c>
      <c r="T408">
        <f>YEAR(InputData[[#This Row],[DATE]])</f>
        <v>2021</v>
      </c>
    </row>
    <row r="409" spans="1:20" x14ac:dyDescent="0.2">
      <c r="A409" s="5">
        <v>44353</v>
      </c>
      <c r="B409" t="s">
        <v>31</v>
      </c>
      <c r="C409">
        <v>6</v>
      </c>
      <c r="D409" t="s">
        <v>108</v>
      </c>
      <c r="E409" t="s">
        <v>107</v>
      </c>
      <c r="F409" t="str">
        <f>IF(InputData[[#This Row],[DISCOUNT %]]&lt;0%,"Yes","No")</f>
        <v>No</v>
      </c>
      <c r="G409" s="1">
        <v>0</v>
      </c>
      <c r="H409" t="str">
        <f>VLOOKUP(InputData[[#This Row],[PRODUCT ID]],MasterData[],2,0)</f>
        <v>Product33</v>
      </c>
      <c r="I409" t="str">
        <f>VLOOKUP(InputData[[#This Row],[PRODUCT ID]],MasterData[],3,0)</f>
        <v>Category04</v>
      </c>
      <c r="J409" t="str">
        <f>VLOOKUP(InputData[[#This Row],[PRODUCT ID]],MasterData[],4,0)</f>
        <v>Kg</v>
      </c>
      <c r="K409" s="10">
        <f>VLOOKUP(InputData[[#This Row],[PRODUCT ID]],MasterData[],5,0)</f>
        <v>95</v>
      </c>
      <c r="L409" s="10">
        <f>VLOOKUP(InputData[[#This Row],[PRODUCT ID]],MasterData[],6,0)</f>
        <v>119.7</v>
      </c>
      <c r="M409" s="10">
        <f>InputData[[#This Row],[BUYING PRIZE]]*InputData[[#This Row],[QUANTITY]]</f>
        <v>570</v>
      </c>
      <c r="N409" s="10">
        <f>(InputData[[#This Row],[SELLING PRICE]]*InputData[[#This Row],[QUANTITY]])-(InputData[[#This Row],[DISCOUNT %]]*(InputData[[#This Row],[SELLING PRICE]]*InputData[[#This Row],[QUANTITY]]))</f>
        <v>718.2</v>
      </c>
      <c r="O409">
        <f>DAY(InputData[[#This Row],[DATE]])</f>
        <v>6</v>
      </c>
      <c r="P409" s="12">
        <v>44353</v>
      </c>
      <c r="Q409" t="str">
        <f>TEXT(InputData[[#This Row],[DATE]],"mmm")</f>
        <v>Jun</v>
      </c>
      <c r="R409"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409" t="str">
        <f>TEXT(InputData[[#This Row],[DATE]],"dddd")</f>
        <v>Sunday</v>
      </c>
      <c r="T409">
        <f>YEAR(InputData[[#This Row],[DATE]])</f>
        <v>2021</v>
      </c>
    </row>
    <row r="410" spans="1:20" x14ac:dyDescent="0.2">
      <c r="A410" s="5">
        <v>44352</v>
      </c>
      <c r="B410" t="s">
        <v>54</v>
      </c>
      <c r="C410">
        <v>15</v>
      </c>
      <c r="D410" t="s">
        <v>106</v>
      </c>
      <c r="E410" t="s">
        <v>107</v>
      </c>
      <c r="F410" t="str">
        <f>IF(InputData[[#This Row],[DISCOUNT %]]&lt;0%,"Yes","No")</f>
        <v>No</v>
      </c>
      <c r="G410" s="1">
        <v>0</v>
      </c>
      <c r="H410" t="str">
        <f>VLOOKUP(InputData[[#This Row],[PRODUCT ID]],MasterData[],2,0)</f>
        <v>Product22</v>
      </c>
      <c r="I410" t="str">
        <f>VLOOKUP(InputData[[#This Row],[PRODUCT ID]],MasterData[],3,0)</f>
        <v>Category03</v>
      </c>
      <c r="J410" t="str">
        <f>VLOOKUP(InputData[[#This Row],[PRODUCT ID]],MasterData[],4,0)</f>
        <v>Ft</v>
      </c>
      <c r="K410" s="10">
        <f>VLOOKUP(InputData[[#This Row],[PRODUCT ID]],MasterData[],5,0)</f>
        <v>121</v>
      </c>
      <c r="L410" s="10">
        <f>VLOOKUP(InputData[[#This Row],[PRODUCT ID]],MasterData[],6,0)</f>
        <v>141.57</v>
      </c>
      <c r="M410" s="10">
        <f>InputData[[#This Row],[BUYING PRIZE]]*InputData[[#This Row],[QUANTITY]]</f>
        <v>1815</v>
      </c>
      <c r="N410" s="10">
        <f>(InputData[[#This Row],[SELLING PRICE]]*InputData[[#This Row],[QUANTITY]])-(InputData[[#This Row],[DISCOUNT %]]*(InputData[[#This Row],[SELLING PRICE]]*InputData[[#This Row],[QUANTITY]]))</f>
        <v>2123.5499999999997</v>
      </c>
      <c r="O410">
        <f>DAY(InputData[[#This Row],[DATE]])</f>
        <v>5</v>
      </c>
      <c r="P410" s="12">
        <v>44352</v>
      </c>
      <c r="Q410" t="str">
        <f>TEXT(InputData[[#This Row],[DATE]],"mmm")</f>
        <v>Jun</v>
      </c>
      <c r="R410"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410" t="str">
        <f>TEXT(InputData[[#This Row],[DATE]],"dddd")</f>
        <v>Saturday</v>
      </c>
      <c r="T410">
        <f>YEAR(InputData[[#This Row],[DATE]])</f>
        <v>2021</v>
      </c>
    </row>
    <row r="411" spans="1:20" x14ac:dyDescent="0.2">
      <c r="A411" s="5">
        <v>44352</v>
      </c>
      <c r="B411" t="s">
        <v>26</v>
      </c>
      <c r="C411">
        <v>10</v>
      </c>
      <c r="D411" t="s">
        <v>108</v>
      </c>
      <c r="E411" t="s">
        <v>107</v>
      </c>
      <c r="F411" t="str">
        <f>IF(InputData[[#This Row],[DISCOUNT %]]&lt;0%,"Yes","No")</f>
        <v>No</v>
      </c>
      <c r="G411" s="1">
        <v>0</v>
      </c>
      <c r="H411" t="str">
        <f>VLOOKUP(InputData[[#This Row],[PRODUCT ID]],MasterData[],2,0)</f>
        <v>Product35</v>
      </c>
      <c r="I411" t="str">
        <f>VLOOKUP(InputData[[#This Row],[PRODUCT ID]],MasterData[],3,0)</f>
        <v>Category04</v>
      </c>
      <c r="J411" t="str">
        <f>VLOOKUP(InputData[[#This Row],[PRODUCT ID]],MasterData[],4,0)</f>
        <v>No.</v>
      </c>
      <c r="K411" s="10">
        <f>VLOOKUP(InputData[[#This Row],[PRODUCT ID]],MasterData[],5,0)</f>
        <v>5</v>
      </c>
      <c r="L411" s="10">
        <f>VLOOKUP(InputData[[#This Row],[PRODUCT ID]],MasterData[],6,0)</f>
        <v>6.7</v>
      </c>
      <c r="M411" s="10">
        <f>InputData[[#This Row],[BUYING PRIZE]]*InputData[[#This Row],[QUANTITY]]</f>
        <v>50</v>
      </c>
      <c r="N411" s="10">
        <f>(InputData[[#This Row],[SELLING PRICE]]*InputData[[#This Row],[QUANTITY]])-(InputData[[#This Row],[DISCOUNT %]]*(InputData[[#This Row],[SELLING PRICE]]*InputData[[#This Row],[QUANTITY]]))</f>
        <v>67</v>
      </c>
      <c r="O411">
        <f>DAY(InputData[[#This Row],[DATE]])</f>
        <v>5</v>
      </c>
      <c r="P411" s="12">
        <v>44352</v>
      </c>
      <c r="Q411" t="str">
        <f>TEXT(InputData[[#This Row],[DATE]],"mmm")</f>
        <v>Jun</v>
      </c>
      <c r="R411"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411" t="str">
        <f>TEXT(InputData[[#This Row],[DATE]],"dddd")</f>
        <v>Saturday</v>
      </c>
      <c r="T411">
        <f>YEAR(InputData[[#This Row],[DATE]])</f>
        <v>2021</v>
      </c>
    </row>
    <row r="412" spans="1:20" x14ac:dyDescent="0.2">
      <c r="A412" s="5">
        <v>44351</v>
      </c>
      <c r="B412" t="s">
        <v>58</v>
      </c>
      <c r="C412">
        <v>8</v>
      </c>
      <c r="D412" t="s">
        <v>106</v>
      </c>
      <c r="E412" t="s">
        <v>107</v>
      </c>
      <c r="F412" t="str">
        <f>IF(InputData[[#This Row],[DISCOUNT %]]&lt;0%,"Yes","No")</f>
        <v>No</v>
      </c>
      <c r="G412" s="1">
        <v>0</v>
      </c>
      <c r="H412" t="str">
        <f>VLOOKUP(InputData[[#This Row],[PRODUCT ID]],MasterData[],2,0)</f>
        <v>Product20</v>
      </c>
      <c r="I412" t="str">
        <f>VLOOKUP(InputData[[#This Row],[PRODUCT ID]],MasterData[],3,0)</f>
        <v>Category03</v>
      </c>
      <c r="J412" t="str">
        <f>VLOOKUP(InputData[[#This Row],[PRODUCT ID]],MasterData[],4,0)</f>
        <v>Lt</v>
      </c>
      <c r="K412" s="10">
        <f>VLOOKUP(InputData[[#This Row],[PRODUCT ID]],MasterData[],5,0)</f>
        <v>61</v>
      </c>
      <c r="L412" s="10">
        <f>VLOOKUP(InputData[[#This Row],[PRODUCT ID]],MasterData[],6,0)</f>
        <v>76.25</v>
      </c>
      <c r="M412" s="10">
        <f>InputData[[#This Row],[BUYING PRIZE]]*InputData[[#This Row],[QUANTITY]]</f>
        <v>488</v>
      </c>
      <c r="N412" s="10">
        <f>(InputData[[#This Row],[SELLING PRICE]]*InputData[[#This Row],[QUANTITY]])-(InputData[[#This Row],[DISCOUNT %]]*(InputData[[#This Row],[SELLING PRICE]]*InputData[[#This Row],[QUANTITY]]))</f>
        <v>610</v>
      </c>
      <c r="O412">
        <f>DAY(InputData[[#This Row],[DATE]])</f>
        <v>4</v>
      </c>
      <c r="P412" s="12">
        <v>44351</v>
      </c>
      <c r="Q412" t="str">
        <f>TEXT(InputData[[#This Row],[DATE]],"mmm")</f>
        <v>Jun</v>
      </c>
      <c r="R412"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412" t="str">
        <f>TEXT(InputData[[#This Row],[DATE]],"dddd")</f>
        <v>Friday</v>
      </c>
      <c r="T412">
        <f>YEAR(InputData[[#This Row],[DATE]])</f>
        <v>2021</v>
      </c>
    </row>
    <row r="413" spans="1:20" x14ac:dyDescent="0.2">
      <c r="A413" s="5">
        <v>44351</v>
      </c>
      <c r="B413" t="s">
        <v>58</v>
      </c>
      <c r="C413">
        <v>12</v>
      </c>
      <c r="D413" t="s">
        <v>107</v>
      </c>
      <c r="E413" t="s">
        <v>105</v>
      </c>
      <c r="F413" t="str">
        <f>IF(InputData[[#This Row],[DISCOUNT %]]&lt;0%,"Yes","No")</f>
        <v>No</v>
      </c>
      <c r="G413" s="1">
        <v>0</v>
      </c>
      <c r="H413" t="str">
        <f>VLOOKUP(InputData[[#This Row],[PRODUCT ID]],MasterData[],2,0)</f>
        <v>Product20</v>
      </c>
      <c r="I413" t="str">
        <f>VLOOKUP(InputData[[#This Row],[PRODUCT ID]],MasterData[],3,0)</f>
        <v>Category03</v>
      </c>
      <c r="J413" t="str">
        <f>VLOOKUP(InputData[[#This Row],[PRODUCT ID]],MasterData[],4,0)</f>
        <v>Lt</v>
      </c>
      <c r="K413" s="10">
        <f>VLOOKUP(InputData[[#This Row],[PRODUCT ID]],MasterData[],5,0)</f>
        <v>61</v>
      </c>
      <c r="L413" s="10">
        <f>VLOOKUP(InputData[[#This Row],[PRODUCT ID]],MasterData[],6,0)</f>
        <v>76.25</v>
      </c>
      <c r="M413" s="10">
        <f>InputData[[#This Row],[BUYING PRIZE]]*InputData[[#This Row],[QUANTITY]]</f>
        <v>732</v>
      </c>
      <c r="N413" s="10">
        <f>(InputData[[#This Row],[SELLING PRICE]]*InputData[[#This Row],[QUANTITY]])-(InputData[[#This Row],[DISCOUNT %]]*(InputData[[#This Row],[SELLING PRICE]]*InputData[[#This Row],[QUANTITY]]))</f>
        <v>915</v>
      </c>
      <c r="O413">
        <f>DAY(InputData[[#This Row],[DATE]])</f>
        <v>4</v>
      </c>
      <c r="P413" s="12">
        <v>44351</v>
      </c>
      <c r="Q413" t="str">
        <f>TEXT(InputData[[#This Row],[DATE]],"mmm")</f>
        <v>Jun</v>
      </c>
      <c r="R413"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413" t="str">
        <f>TEXT(InputData[[#This Row],[DATE]],"dddd")</f>
        <v>Friday</v>
      </c>
      <c r="T413">
        <f>YEAR(InputData[[#This Row],[DATE]])</f>
        <v>2021</v>
      </c>
    </row>
    <row r="414" spans="1:20" x14ac:dyDescent="0.2">
      <c r="A414" s="5">
        <v>44350</v>
      </c>
      <c r="B414" t="s">
        <v>56</v>
      </c>
      <c r="C414">
        <v>10</v>
      </c>
      <c r="D414" t="s">
        <v>108</v>
      </c>
      <c r="E414" t="s">
        <v>105</v>
      </c>
      <c r="F414" t="str">
        <f>IF(InputData[[#This Row],[DISCOUNT %]]&lt;0%,"Yes","No")</f>
        <v>No</v>
      </c>
      <c r="G414" s="1">
        <v>0</v>
      </c>
      <c r="H414" t="str">
        <f>VLOOKUP(InputData[[#This Row],[PRODUCT ID]],MasterData[],2,0)</f>
        <v>Product21</v>
      </c>
      <c r="I414" t="str">
        <f>VLOOKUP(InputData[[#This Row],[PRODUCT ID]],MasterData[],3,0)</f>
        <v>Category03</v>
      </c>
      <c r="J414" t="str">
        <f>VLOOKUP(InputData[[#This Row],[PRODUCT ID]],MasterData[],4,0)</f>
        <v>Ft</v>
      </c>
      <c r="K414" s="10">
        <f>VLOOKUP(InputData[[#This Row],[PRODUCT ID]],MasterData[],5,0)</f>
        <v>126</v>
      </c>
      <c r="L414" s="10">
        <f>VLOOKUP(InputData[[#This Row],[PRODUCT ID]],MasterData[],6,0)</f>
        <v>162.54</v>
      </c>
      <c r="M414" s="10">
        <f>InputData[[#This Row],[BUYING PRIZE]]*InputData[[#This Row],[QUANTITY]]</f>
        <v>1260</v>
      </c>
      <c r="N414" s="10">
        <f>(InputData[[#This Row],[SELLING PRICE]]*InputData[[#This Row],[QUANTITY]])-(InputData[[#This Row],[DISCOUNT %]]*(InputData[[#This Row],[SELLING PRICE]]*InputData[[#This Row],[QUANTITY]]))</f>
        <v>1625.3999999999999</v>
      </c>
      <c r="O414">
        <f>DAY(InputData[[#This Row],[DATE]])</f>
        <v>3</v>
      </c>
      <c r="P414" s="12">
        <v>44350</v>
      </c>
      <c r="Q414" t="str">
        <f>TEXT(InputData[[#This Row],[DATE]],"mmm")</f>
        <v>Jun</v>
      </c>
      <c r="R414" t="str">
        <f>IF(OR(InputData[[#This Row],[Month]]="Mar",InputData[[#This Row],[Month]]="Apr",InputData[[#This Row],[Month]]="May"),"Spring",IF(OR(InputData[[#This Row],[Month]]="Jun",InputData[[#This Row],[Month]]="Jul",InputData[[#This Row],[Month]]="Aug"),"Summer",IF(OR(InputData[[#This Row],[Month]]="Nov",InputData[[#This Row],[Month]]="Oct",InputData[[#This Row],[Month]]="Sep"),"Autumn","Winter")))</f>
        <v>Summer</v>
      </c>
      <c r="S414" t="str">
        <f>TEXT(InputData[[#This Row],[DATE]],"dddd")</f>
        <v>Thursday</v>
      </c>
      <c r="T414">
        <f>YEAR(InputData[[#This Row],[DATE]])</f>
        <v>2021</v>
      </c>
    </row>
    <row r="415" spans="1:20" x14ac:dyDescent="0.2">
      <c r="A415" s="5">
        <v>44346</v>
      </c>
      <c r="B415" t="s">
        <v>52</v>
      </c>
      <c r="C415">
        <v>13</v>
      </c>
      <c r="D415" t="s">
        <v>107</v>
      </c>
      <c r="E415" t="s">
        <v>107</v>
      </c>
      <c r="F415" t="str">
        <f>IF(InputData[[#This Row],[DISCOUNT %]]&lt;0%,"Yes","No")</f>
        <v>No</v>
      </c>
      <c r="G415" s="1">
        <v>0</v>
      </c>
      <c r="H415" t="str">
        <f>VLOOKUP(InputData[[#This Row],[PRODUCT ID]],MasterData[],2,0)</f>
        <v>Product23</v>
      </c>
      <c r="I415" t="str">
        <f>VLOOKUP(InputData[[#This Row],[PRODUCT ID]],MasterData[],3,0)</f>
        <v>Category03</v>
      </c>
      <c r="J415" t="str">
        <f>VLOOKUP(InputData[[#This Row],[PRODUCT ID]],MasterData[],4,0)</f>
        <v>Ft</v>
      </c>
      <c r="K415" s="10">
        <f>VLOOKUP(InputData[[#This Row],[PRODUCT ID]],MasterData[],5,0)</f>
        <v>141</v>
      </c>
      <c r="L415" s="10">
        <f>VLOOKUP(InputData[[#This Row],[PRODUCT ID]],MasterData[],6,0)</f>
        <v>149.46</v>
      </c>
      <c r="M415" s="10">
        <f>InputData[[#This Row],[BUYING PRIZE]]*InputData[[#This Row],[QUANTITY]]</f>
        <v>1833</v>
      </c>
      <c r="N415" s="10">
        <f>(InputData[[#This Row],[SELLING PRICE]]*InputData[[#This Row],[QUANTITY]])-(InputData[[#This Row],[DISCOUNT %]]*(InputData[[#This Row],[SELLING PRICE]]*InputData[[#This Row],[QUANTITY]]))</f>
        <v>1942.98</v>
      </c>
      <c r="O415">
        <f>DAY(InputData[[#This Row],[DATE]])</f>
        <v>30</v>
      </c>
      <c r="P415" s="12">
        <v>44346</v>
      </c>
      <c r="Q415" t="str">
        <f>TEXT(InputData[[#This Row],[DATE]],"mmm")</f>
        <v>May</v>
      </c>
      <c r="R415"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15" t="str">
        <f>TEXT(InputData[[#This Row],[DATE]],"dddd")</f>
        <v>Sunday</v>
      </c>
      <c r="T415">
        <f>YEAR(InputData[[#This Row],[DATE]])</f>
        <v>2021</v>
      </c>
    </row>
    <row r="416" spans="1:20" x14ac:dyDescent="0.2">
      <c r="A416" s="5">
        <v>44346</v>
      </c>
      <c r="B416" t="s">
        <v>73</v>
      </c>
      <c r="C416">
        <v>6</v>
      </c>
      <c r="D416" t="s">
        <v>107</v>
      </c>
      <c r="E416" t="s">
        <v>105</v>
      </c>
      <c r="F416" t="str">
        <f>IF(InputData[[#This Row],[DISCOUNT %]]&lt;0%,"Yes","No")</f>
        <v>No</v>
      </c>
      <c r="G416" s="1">
        <v>0</v>
      </c>
      <c r="H416" t="str">
        <f>VLOOKUP(InputData[[#This Row],[PRODUCT ID]],MasterData[],2,0)</f>
        <v>Product13</v>
      </c>
      <c r="I416" t="str">
        <f>VLOOKUP(InputData[[#This Row],[PRODUCT ID]],MasterData[],3,0)</f>
        <v>Category02</v>
      </c>
      <c r="J416" t="str">
        <f>VLOOKUP(InputData[[#This Row],[PRODUCT ID]],MasterData[],4,0)</f>
        <v>Kg</v>
      </c>
      <c r="K416" s="10">
        <f>VLOOKUP(InputData[[#This Row],[PRODUCT ID]],MasterData[],5,0)</f>
        <v>112</v>
      </c>
      <c r="L416" s="10">
        <f>VLOOKUP(InputData[[#This Row],[PRODUCT ID]],MasterData[],6,0)</f>
        <v>122.08</v>
      </c>
      <c r="M416" s="10">
        <f>InputData[[#This Row],[BUYING PRIZE]]*InputData[[#This Row],[QUANTITY]]</f>
        <v>672</v>
      </c>
      <c r="N416" s="10">
        <f>(InputData[[#This Row],[SELLING PRICE]]*InputData[[#This Row],[QUANTITY]])-(InputData[[#This Row],[DISCOUNT %]]*(InputData[[#This Row],[SELLING PRICE]]*InputData[[#This Row],[QUANTITY]]))</f>
        <v>732.48</v>
      </c>
      <c r="O416">
        <f>DAY(InputData[[#This Row],[DATE]])</f>
        <v>30</v>
      </c>
      <c r="P416" s="12">
        <v>44346</v>
      </c>
      <c r="Q416" t="str">
        <f>TEXT(InputData[[#This Row],[DATE]],"mmm")</f>
        <v>May</v>
      </c>
      <c r="R416"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16" t="str">
        <f>TEXT(InputData[[#This Row],[DATE]],"dddd")</f>
        <v>Sunday</v>
      </c>
      <c r="T416">
        <f>YEAR(InputData[[#This Row],[DATE]])</f>
        <v>2021</v>
      </c>
    </row>
    <row r="417" spans="1:20" x14ac:dyDescent="0.2">
      <c r="A417" s="5">
        <v>44339</v>
      </c>
      <c r="B417" t="s">
        <v>14</v>
      </c>
      <c r="C417">
        <v>11</v>
      </c>
      <c r="D417" t="s">
        <v>108</v>
      </c>
      <c r="E417" t="s">
        <v>107</v>
      </c>
      <c r="F417" t="str">
        <f>IF(InputData[[#This Row],[DISCOUNT %]]&lt;0%,"Yes","No")</f>
        <v>No</v>
      </c>
      <c r="G417" s="1">
        <v>0</v>
      </c>
      <c r="H417" t="str">
        <f>VLOOKUP(InputData[[#This Row],[PRODUCT ID]],MasterData[],2,0)</f>
        <v>Product40</v>
      </c>
      <c r="I417" t="str">
        <f>VLOOKUP(InputData[[#This Row],[PRODUCT ID]],MasterData[],3,0)</f>
        <v>Category05</v>
      </c>
      <c r="J417" t="str">
        <f>VLOOKUP(InputData[[#This Row],[PRODUCT ID]],MasterData[],4,0)</f>
        <v>Kg</v>
      </c>
      <c r="K417" s="10">
        <f>VLOOKUP(InputData[[#This Row],[PRODUCT ID]],MasterData[],5,0)</f>
        <v>90</v>
      </c>
      <c r="L417" s="10">
        <f>VLOOKUP(InputData[[#This Row],[PRODUCT ID]],MasterData[],6,0)</f>
        <v>115.2</v>
      </c>
      <c r="M417" s="10">
        <f>InputData[[#This Row],[BUYING PRIZE]]*InputData[[#This Row],[QUANTITY]]</f>
        <v>990</v>
      </c>
      <c r="N417" s="10">
        <f>(InputData[[#This Row],[SELLING PRICE]]*InputData[[#This Row],[QUANTITY]])-(InputData[[#This Row],[DISCOUNT %]]*(InputData[[#This Row],[SELLING PRICE]]*InputData[[#This Row],[QUANTITY]]))</f>
        <v>1267.2</v>
      </c>
      <c r="O417">
        <f>DAY(InputData[[#This Row],[DATE]])</f>
        <v>23</v>
      </c>
      <c r="P417" s="12">
        <v>44339</v>
      </c>
      <c r="Q417" t="str">
        <f>TEXT(InputData[[#This Row],[DATE]],"mmm")</f>
        <v>May</v>
      </c>
      <c r="R417"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17" t="str">
        <f>TEXT(InputData[[#This Row],[DATE]],"dddd")</f>
        <v>Sunday</v>
      </c>
      <c r="T417">
        <f>YEAR(InputData[[#This Row],[DATE]])</f>
        <v>2021</v>
      </c>
    </row>
    <row r="418" spans="1:20" x14ac:dyDescent="0.2">
      <c r="A418" s="5">
        <v>44336</v>
      </c>
      <c r="B418" t="s">
        <v>10</v>
      </c>
      <c r="C418">
        <v>2</v>
      </c>
      <c r="D418" t="s">
        <v>107</v>
      </c>
      <c r="E418" t="s">
        <v>105</v>
      </c>
      <c r="F418" t="str">
        <f>IF(InputData[[#This Row],[DISCOUNT %]]&lt;0%,"Yes","No")</f>
        <v>No</v>
      </c>
      <c r="G418" s="1">
        <v>0</v>
      </c>
      <c r="H418" t="str">
        <f>VLOOKUP(InputData[[#This Row],[PRODUCT ID]],MasterData[],2,0)</f>
        <v>Product42</v>
      </c>
      <c r="I418" t="str">
        <f>VLOOKUP(InputData[[#This Row],[PRODUCT ID]],MasterData[],3,0)</f>
        <v>Category05</v>
      </c>
      <c r="J418" t="str">
        <f>VLOOKUP(InputData[[#This Row],[PRODUCT ID]],MasterData[],4,0)</f>
        <v>Ft</v>
      </c>
      <c r="K418" s="10">
        <f>VLOOKUP(InputData[[#This Row],[PRODUCT ID]],MasterData[],5,0)</f>
        <v>120</v>
      </c>
      <c r="L418" s="10">
        <f>VLOOKUP(InputData[[#This Row],[PRODUCT ID]],MasterData[],6,0)</f>
        <v>162</v>
      </c>
      <c r="M418" s="10">
        <f>InputData[[#This Row],[BUYING PRIZE]]*InputData[[#This Row],[QUANTITY]]</f>
        <v>240</v>
      </c>
      <c r="N418" s="10">
        <f>(InputData[[#This Row],[SELLING PRICE]]*InputData[[#This Row],[QUANTITY]])-(InputData[[#This Row],[DISCOUNT %]]*(InputData[[#This Row],[SELLING PRICE]]*InputData[[#This Row],[QUANTITY]]))</f>
        <v>324</v>
      </c>
      <c r="O418">
        <f>DAY(InputData[[#This Row],[DATE]])</f>
        <v>20</v>
      </c>
      <c r="P418" s="12">
        <v>44336</v>
      </c>
      <c r="Q418" t="str">
        <f>TEXT(InputData[[#This Row],[DATE]],"mmm")</f>
        <v>May</v>
      </c>
      <c r="R418"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18" t="str">
        <f>TEXT(InputData[[#This Row],[DATE]],"dddd")</f>
        <v>Thursday</v>
      </c>
      <c r="T418">
        <f>YEAR(InputData[[#This Row],[DATE]])</f>
        <v>2021</v>
      </c>
    </row>
    <row r="419" spans="1:20" x14ac:dyDescent="0.2">
      <c r="A419" s="5">
        <v>44329</v>
      </c>
      <c r="B419" t="s">
        <v>39</v>
      </c>
      <c r="C419">
        <v>4</v>
      </c>
      <c r="D419" t="s">
        <v>108</v>
      </c>
      <c r="E419" t="s">
        <v>107</v>
      </c>
      <c r="F419" t="str">
        <f>IF(InputData[[#This Row],[DISCOUNT %]]&lt;0%,"Yes","No")</f>
        <v>No</v>
      </c>
      <c r="G419" s="1">
        <v>0</v>
      </c>
      <c r="H419" t="str">
        <f>VLOOKUP(InputData[[#This Row],[PRODUCT ID]],MasterData[],2,0)</f>
        <v>Product29</v>
      </c>
      <c r="I419" t="str">
        <f>VLOOKUP(InputData[[#This Row],[PRODUCT ID]],MasterData[],3,0)</f>
        <v>Category04</v>
      </c>
      <c r="J419" t="str">
        <f>VLOOKUP(InputData[[#This Row],[PRODUCT ID]],MasterData[],4,0)</f>
        <v>Lt</v>
      </c>
      <c r="K419" s="10">
        <f>VLOOKUP(InputData[[#This Row],[PRODUCT ID]],MasterData[],5,0)</f>
        <v>47</v>
      </c>
      <c r="L419" s="10">
        <f>VLOOKUP(InputData[[#This Row],[PRODUCT ID]],MasterData[],6,0)</f>
        <v>53.11</v>
      </c>
      <c r="M419" s="10">
        <f>InputData[[#This Row],[BUYING PRIZE]]*InputData[[#This Row],[QUANTITY]]</f>
        <v>188</v>
      </c>
      <c r="N419" s="10">
        <f>(InputData[[#This Row],[SELLING PRICE]]*InputData[[#This Row],[QUANTITY]])-(InputData[[#This Row],[DISCOUNT %]]*(InputData[[#This Row],[SELLING PRICE]]*InputData[[#This Row],[QUANTITY]]))</f>
        <v>212.44</v>
      </c>
      <c r="O419">
        <f>DAY(InputData[[#This Row],[DATE]])</f>
        <v>13</v>
      </c>
      <c r="P419" s="12">
        <v>44329</v>
      </c>
      <c r="Q419" t="str">
        <f>TEXT(InputData[[#This Row],[DATE]],"mmm")</f>
        <v>May</v>
      </c>
      <c r="R419"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19" t="str">
        <f>TEXT(InputData[[#This Row],[DATE]],"dddd")</f>
        <v>Thursday</v>
      </c>
      <c r="T419">
        <f>YEAR(InputData[[#This Row],[DATE]])</f>
        <v>2021</v>
      </c>
    </row>
    <row r="420" spans="1:20" x14ac:dyDescent="0.2">
      <c r="A420" s="5">
        <v>44328</v>
      </c>
      <c r="B420" t="s">
        <v>67</v>
      </c>
      <c r="C420">
        <v>3</v>
      </c>
      <c r="D420" t="s">
        <v>108</v>
      </c>
      <c r="E420" t="s">
        <v>107</v>
      </c>
      <c r="F420" t="str">
        <f>IF(InputData[[#This Row],[DISCOUNT %]]&lt;0%,"Yes","No")</f>
        <v>No</v>
      </c>
      <c r="G420" s="1">
        <v>0</v>
      </c>
      <c r="H420" t="str">
        <f>VLOOKUP(InputData[[#This Row],[PRODUCT ID]],MasterData[],2,0)</f>
        <v>Product16</v>
      </c>
      <c r="I420" t="str">
        <f>VLOOKUP(InputData[[#This Row],[PRODUCT ID]],MasterData[],3,0)</f>
        <v>Category02</v>
      </c>
      <c r="J420" t="str">
        <f>VLOOKUP(InputData[[#This Row],[PRODUCT ID]],MasterData[],4,0)</f>
        <v>No.</v>
      </c>
      <c r="K420" s="10">
        <f>VLOOKUP(InputData[[#This Row],[PRODUCT ID]],MasterData[],5,0)</f>
        <v>13</v>
      </c>
      <c r="L420" s="10">
        <f>VLOOKUP(InputData[[#This Row],[PRODUCT ID]],MasterData[],6,0)</f>
        <v>16.64</v>
      </c>
      <c r="M420" s="10">
        <f>InputData[[#This Row],[BUYING PRIZE]]*InputData[[#This Row],[QUANTITY]]</f>
        <v>39</v>
      </c>
      <c r="N420" s="10">
        <f>(InputData[[#This Row],[SELLING PRICE]]*InputData[[#This Row],[QUANTITY]])-(InputData[[#This Row],[DISCOUNT %]]*(InputData[[#This Row],[SELLING PRICE]]*InputData[[#This Row],[QUANTITY]]))</f>
        <v>49.92</v>
      </c>
      <c r="O420">
        <f>DAY(InputData[[#This Row],[DATE]])</f>
        <v>12</v>
      </c>
      <c r="P420" s="12">
        <v>44328</v>
      </c>
      <c r="Q420" t="str">
        <f>TEXT(InputData[[#This Row],[DATE]],"mmm")</f>
        <v>May</v>
      </c>
      <c r="R420"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20" t="str">
        <f>TEXT(InputData[[#This Row],[DATE]],"dddd")</f>
        <v>Wednesday</v>
      </c>
      <c r="T420">
        <f>YEAR(InputData[[#This Row],[DATE]])</f>
        <v>2021</v>
      </c>
    </row>
    <row r="421" spans="1:20" x14ac:dyDescent="0.2">
      <c r="A421" s="5">
        <v>44328</v>
      </c>
      <c r="B421" t="s">
        <v>26</v>
      </c>
      <c r="C421">
        <v>15</v>
      </c>
      <c r="D421" t="s">
        <v>108</v>
      </c>
      <c r="E421" t="s">
        <v>107</v>
      </c>
      <c r="F421" t="str">
        <f>IF(InputData[[#This Row],[DISCOUNT %]]&lt;0%,"Yes","No")</f>
        <v>No</v>
      </c>
      <c r="G421" s="1">
        <v>0</v>
      </c>
      <c r="H421" t="str">
        <f>VLOOKUP(InputData[[#This Row],[PRODUCT ID]],MasterData[],2,0)</f>
        <v>Product35</v>
      </c>
      <c r="I421" t="str">
        <f>VLOOKUP(InputData[[#This Row],[PRODUCT ID]],MasterData[],3,0)</f>
        <v>Category04</v>
      </c>
      <c r="J421" t="str">
        <f>VLOOKUP(InputData[[#This Row],[PRODUCT ID]],MasterData[],4,0)</f>
        <v>No.</v>
      </c>
      <c r="K421" s="10">
        <f>VLOOKUP(InputData[[#This Row],[PRODUCT ID]],MasterData[],5,0)</f>
        <v>5</v>
      </c>
      <c r="L421" s="10">
        <f>VLOOKUP(InputData[[#This Row],[PRODUCT ID]],MasterData[],6,0)</f>
        <v>6.7</v>
      </c>
      <c r="M421" s="10">
        <f>InputData[[#This Row],[BUYING PRIZE]]*InputData[[#This Row],[QUANTITY]]</f>
        <v>75</v>
      </c>
      <c r="N421" s="10">
        <f>(InputData[[#This Row],[SELLING PRICE]]*InputData[[#This Row],[QUANTITY]])-(InputData[[#This Row],[DISCOUNT %]]*(InputData[[#This Row],[SELLING PRICE]]*InputData[[#This Row],[QUANTITY]]))</f>
        <v>100.5</v>
      </c>
      <c r="O421">
        <f>DAY(InputData[[#This Row],[DATE]])</f>
        <v>12</v>
      </c>
      <c r="P421" s="12">
        <v>44328</v>
      </c>
      <c r="Q421" t="str">
        <f>TEXT(InputData[[#This Row],[DATE]],"mmm")</f>
        <v>May</v>
      </c>
      <c r="R421"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21" t="str">
        <f>TEXT(InputData[[#This Row],[DATE]],"dddd")</f>
        <v>Wednesday</v>
      </c>
      <c r="T421">
        <f>YEAR(InputData[[#This Row],[DATE]])</f>
        <v>2021</v>
      </c>
    </row>
    <row r="422" spans="1:20" x14ac:dyDescent="0.2">
      <c r="A422" s="5">
        <v>44325</v>
      </c>
      <c r="B422" t="s">
        <v>67</v>
      </c>
      <c r="C422">
        <v>6</v>
      </c>
      <c r="D422" t="s">
        <v>107</v>
      </c>
      <c r="E422" t="s">
        <v>107</v>
      </c>
      <c r="F422" t="str">
        <f>IF(InputData[[#This Row],[DISCOUNT %]]&lt;0%,"Yes","No")</f>
        <v>No</v>
      </c>
      <c r="G422" s="1">
        <v>0</v>
      </c>
      <c r="H422" t="str">
        <f>VLOOKUP(InputData[[#This Row],[PRODUCT ID]],MasterData[],2,0)</f>
        <v>Product16</v>
      </c>
      <c r="I422" t="str">
        <f>VLOOKUP(InputData[[#This Row],[PRODUCT ID]],MasterData[],3,0)</f>
        <v>Category02</v>
      </c>
      <c r="J422" t="str">
        <f>VLOOKUP(InputData[[#This Row],[PRODUCT ID]],MasterData[],4,0)</f>
        <v>No.</v>
      </c>
      <c r="K422" s="10">
        <f>VLOOKUP(InputData[[#This Row],[PRODUCT ID]],MasterData[],5,0)</f>
        <v>13</v>
      </c>
      <c r="L422" s="10">
        <f>VLOOKUP(InputData[[#This Row],[PRODUCT ID]],MasterData[],6,0)</f>
        <v>16.64</v>
      </c>
      <c r="M422" s="10">
        <f>InputData[[#This Row],[BUYING PRIZE]]*InputData[[#This Row],[QUANTITY]]</f>
        <v>78</v>
      </c>
      <c r="N422" s="10">
        <f>(InputData[[#This Row],[SELLING PRICE]]*InputData[[#This Row],[QUANTITY]])-(InputData[[#This Row],[DISCOUNT %]]*(InputData[[#This Row],[SELLING PRICE]]*InputData[[#This Row],[QUANTITY]]))</f>
        <v>99.84</v>
      </c>
      <c r="O422">
        <f>DAY(InputData[[#This Row],[DATE]])</f>
        <v>9</v>
      </c>
      <c r="P422" s="12">
        <v>44325</v>
      </c>
      <c r="Q422" t="str">
        <f>TEXT(InputData[[#This Row],[DATE]],"mmm")</f>
        <v>May</v>
      </c>
      <c r="R422"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22" t="str">
        <f>TEXT(InputData[[#This Row],[DATE]],"dddd")</f>
        <v>Sunday</v>
      </c>
      <c r="T422">
        <f>YEAR(InputData[[#This Row],[DATE]])</f>
        <v>2021</v>
      </c>
    </row>
    <row r="423" spans="1:20" x14ac:dyDescent="0.2">
      <c r="A423" s="5">
        <v>44325</v>
      </c>
      <c r="B423" t="s">
        <v>41</v>
      </c>
      <c r="C423">
        <v>8</v>
      </c>
      <c r="D423" t="s">
        <v>108</v>
      </c>
      <c r="E423" t="s">
        <v>105</v>
      </c>
      <c r="F423" t="str">
        <f>IF(InputData[[#This Row],[DISCOUNT %]]&lt;0%,"Yes","No")</f>
        <v>No</v>
      </c>
      <c r="G423" s="1">
        <v>0</v>
      </c>
      <c r="H423" t="str">
        <f>VLOOKUP(InputData[[#This Row],[PRODUCT ID]],MasterData[],2,0)</f>
        <v>Product28</v>
      </c>
      <c r="I423" t="str">
        <f>VLOOKUP(InputData[[#This Row],[PRODUCT ID]],MasterData[],3,0)</f>
        <v>Category04</v>
      </c>
      <c r="J423" t="str">
        <f>VLOOKUP(InputData[[#This Row],[PRODUCT ID]],MasterData[],4,0)</f>
        <v>No.</v>
      </c>
      <c r="K423" s="10">
        <f>VLOOKUP(InputData[[#This Row],[PRODUCT ID]],MasterData[],5,0)</f>
        <v>37</v>
      </c>
      <c r="L423" s="10">
        <f>VLOOKUP(InputData[[#This Row],[PRODUCT ID]],MasterData[],6,0)</f>
        <v>41.81</v>
      </c>
      <c r="M423" s="10">
        <f>InputData[[#This Row],[BUYING PRIZE]]*InputData[[#This Row],[QUANTITY]]</f>
        <v>296</v>
      </c>
      <c r="N423" s="10">
        <f>(InputData[[#This Row],[SELLING PRICE]]*InputData[[#This Row],[QUANTITY]])-(InputData[[#This Row],[DISCOUNT %]]*(InputData[[#This Row],[SELLING PRICE]]*InputData[[#This Row],[QUANTITY]]))</f>
        <v>334.48</v>
      </c>
      <c r="O423">
        <f>DAY(InputData[[#This Row],[DATE]])</f>
        <v>9</v>
      </c>
      <c r="P423" s="12">
        <v>44325</v>
      </c>
      <c r="Q423" t="str">
        <f>TEXT(InputData[[#This Row],[DATE]],"mmm")</f>
        <v>May</v>
      </c>
      <c r="R423"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23" t="str">
        <f>TEXT(InputData[[#This Row],[DATE]],"dddd")</f>
        <v>Sunday</v>
      </c>
      <c r="T423">
        <f>YEAR(InputData[[#This Row],[DATE]])</f>
        <v>2021</v>
      </c>
    </row>
    <row r="424" spans="1:20" x14ac:dyDescent="0.2">
      <c r="A424" s="5">
        <v>44323</v>
      </c>
      <c r="B424" t="s">
        <v>63</v>
      </c>
      <c r="C424">
        <v>1</v>
      </c>
      <c r="D424" t="s">
        <v>108</v>
      </c>
      <c r="E424" t="s">
        <v>105</v>
      </c>
      <c r="F424" t="str">
        <f>IF(InputData[[#This Row],[DISCOUNT %]]&lt;0%,"Yes","No")</f>
        <v>No</v>
      </c>
      <c r="G424" s="1">
        <v>0</v>
      </c>
      <c r="H424" t="str">
        <f>VLOOKUP(InputData[[#This Row],[PRODUCT ID]],MasterData[],2,0)</f>
        <v>Product18</v>
      </c>
      <c r="I424" t="str">
        <f>VLOOKUP(InputData[[#This Row],[PRODUCT ID]],MasterData[],3,0)</f>
        <v>Category02</v>
      </c>
      <c r="J424" t="str">
        <f>VLOOKUP(InputData[[#This Row],[PRODUCT ID]],MasterData[],4,0)</f>
        <v>No.</v>
      </c>
      <c r="K424" s="10">
        <f>VLOOKUP(InputData[[#This Row],[PRODUCT ID]],MasterData[],5,0)</f>
        <v>37</v>
      </c>
      <c r="L424" s="10">
        <f>VLOOKUP(InputData[[#This Row],[PRODUCT ID]],MasterData[],6,0)</f>
        <v>49.21</v>
      </c>
      <c r="M424" s="10">
        <f>InputData[[#This Row],[BUYING PRIZE]]*InputData[[#This Row],[QUANTITY]]</f>
        <v>37</v>
      </c>
      <c r="N424" s="10">
        <f>(InputData[[#This Row],[SELLING PRICE]]*InputData[[#This Row],[QUANTITY]])-(InputData[[#This Row],[DISCOUNT %]]*(InputData[[#This Row],[SELLING PRICE]]*InputData[[#This Row],[QUANTITY]]))</f>
        <v>49.21</v>
      </c>
      <c r="O424">
        <f>DAY(InputData[[#This Row],[DATE]])</f>
        <v>7</v>
      </c>
      <c r="P424" s="12">
        <v>44323</v>
      </c>
      <c r="Q424" t="str">
        <f>TEXT(InputData[[#This Row],[DATE]],"mmm")</f>
        <v>May</v>
      </c>
      <c r="R424"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24" t="str">
        <f>TEXT(InputData[[#This Row],[DATE]],"dddd")</f>
        <v>Friday</v>
      </c>
      <c r="T424">
        <f>YEAR(InputData[[#This Row],[DATE]])</f>
        <v>2021</v>
      </c>
    </row>
    <row r="425" spans="1:20" x14ac:dyDescent="0.2">
      <c r="A425" s="5">
        <v>44322</v>
      </c>
      <c r="B425" t="s">
        <v>84</v>
      </c>
      <c r="C425">
        <v>15</v>
      </c>
      <c r="D425" t="s">
        <v>108</v>
      </c>
      <c r="E425" t="s">
        <v>107</v>
      </c>
      <c r="F425" t="str">
        <f>IF(InputData[[#This Row],[DISCOUNT %]]&lt;0%,"Yes","No")</f>
        <v>No</v>
      </c>
      <c r="G425" s="1">
        <v>0</v>
      </c>
      <c r="H425" t="str">
        <f>VLOOKUP(InputData[[#This Row],[PRODUCT ID]],MasterData[],2,0)</f>
        <v>Product08</v>
      </c>
      <c r="I425" t="str">
        <f>VLOOKUP(InputData[[#This Row],[PRODUCT ID]],MasterData[],3,0)</f>
        <v>Category01</v>
      </c>
      <c r="J425" t="str">
        <f>VLOOKUP(InputData[[#This Row],[PRODUCT ID]],MasterData[],4,0)</f>
        <v>Kg</v>
      </c>
      <c r="K425" s="10">
        <f>VLOOKUP(InputData[[#This Row],[PRODUCT ID]],MasterData[],5,0)</f>
        <v>83</v>
      </c>
      <c r="L425" s="10">
        <f>VLOOKUP(InputData[[#This Row],[PRODUCT ID]],MasterData[],6,0)</f>
        <v>94.62</v>
      </c>
      <c r="M425" s="10">
        <f>InputData[[#This Row],[BUYING PRIZE]]*InputData[[#This Row],[QUANTITY]]</f>
        <v>1245</v>
      </c>
      <c r="N425" s="10">
        <f>(InputData[[#This Row],[SELLING PRICE]]*InputData[[#This Row],[QUANTITY]])-(InputData[[#This Row],[DISCOUNT %]]*(InputData[[#This Row],[SELLING PRICE]]*InputData[[#This Row],[QUANTITY]]))</f>
        <v>1419.3000000000002</v>
      </c>
      <c r="O425">
        <f>DAY(InputData[[#This Row],[DATE]])</f>
        <v>6</v>
      </c>
      <c r="P425" s="12">
        <v>44322</v>
      </c>
      <c r="Q425" t="str">
        <f>TEXT(InputData[[#This Row],[DATE]],"mmm")</f>
        <v>May</v>
      </c>
      <c r="R425"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25" t="str">
        <f>TEXT(InputData[[#This Row],[DATE]],"dddd")</f>
        <v>Thursday</v>
      </c>
      <c r="T425">
        <f>YEAR(InputData[[#This Row],[DATE]])</f>
        <v>2021</v>
      </c>
    </row>
    <row r="426" spans="1:20" x14ac:dyDescent="0.2">
      <c r="A426" s="5">
        <v>44322</v>
      </c>
      <c r="B426" t="s">
        <v>82</v>
      </c>
      <c r="C426">
        <v>6</v>
      </c>
      <c r="D426" t="s">
        <v>107</v>
      </c>
      <c r="E426" t="s">
        <v>107</v>
      </c>
      <c r="F426" t="str">
        <f>IF(InputData[[#This Row],[DISCOUNT %]]&lt;0%,"Yes","No")</f>
        <v>No</v>
      </c>
      <c r="G426" s="1">
        <v>0</v>
      </c>
      <c r="H426" t="str">
        <f>VLOOKUP(InputData[[#This Row],[PRODUCT ID]],MasterData[],2,0)</f>
        <v>Product09</v>
      </c>
      <c r="I426" t="str">
        <f>VLOOKUP(InputData[[#This Row],[PRODUCT ID]],MasterData[],3,0)</f>
        <v>Category01</v>
      </c>
      <c r="J426" t="str">
        <f>VLOOKUP(InputData[[#This Row],[PRODUCT ID]],MasterData[],4,0)</f>
        <v>No.</v>
      </c>
      <c r="K426" s="10">
        <f>VLOOKUP(InputData[[#This Row],[PRODUCT ID]],MasterData[],5,0)</f>
        <v>6</v>
      </c>
      <c r="L426" s="10">
        <f>VLOOKUP(InputData[[#This Row],[PRODUCT ID]],MasterData[],6,0)</f>
        <v>7.8599999999999994</v>
      </c>
      <c r="M426" s="10">
        <f>InputData[[#This Row],[BUYING PRIZE]]*InputData[[#This Row],[QUANTITY]]</f>
        <v>36</v>
      </c>
      <c r="N426" s="10">
        <f>(InputData[[#This Row],[SELLING PRICE]]*InputData[[#This Row],[QUANTITY]])-(InputData[[#This Row],[DISCOUNT %]]*(InputData[[#This Row],[SELLING PRICE]]*InputData[[#This Row],[QUANTITY]]))</f>
        <v>47.16</v>
      </c>
      <c r="O426">
        <f>DAY(InputData[[#This Row],[DATE]])</f>
        <v>6</v>
      </c>
      <c r="P426" s="12">
        <v>44322</v>
      </c>
      <c r="Q426" t="str">
        <f>TEXT(InputData[[#This Row],[DATE]],"mmm")</f>
        <v>May</v>
      </c>
      <c r="R426"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26" t="str">
        <f>TEXT(InputData[[#This Row],[DATE]],"dddd")</f>
        <v>Thursday</v>
      </c>
      <c r="T426">
        <f>YEAR(InputData[[#This Row],[DATE]])</f>
        <v>2021</v>
      </c>
    </row>
    <row r="427" spans="1:20" x14ac:dyDescent="0.2">
      <c r="A427" s="5">
        <v>44321</v>
      </c>
      <c r="B427" t="s">
        <v>82</v>
      </c>
      <c r="C427">
        <v>13</v>
      </c>
      <c r="D427" t="s">
        <v>108</v>
      </c>
      <c r="E427" t="s">
        <v>105</v>
      </c>
      <c r="F427" t="str">
        <f>IF(InputData[[#This Row],[DISCOUNT %]]&lt;0%,"Yes","No")</f>
        <v>No</v>
      </c>
      <c r="G427" s="1">
        <v>0</v>
      </c>
      <c r="H427" t="str">
        <f>VLOOKUP(InputData[[#This Row],[PRODUCT ID]],MasterData[],2,0)</f>
        <v>Product09</v>
      </c>
      <c r="I427" t="str">
        <f>VLOOKUP(InputData[[#This Row],[PRODUCT ID]],MasterData[],3,0)</f>
        <v>Category01</v>
      </c>
      <c r="J427" t="str">
        <f>VLOOKUP(InputData[[#This Row],[PRODUCT ID]],MasterData[],4,0)</f>
        <v>No.</v>
      </c>
      <c r="K427" s="10">
        <f>VLOOKUP(InputData[[#This Row],[PRODUCT ID]],MasterData[],5,0)</f>
        <v>6</v>
      </c>
      <c r="L427" s="10">
        <f>VLOOKUP(InputData[[#This Row],[PRODUCT ID]],MasterData[],6,0)</f>
        <v>7.8599999999999994</v>
      </c>
      <c r="M427" s="10">
        <f>InputData[[#This Row],[BUYING PRIZE]]*InputData[[#This Row],[QUANTITY]]</f>
        <v>78</v>
      </c>
      <c r="N427" s="10">
        <f>(InputData[[#This Row],[SELLING PRICE]]*InputData[[#This Row],[QUANTITY]])-(InputData[[#This Row],[DISCOUNT %]]*(InputData[[#This Row],[SELLING PRICE]]*InputData[[#This Row],[QUANTITY]]))</f>
        <v>102.17999999999999</v>
      </c>
      <c r="O427">
        <f>DAY(InputData[[#This Row],[DATE]])</f>
        <v>5</v>
      </c>
      <c r="P427" s="12">
        <v>44321</v>
      </c>
      <c r="Q427" t="str">
        <f>TEXT(InputData[[#This Row],[DATE]],"mmm")</f>
        <v>May</v>
      </c>
      <c r="R427"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27" t="str">
        <f>TEXT(InputData[[#This Row],[DATE]],"dddd")</f>
        <v>Wednesday</v>
      </c>
      <c r="T427">
        <f>YEAR(InputData[[#This Row],[DATE]])</f>
        <v>2021</v>
      </c>
    </row>
    <row r="428" spans="1:20" x14ac:dyDescent="0.2">
      <c r="A428" s="5">
        <v>44320</v>
      </c>
      <c r="B428" t="s">
        <v>69</v>
      </c>
      <c r="C428">
        <v>13</v>
      </c>
      <c r="D428" t="s">
        <v>107</v>
      </c>
      <c r="E428" t="s">
        <v>107</v>
      </c>
      <c r="F428" t="str">
        <f>IF(InputData[[#This Row],[DISCOUNT %]]&lt;0%,"Yes","No")</f>
        <v>No</v>
      </c>
      <c r="G428" s="1">
        <v>0</v>
      </c>
      <c r="H428" t="str">
        <f>VLOOKUP(InputData[[#This Row],[PRODUCT ID]],MasterData[],2,0)</f>
        <v>Product15</v>
      </c>
      <c r="I428" t="str">
        <f>VLOOKUP(InputData[[#This Row],[PRODUCT ID]],MasterData[],3,0)</f>
        <v>Category02</v>
      </c>
      <c r="J428" t="str">
        <f>VLOOKUP(InputData[[#This Row],[PRODUCT ID]],MasterData[],4,0)</f>
        <v>No.</v>
      </c>
      <c r="K428" s="10">
        <f>VLOOKUP(InputData[[#This Row],[PRODUCT ID]],MasterData[],5,0)</f>
        <v>12</v>
      </c>
      <c r="L428" s="10">
        <f>VLOOKUP(InputData[[#This Row],[PRODUCT ID]],MasterData[],6,0)</f>
        <v>15.719999999999999</v>
      </c>
      <c r="M428" s="10">
        <f>InputData[[#This Row],[BUYING PRIZE]]*InputData[[#This Row],[QUANTITY]]</f>
        <v>156</v>
      </c>
      <c r="N428" s="10">
        <f>(InputData[[#This Row],[SELLING PRICE]]*InputData[[#This Row],[QUANTITY]])-(InputData[[#This Row],[DISCOUNT %]]*(InputData[[#This Row],[SELLING PRICE]]*InputData[[#This Row],[QUANTITY]]))</f>
        <v>204.35999999999999</v>
      </c>
      <c r="O428">
        <f>DAY(InputData[[#This Row],[DATE]])</f>
        <v>4</v>
      </c>
      <c r="P428" s="12">
        <v>44320</v>
      </c>
      <c r="Q428" t="str">
        <f>TEXT(InputData[[#This Row],[DATE]],"mmm")</f>
        <v>May</v>
      </c>
      <c r="R428"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28" t="str">
        <f>TEXT(InputData[[#This Row],[DATE]],"dddd")</f>
        <v>Tuesday</v>
      </c>
      <c r="T428">
        <f>YEAR(InputData[[#This Row],[DATE]])</f>
        <v>2021</v>
      </c>
    </row>
    <row r="429" spans="1:20" x14ac:dyDescent="0.2">
      <c r="A429" s="5">
        <v>44320</v>
      </c>
      <c r="B429" t="s">
        <v>71</v>
      </c>
      <c r="C429">
        <v>4</v>
      </c>
      <c r="D429" t="s">
        <v>108</v>
      </c>
      <c r="E429" t="s">
        <v>105</v>
      </c>
      <c r="F429" t="str">
        <f>IF(InputData[[#This Row],[DISCOUNT %]]&lt;0%,"Yes","No")</f>
        <v>No</v>
      </c>
      <c r="G429" s="1">
        <v>0</v>
      </c>
      <c r="H429" t="str">
        <f>VLOOKUP(InputData[[#This Row],[PRODUCT ID]],MasterData[],2,0)</f>
        <v>Product14</v>
      </c>
      <c r="I429" t="str">
        <f>VLOOKUP(InputData[[#This Row],[PRODUCT ID]],MasterData[],3,0)</f>
        <v>Category02</v>
      </c>
      <c r="J429" t="str">
        <f>VLOOKUP(InputData[[#This Row],[PRODUCT ID]],MasterData[],4,0)</f>
        <v>Kg</v>
      </c>
      <c r="K429" s="10">
        <f>VLOOKUP(InputData[[#This Row],[PRODUCT ID]],MasterData[],5,0)</f>
        <v>112</v>
      </c>
      <c r="L429" s="10">
        <f>VLOOKUP(InputData[[#This Row],[PRODUCT ID]],MasterData[],6,0)</f>
        <v>146.72</v>
      </c>
      <c r="M429" s="10">
        <f>InputData[[#This Row],[BUYING PRIZE]]*InputData[[#This Row],[QUANTITY]]</f>
        <v>448</v>
      </c>
      <c r="N429" s="10">
        <f>(InputData[[#This Row],[SELLING PRICE]]*InputData[[#This Row],[QUANTITY]])-(InputData[[#This Row],[DISCOUNT %]]*(InputData[[#This Row],[SELLING PRICE]]*InputData[[#This Row],[QUANTITY]]))</f>
        <v>586.88</v>
      </c>
      <c r="O429">
        <f>DAY(InputData[[#This Row],[DATE]])</f>
        <v>4</v>
      </c>
      <c r="P429" s="12">
        <v>44320</v>
      </c>
      <c r="Q429" t="str">
        <f>TEXT(InputData[[#This Row],[DATE]],"mmm")</f>
        <v>May</v>
      </c>
      <c r="R429"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29" t="str">
        <f>TEXT(InputData[[#This Row],[DATE]],"dddd")</f>
        <v>Tuesday</v>
      </c>
      <c r="T429">
        <f>YEAR(InputData[[#This Row],[DATE]])</f>
        <v>2021</v>
      </c>
    </row>
    <row r="430" spans="1:20" x14ac:dyDescent="0.2">
      <c r="A430" s="5">
        <v>44319</v>
      </c>
      <c r="B430" t="s">
        <v>29</v>
      </c>
      <c r="C430">
        <v>3</v>
      </c>
      <c r="D430" t="s">
        <v>107</v>
      </c>
      <c r="E430" t="s">
        <v>107</v>
      </c>
      <c r="F430" t="str">
        <f>IF(InputData[[#This Row],[DISCOUNT %]]&lt;0%,"Yes","No")</f>
        <v>No</v>
      </c>
      <c r="G430" s="1">
        <v>0</v>
      </c>
      <c r="H430" t="str">
        <f>VLOOKUP(InputData[[#This Row],[PRODUCT ID]],MasterData[],2,0)</f>
        <v>Product34</v>
      </c>
      <c r="I430" t="str">
        <f>VLOOKUP(InputData[[#This Row],[PRODUCT ID]],MasterData[],3,0)</f>
        <v>Category04</v>
      </c>
      <c r="J430" t="str">
        <f>VLOOKUP(InputData[[#This Row],[PRODUCT ID]],MasterData[],4,0)</f>
        <v>Lt</v>
      </c>
      <c r="K430" s="10">
        <f>VLOOKUP(InputData[[#This Row],[PRODUCT ID]],MasterData[],5,0)</f>
        <v>55</v>
      </c>
      <c r="L430" s="10">
        <f>VLOOKUP(InputData[[#This Row],[PRODUCT ID]],MasterData[],6,0)</f>
        <v>58.3</v>
      </c>
      <c r="M430" s="10">
        <f>InputData[[#This Row],[BUYING PRIZE]]*InputData[[#This Row],[QUANTITY]]</f>
        <v>165</v>
      </c>
      <c r="N430" s="10">
        <f>(InputData[[#This Row],[SELLING PRICE]]*InputData[[#This Row],[QUANTITY]])-(InputData[[#This Row],[DISCOUNT %]]*(InputData[[#This Row],[SELLING PRICE]]*InputData[[#This Row],[QUANTITY]]))</f>
        <v>174.89999999999998</v>
      </c>
      <c r="O430">
        <f>DAY(InputData[[#This Row],[DATE]])</f>
        <v>3</v>
      </c>
      <c r="P430" s="12">
        <v>44319</v>
      </c>
      <c r="Q430" t="str">
        <f>TEXT(InputData[[#This Row],[DATE]],"mmm")</f>
        <v>May</v>
      </c>
      <c r="R430"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30" t="str">
        <f>TEXT(InputData[[#This Row],[DATE]],"dddd")</f>
        <v>Monday</v>
      </c>
      <c r="T430">
        <f>YEAR(InputData[[#This Row],[DATE]])</f>
        <v>2021</v>
      </c>
    </row>
    <row r="431" spans="1:20" x14ac:dyDescent="0.2">
      <c r="A431" s="5">
        <v>44317</v>
      </c>
      <c r="B431" t="s">
        <v>63</v>
      </c>
      <c r="C431">
        <v>3</v>
      </c>
      <c r="D431" t="s">
        <v>107</v>
      </c>
      <c r="E431" t="s">
        <v>105</v>
      </c>
      <c r="F431" t="str">
        <f>IF(InputData[[#This Row],[DISCOUNT %]]&lt;0%,"Yes","No")</f>
        <v>No</v>
      </c>
      <c r="G431" s="1">
        <v>0</v>
      </c>
      <c r="H431" t="str">
        <f>VLOOKUP(InputData[[#This Row],[PRODUCT ID]],MasterData[],2,0)</f>
        <v>Product18</v>
      </c>
      <c r="I431" t="str">
        <f>VLOOKUP(InputData[[#This Row],[PRODUCT ID]],MasterData[],3,0)</f>
        <v>Category02</v>
      </c>
      <c r="J431" t="str">
        <f>VLOOKUP(InputData[[#This Row],[PRODUCT ID]],MasterData[],4,0)</f>
        <v>No.</v>
      </c>
      <c r="K431" s="10">
        <f>VLOOKUP(InputData[[#This Row],[PRODUCT ID]],MasterData[],5,0)</f>
        <v>37</v>
      </c>
      <c r="L431" s="10">
        <f>VLOOKUP(InputData[[#This Row],[PRODUCT ID]],MasterData[],6,0)</f>
        <v>49.21</v>
      </c>
      <c r="M431" s="10">
        <f>InputData[[#This Row],[BUYING PRIZE]]*InputData[[#This Row],[QUANTITY]]</f>
        <v>111</v>
      </c>
      <c r="N431" s="10">
        <f>(InputData[[#This Row],[SELLING PRICE]]*InputData[[#This Row],[QUANTITY]])-(InputData[[#This Row],[DISCOUNT %]]*(InputData[[#This Row],[SELLING PRICE]]*InputData[[#This Row],[QUANTITY]]))</f>
        <v>147.63</v>
      </c>
      <c r="O431">
        <f>DAY(InputData[[#This Row],[DATE]])</f>
        <v>1</v>
      </c>
      <c r="P431" s="12">
        <v>44317</v>
      </c>
      <c r="Q431" t="str">
        <f>TEXT(InputData[[#This Row],[DATE]],"mmm")</f>
        <v>May</v>
      </c>
      <c r="R431"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31" t="str">
        <f>TEXT(InputData[[#This Row],[DATE]],"dddd")</f>
        <v>Saturday</v>
      </c>
      <c r="T431">
        <f>YEAR(InputData[[#This Row],[DATE]])</f>
        <v>2021</v>
      </c>
    </row>
    <row r="432" spans="1:20" x14ac:dyDescent="0.2">
      <c r="A432" s="5">
        <v>44317</v>
      </c>
      <c r="B432" t="s">
        <v>10</v>
      </c>
      <c r="C432">
        <v>1</v>
      </c>
      <c r="D432" t="s">
        <v>107</v>
      </c>
      <c r="E432" t="s">
        <v>105</v>
      </c>
      <c r="F432" t="str">
        <f>IF(InputData[[#This Row],[DISCOUNT %]]&lt;0%,"Yes","No")</f>
        <v>No</v>
      </c>
      <c r="G432" s="1">
        <v>0</v>
      </c>
      <c r="H432" t="str">
        <f>VLOOKUP(InputData[[#This Row],[PRODUCT ID]],MasterData[],2,0)</f>
        <v>Product42</v>
      </c>
      <c r="I432" t="str">
        <f>VLOOKUP(InputData[[#This Row],[PRODUCT ID]],MasterData[],3,0)</f>
        <v>Category05</v>
      </c>
      <c r="J432" t="str">
        <f>VLOOKUP(InputData[[#This Row],[PRODUCT ID]],MasterData[],4,0)</f>
        <v>Ft</v>
      </c>
      <c r="K432" s="10">
        <f>VLOOKUP(InputData[[#This Row],[PRODUCT ID]],MasterData[],5,0)</f>
        <v>120</v>
      </c>
      <c r="L432" s="10">
        <f>VLOOKUP(InputData[[#This Row],[PRODUCT ID]],MasterData[],6,0)</f>
        <v>162</v>
      </c>
      <c r="M432" s="10">
        <f>InputData[[#This Row],[BUYING PRIZE]]*InputData[[#This Row],[QUANTITY]]</f>
        <v>120</v>
      </c>
      <c r="N432" s="10">
        <f>(InputData[[#This Row],[SELLING PRICE]]*InputData[[#This Row],[QUANTITY]])-(InputData[[#This Row],[DISCOUNT %]]*(InputData[[#This Row],[SELLING PRICE]]*InputData[[#This Row],[QUANTITY]]))</f>
        <v>162</v>
      </c>
      <c r="O432">
        <f>DAY(InputData[[#This Row],[DATE]])</f>
        <v>1</v>
      </c>
      <c r="P432" s="12">
        <v>44317</v>
      </c>
      <c r="Q432" t="str">
        <f>TEXT(InputData[[#This Row],[DATE]],"mmm")</f>
        <v>May</v>
      </c>
      <c r="R432"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32" t="str">
        <f>TEXT(InputData[[#This Row],[DATE]],"dddd")</f>
        <v>Saturday</v>
      </c>
      <c r="T432">
        <f>YEAR(InputData[[#This Row],[DATE]])</f>
        <v>2021</v>
      </c>
    </row>
    <row r="433" spans="1:20" x14ac:dyDescent="0.2">
      <c r="A433" s="5">
        <v>44316</v>
      </c>
      <c r="B433" t="s">
        <v>39</v>
      </c>
      <c r="C433">
        <v>1</v>
      </c>
      <c r="D433" t="s">
        <v>108</v>
      </c>
      <c r="E433" t="s">
        <v>107</v>
      </c>
      <c r="F433" t="str">
        <f>IF(InputData[[#This Row],[DISCOUNT %]]&lt;0%,"Yes","No")</f>
        <v>No</v>
      </c>
      <c r="G433" s="1">
        <v>0</v>
      </c>
      <c r="H433" t="str">
        <f>VLOOKUP(InputData[[#This Row],[PRODUCT ID]],MasterData[],2,0)</f>
        <v>Product29</v>
      </c>
      <c r="I433" t="str">
        <f>VLOOKUP(InputData[[#This Row],[PRODUCT ID]],MasterData[],3,0)</f>
        <v>Category04</v>
      </c>
      <c r="J433" t="str">
        <f>VLOOKUP(InputData[[#This Row],[PRODUCT ID]],MasterData[],4,0)</f>
        <v>Lt</v>
      </c>
      <c r="K433" s="10">
        <f>VLOOKUP(InputData[[#This Row],[PRODUCT ID]],MasterData[],5,0)</f>
        <v>47</v>
      </c>
      <c r="L433" s="10">
        <f>VLOOKUP(InputData[[#This Row],[PRODUCT ID]],MasterData[],6,0)</f>
        <v>53.11</v>
      </c>
      <c r="M433" s="10">
        <f>InputData[[#This Row],[BUYING PRIZE]]*InputData[[#This Row],[QUANTITY]]</f>
        <v>47</v>
      </c>
      <c r="N433" s="10">
        <f>(InputData[[#This Row],[SELLING PRICE]]*InputData[[#This Row],[QUANTITY]])-(InputData[[#This Row],[DISCOUNT %]]*(InputData[[#This Row],[SELLING PRICE]]*InputData[[#This Row],[QUANTITY]]))</f>
        <v>53.11</v>
      </c>
      <c r="O433">
        <f>DAY(InputData[[#This Row],[DATE]])</f>
        <v>30</v>
      </c>
      <c r="P433" s="12">
        <v>44316</v>
      </c>
      <c r="Q433" t="str">
        <f>TEXT(InputData[[#This Row],[DATE]],"mmm")</f>
        <v>Apr</v>
      </c>
      <c r="R433"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33" t="str">
        <f>TEXT(InputData[[#This Row],[DATE]],"dddd")</f>
        <v>Friday</v>
      </c>
      <c r="T433">
        <f>YEAR(InputData[[#This Row],[DATE]])</f>
        <v>2021</v>
      </c>
    </row>
    <row r="434" spans="1:20" x14ac:dyDescent="0.2">
      <c r="A434" s="5">
        <v>44315</v>
      </c>
      <c r="B434" t="s">
        <v>37</v>
      </c>
      <c r="C434">
        <v>7</v>
      </c>
      <c r="D434" t="s">
        <v>108</v>
      </c>
      <c r="E434" t="s">
        <v>107</v>
      </c>
      <c r="F434" t="str">
        <f>IF(InputData[[#This Row],[DISCOUNT %]]&lt;0%,"Yes","No")</f>
        <v>No</v>
      </c>
      <c r="G434" s="1">
        <v>0</v>
      </c>
      <c r="H434" t="str">
        <f>VLOOKUP(InputData[[#This Row],[PRODUCT ID]],MasterData[],2,0)</f>
        <v>Product30</v>
      </c>
      <c r="I434" t="str">
        <f>VLOOKUP(InputData[[#This Row],[PRODUCT ID]],MasterData[],3,0)</f>
        <v>Category04</v>
      </c>
      <c r="J434" t="str">
        <f>VLOOKUP(InputData[[#This Row],[PRODUCT ID]],MasterData[],4,0)</f>
        <v>Ft</v>
      </c>
      <c r="K434" s="10">
        <f>VLOOKUP(InputData[[#This Row],[PRODUCT ID]],MasterData[],5,0)</f>
        <v>148</v>
      </c>
      <c r="L434" s="10">
        <f>VLOOKUP(InputData[[#This Row],[PRODUCT ID]],MasterData[],6,0)</f>
        <v>201.28</v>
      </c>
      <c r="M434" s="10">
        <f>InputData[[#This Row],[BUYING PRIZE]]*InputData[[#This Row],[QUANTITY]]</f>
        <v>1036</v>
      </c>
      <c r="N434" s="10">
        <f>(InputData[[#This Row],[SELLING PRICE]]*InputData[[#This Row],[QUANTITY]])-(InputData[[#This Row],[DISCOUNT %]]*(InputData[[#This Row],[SELLING PRICE]]*InputData[[#This Row],[QUANTITY]]))</f>
        <v>1408.96</v>
      </c>
      <c r="O434">
        <f>DAY(InputData[[#This Row],[DATE]])</f>
        <v>29</v>
      </c>
      <c r="P434" s="12">
        <v>44315</v>
      </c>
      <c r="Q434" t="str">
        <f>TEXT(InputData[[#This Row],[DATE]],"mmm")</f>
        <v>Apr</v>
      </c>
      <c r="R434"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34" t="str">
        <f>TEXT(InputData[[#This Row],[DATE]],"dddd")</f>
        <v>Thursday</v>
      </c>
      <c r="T434">
        <f>YEAR(InputData[[#This Row],[DATE]])</f>
        <v>2021</v>
      </c>
    </row>
    <row r="435" spans="1:20" x14ac:dyDescent="0.2">
      <c r="A435" s="5">
        <v>44312</v>
      </c>
      <c r="B435" t="s">
        <v>21</v>
      </c>
      <c r="C435">
        <v>3</v>
      </c>
      <c r="D435" t="s">
        <v>108</v>
      </c>
      <c r="E435" t="s">
        <v>107</v>
      </c>
      <c r="F435" t="str">
        <f>IF(InputData[[#This Row],[DISCOUNT %]]&lt;0%,"Yes","No")</f>
        <v>No</v>
      </c>
      <c r="G435" s="1">
        <v>0</v>
      </c>
      <c r="H435" t="str">
        <f>VLOOKUP(InputData[[#This Row],[PRODUCT ID]],MasterData[],2,0)</f>
        <v>Product37</v>
      </c>
      <c r="I435" t="str">
        <f>VLOOKUP(InputData[[#This Row],[PRODUCT ID]],MasterData[],3,0)</f>
        <v>Category05</v>
      </c>
      <c r="J435" t="str">
        <f>VLOOKUP(InputData[[#This Row],[PRODUCT ID]],MasterData[],4,0)</f>
        <v>Kg</v>
      </c>
      <c r="K435" s="10">
        <f>VLOOKUP(InputData[[#This Row],[PRODUCT ID]],MasterData[],5,0)</f>
        <v>67</v>
      </c>
      <c r="L435" s="10">
        <f>VLOOKUP(InputData[[#This Row],[PRODUCT ID]],MasterData[],6,0)</f>
        <v>85.76</v>
      </c>
      <c r="M435" s="10">
        <f>InputData[[#This Row],[BUYING PRIZE]]*InputData[[#This Row],[QUANTITY]]</f>
        <v>201</v>
      </c>
      <c r="N435" s="10">
        <f>(InputData[[#This Row],[SELLING PRICE]]*InputData[[#This Row],[QUANTITY]])-(InputData[[#This Row],[DISCOUNT %]]*(InputData[[#This Row],[SELLING PRICE]]*InputData[[#This Row],[QUANTITY]]))</f>
        <v>257.28000000000003</v>
      </c>
      <c r="O435">
        <f>DAY(InputData[[#This Row],[DATE]])</f>
        <v>26</v>
      </c>
      <c r="P435" s="12">
        <v>44312</v>
      </c>
      <c r="Q435" t="str">
        <f>TEXT(InputData[[#This Row],[DATE]],"mmm")</f>
        <v>Apr</v>
      </c>
      <c r="R435"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35" t="str">
        <f>TEXT(InputData[[#This Row],[DATE]],"dddd")</f>
        <v>Monday</v>
      </c>
      <c r="T435">
        <f>YEAR(InputData[[#This Row],[DATE]])</f>
        <v>2021</v>
      </c>
    </row>
    <row r="436" spans="1:20" x14ac:dyDescent="0.2">
      <c r="A436" s="5">
        <v>44310</v>
      </c>
      <c r="B436" t="s">
        <v>37</v>
      </c>
      <c r="C436">
        <v>2</v>
      </c>
      <c r="D436" t="s">
        <v>107</v>
      </c>
      <c r="E436" t="s">
        <v>107</v>
      </c>
      <c r="F436" t="str">
        <f>IF(InputData[[#This Row],[DISCOUNT %]]&lt;0%,"Yes","No")</f>
        <v>No</v>
      </c>
      <c r="G436" s="1">
        <v>0</v>
      </c>
      <c r="H436" t="str">
        <f>VLOOKUP(InputData[[#This Row],[PRODUCT ID]],MasterData[],2,0)</f>
        <v>Product30</v>
      </c>
      <c r="I436" t="str">
        <f>VLOOKUP(InputData[[#This Row],[PRODUCT ID]],MasterData[],3,0)</f>
        <v>Category04</v>
      </c>
      <c r="J436" t="str">
        <f>VLOOKUP(InputData[[#This Row],[PRODUCT ID]],MasterData[],4,0)</f>
        <v>Ft</v>
      </c>
      <c r="K436" s="10">
        <f>VLOOKUP(InputData[[#This Row],[PRODUCT ID]],MasterData[],5,0)</f>
        <v>148</v>
      </c>
      <c r="L436" s="10">
        <f>VLOOKUP(InputData[[#This Row],[PRODUCT ID]],MasterData[],6,0)</f>
        <v>201.28</v>
      </c>
      <c r="M436" s="10">
        <f>InputData[[#This Row],[BUYING PRIZE]]*InputData[[#This Row],[QUANTITY]]</f>
        <v>296</v>
      </c>
      <c r="N436" s="10">
        <f>(InputData[[#This Row],[SELLING PRICE]]*InputData[[#This Row],[QUANTITY]])-(InputData[[#This Row],[DISCOUNT %]]*(InputData[[#This Row],[SELLING PRICE]]*InputData[[#This Row],[QUANTITY]]))</f>
        <v>402.56</v>
      </c>
      <c r="O436">
        <f>DAY(InputData[[#This Row],[DATE]])</f>
        <v>24</v>
      </c>
      <c r="P436" s="12">
        <v>44310</v>
      </c>
      <c r="Q436" t="str">
        <f>TEXT(InputData[[#This Row],[DATE]],"mmm")</f>
        <v>Apr</v>
      </c>
      <c r="R436"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36" t="str">
        <f>TEXT(InputData[[#This Row],[DATE]],"dddd")</f>
        <v>Saturday</v>
      </c>
      <c r="T436">
        <f>YEAR(InputData[[#This Row],[DATE]])</f>
        <v>2021</v>
      </c>
    </row>
    <row r="437" spans="1:20" x14ac:dyDescent="0.2">
      <c r="A437" s="5">
        <v>44309</v>
      </c>
      <c r="B437" t="s">
        <v>10</v>
      </c>
      <c r="C437">
        <v>6</v>
      </c>
      <c r="D437" t="s">
        <v>108</v>
      </c>
      <c r="E437" t="s">
        <v>107</v>
      </c>
      <c r="F437" t="str">
        <f>IF(InputData[[#This Row],[DISCOUNT %]]&lt;0%,"Yes","No")</f>
        <v>No</v>
      </c>
      <c r="G437" s="1">
        <v>0</v>
      </c>
      <c r="H437" t="str">
        <f>VLOOKUP(InputData[[#This Row],[PRODUCT ID]],MasterData[],2,0)</f>
        <v>Product42</v>
      </c>
      <c r="I437" t="str">
        <f>VLOOKUP(InputData[[#This Row],[PRODUCT ID]],MasterData[],3,0)</f>
        <v>Category05</v>
      </c>
      <c r="J437" t="str">
        <f>VLOOKUP(InputData[[#This Row],[PRODUCT ID]],MasterData[],4,0)</f>
        <v>Ft</v>
      </c>
      <c r="K437" s="10">
        <f>VLOOKUP(InputData[[#This Row],[PRODUCT ID]],MasterData[],5,0)</f>
        <v>120</v>
      </c>
      <c r="L437" s="10">
        <f>VLOOKUP(InputData[[#This Row],[PRODUCT ID]],MasterData[],6,0)</f>
        <v>162</v>
      </c>
      <c r="M437" s="10">
        <f>InputData[[#This Row],[BUYING PRIZE]]*InputData[[#This Row],[QUANTITY]]</f>
        <v>720</v>
      </c>
      <c r="N437" s="10">
        <f>(InputData[[#This Row],[SELLING PRICE]]*InputData[[#This Row],[QUANTITY]])-(InputData[[#This Row],[DISCOUNT %]]*(InputData[[#This Row],[SELLING PRICE]]*InputData[[#This Row],[QUANTITY]]))</f>
        <v>972</v>
      </c>
      <c r="O437">
        <f>DAY(InputData[[#This Row],[DATE]])</f>
        <v>23</v>
      </c>
      <c r="P437" s="12">
        <v>44309</v>
      </c>
      <c r="Q437" t="str">
        <f>TEXT(InputData[[#This Row],[DATE]],"mmm")</f>
        <v>Apr</v>
      </c>
      <c r="R437"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37" t="str">
        <f>TEXT(InputData[[#This Row],[DATE]],"dddd")</f>
        <v>Friday</v>
      </c>
      <c r="T437">
        <f>YEAR(InputData[[#This Row],[DATE]])</f>
        <v>2021</v>
      </c>
    </row>
    <row r="438" spans="1:20" x14ac:dyDescent="0.2">
      <c r="A438" s="5">
        <v>44309</v>
      </c>
      <c r="B438" t="s">
        <v>41</v>
      </c>
      <c r="C438">
        <v>10</v>
      </c>
      <c r="D438" t="s">
        <v>108</v>
      </c>
      <c r="E438" t="s">
        <v>107</v>
      </c>
      <c r="F438" t="str">
        <f>IF(InputData[[#This Row],[DISCOUNT %]]&lt;0%,"Yes","No")</f>
        <v>No</v>
      </c>
      <c r="G438" s="1">
        <v>0</v>
      </c>
      <c r="H438" t="str">
        <f>VLOOKUP(InputData[[#This Row],[PRODUCT ID]],MasterData[],2,0)</f>
        <v>Product28</v>
      </c>
      <c r="I438" t="str">
        <f>VLOOKUP(InputData[[#This Row],[PRODUCT ID]],MasterData[],3,0)</f>
        <v>Category04</v>
      </c>
      <c r="J438" t="str">
        <f>VLOOKUP(InputData[[#This Row],[PRODUCT ID]],MasterData[],4,0)</f>
        <v>No.</v>
      </c>
      <c r="K438" s="10">
        <f>VLOOKUP(InputData[[#This Row],[PRODUCT ID]],MasterData[],5,0)</f>
        <v>37</v>
      </c>
      <c r="L438" s="10">
        <f>VLOOKUP(InputData[[#This Row],[PRODUCT ID]],MasterData[],6,0)</f>
        <v>41.81</v>
      </c>
      <c r="M438" s="10">
        <f>InputData[[#This Row],[BUYING PRIZE]]*InputData[[#This Row],[QUANTITY]]</f>
        <v>370</v>
      </c>
      <c r="N438" s="10">
        <f>(InputData[[#This Row],[SELLING PRICE]]*InputData[[#This Row],[QUANTITY]])-(InputData[[#This Row],[DISCOUNT %]]*(InputData[[#This Row],[SELLING PRICE]]*InputData[[#This Row],[QUANTITY]]))</f>
        <v>418.1</v>
      </c>
      <c r="O438">
        <f>DAY(InputData[[#This Row],[DATE]])</f>
        <v>23</v>
      </c>
      <c r="P438" s="12">
        <v>44309</v>
      </c>
      <c r="Q438" t="str">
        <f>TEXT(InputData[[#This Row],[DATE]],"mmm")</f>
        <v>Apr</v>
      </c>
      <c r="R438"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38" t="str">
        <f>TEXT(InputData[[#This Row],[DATE]],"dddd")</f>
        <v>Friday</v>
      </c>
      <c r="T438">
        <f>YEAR(InputData[[#This Row],[DATE]])</f>
        <v>2021</v>
      </c>
    </row>
    <row r="439" spans="1:20" x14ac:dyDescent="0.2">
      <c r="A439" s="5">
        <v>44304</v>
      </c>
      <c r="B439" t="s">
        <v>19</v>
      </c>
      <c r="C439">
        <v>9</v>
      </c>
      <c r="D439" t="s">
        <v>106</v>
      </c>
      <c r="E439" t="s">
        <v>107</v>
      </c>
      <c r="F439" t="str">
        <f>IF(InputData[[#This Row],[DISCOUNT %]]&lt;0%,"Yes","No")</f>
        <v>No</v>
      </c>
      <c r="G439" s="1">
        <v>0</v>
      </c>
      <c r="H439" t="str">
        <f>VLOOKUP(InputData[[#This Row],[PRODUCT ID]],MasterData[],2,0)</f>
        <v>Product38</v>
      </c>
      <c r="I439" t="str">
        <f>VLOOKUP(InputData[[#This Row],[PRODUCT ID]],MasterData[],3,0)</f>
        <v>Category05</v>
      </c>
      <c r="J439" t="str">
        <f>VLOOKUP(InputData[[#This Row],[PRODUCT ID]],MasterData[],4,0)</f>
        <v>Kg</v>
      </c>
      <c r="K439" s="10">
        <f>VLOOKUP(InputData[[#This Row],[PRODUCT ID]],MasterData[],5,0)</f>
        <v>72</v>
      </c>
      <c r="L439" s="10">
        <f>VLOOKUP(InputData[[#This Row],[PRODUCT ID]],MasterData[],6,0)</f>
        <v>79.92</v>
      </c>
      <c r="M439" s="10">
        <f>InputData[[#This Row],[BUYING PRIZE]]*InputData[[#This Row],[QUANTITY]]</f>
        <v>648</v>
      </c>
      <c r="N439" s="10">
        <f>(InputData[[#This Row],[SELLING PRICE]]*InputData[[#This Row],[QUANTITY]])-(InputData[[#This Row],[DISCOUNT %]]*(InputData[[#This Row],[SELLING PRICE]]*InputData[[#This Row],[QUANTITY]]))</f>
        <v>719.28</v>
      </c>
      <c r="O439">
        <f>DAY(InputData[[#This Row],[DATE]])</f>
        <v>18</v>
      </c>
      <c r="P439" s="12">
        <v>44304</v>
      </c>
      <c r="Q439" t="str">
        <f>TEXT(InputData[[#This Row],[DATE]],"mmm")</f>
        <v>Apr</v>
      </c>
      <c r="R439"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39" t="str">
        <f>TEXT(InputData[[#This Row],[DATE]],"dddd")</f>
        <v>Sunday</v>
      </c>
      <c r="T439">
        <f>YEAR(InputData[[#This Row],[DATE]])</f>
        <v>2021</v>
      </c>
    </row>
    <row r="440" spans="1:20" x14ac:dyDescent="0.2">
      <c r="A440" s="5">
        <v>44304</v>
      </c>
      <c r="B440" t="s">
        <v>61</v>
      </c>
      <c r="C440">
        <v>13</v>
      </c>
      <c r="D440" t="s">
        <v>108</v>
      </c>
      <c r="E440" t="s">
        <v>105</v>
      </c>
      <c r="F440" t="str">
        <f>IF(InputData[[#This Row],[DISCOUNT %]]&lt;0%,"Yes","No")</f>
        <v>No</v>
      </c>
      <c r="G440" s="1">
        <v>0</v>
      </c>
      <c r="H440" t="str">
        <f>VLOOKUP(InputData[[#This Row],[PRODUCT ID]],MasterData[],2,0)</f>
        <v>Product19</v>
      </c>
      <c r="I440" t="str">
        <f>VLOOKUP(InputData[[#This Row],[PRODUCT ID]],MasterData[],3,0)</f>
        <v>Category02</v>
      </c>
      <c r="J440" t="str">
        <f>VLOOKUP(InputData[[#This Row],[PRODUCT ID]],MasterData[],4,0)</f>
        <v>Ft</v>
      </c>
      <c r="K440" s="10">
        <f>VLOOKUP(InputData[[#This Row],[PRODUCT ID]],MasterData[],5,0)</f>
        <v>150</v>
      </c>
      <c r="L440" s="10">
        <f>VLOOKUP(InputData[[#This Row],[PRODUCT ID]],MasterData[],6,0)</f>
        <v>210</v>
      </c>
      <c r="M440" s="10">
        <f>InputData[[#This Row],[BUYING PRIZE]]*InputData[[#This Row],[QUANTITY]]</f>
        <v>1950</v>
      </c>
      <c r="N440" s="10">
        <f>(InputData[[#This Row],[SELLING PRICE]]*InputData[[#This Row],[QUANTITY]])-(InputData[[#This Row],[DISCOUNT %]]*(InputData[[#This Row],[SELLING PRICE]]*InputData[[#This Row],[QUANTITY]]))</f>
        <v>2730</v>
      </c>
      <c r="O440">
        <f>DAY(InputData[[#This Row],[DATE]])</f>
        <v>18</v>
      </c>
      <c r="P440" s="12">
        <v>44304</v>
      </c>
      <c r="Q440" t="str">
        <f>TEXT(InputData[[#This Row],[DATE]],"mmm")</f>
        <v>Apr</v>
      </c>
      <c r="R440"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40" t="str">
        <f>TEXT(InputData[[#This Row],[DATE]],"dddd")</f>
        <v>Sunday</v>
      </c>
      <c r="T440">
        <f>YEAR(InputData[[#This Row],[DATE]])</f>
        <v>2021</v>
      </c>
    </row>
    <row r="441" spans="1:20" x14ac:dyDescent="0.2">
      <c r="A441" s="5">
        <v>44302</v>
      </c>
      <c r="B441" t="s">
        <v>63</v>
      </c>
      <c r="C441">
        <v>15</v>
      </c>
      <c r="D441" t="s">
        <v>108</v>
      </c>
      <c r="E441" t="s">
        <v>105</v>
      </c>
      <c r="F441" t="str">
        <f>IF(InputData[[#This Row],[DISCOUNT %]]&lt;0%,"Yes","No")</f>
        <v>No</v>
      </c>
      <c r="G441" s="1">
        <v>0</v>
      </c>
      <c r="H441" t="str">
        <f>VLOOKUP(InputData[[#This Row],[PRODUCT ID]],MasterData[],2,0)</f>
        <v>Product18</v>
      </c>
      <c r="I441" t="str">
        <f>VLOOKUP(InputData[[#This Row],[PRODUCT ID]],MasterData[],3,0)</f>
        <v>Category02</v>
      </c>
      <c r="J441" t="str">
        <f>VLOOKUP(InputData[[#This Row],[PRODUCT ID]],MasterData[],4,0)</f>
        <v>No.</v>
      </c>
      <c r="K441" s="10">
        <f>VLOOKUP(InputData[[#This Row],[PRODUCT ID]],MasterData[],5,0)</f>
        <v>37</v>
      </c>
      <c r="L441" s="10">
        <f>VLOOKUP(InputData[[#This Row],[PRODUCT ID]],MasterData[],6,0)</f>
        <v>49.21</v>
      </c>
      <c r="M441" s="10">
        <f>InputData[[#This Row],[BUYING PRIZE]]*InputData[[#This Row],[QUANTITY]]</f>
        <v>555</v>
      </c>
      <c r="N441" s="10">
        <f>(InputData[[#This Row],[SELLING PRICE]]*InputData[[#This Row],[QUANTITY]])-(InputData[[#This Row],[DISCOUNT %]]*(InputData[[#This Row],[SELLING PRICE]]*InputData[[#This Row],[QUANTITY]]))</f>
        <v>738.15</v>
      </c>
      <c r="O441">
        <f>DAY(InputData[[#This Row],[DATE]])</f>
        <v>16</v>
      </c>
      <c r="P441" s="12">
        <v>44302</v>
      </c>
      <c r="Q441" t="str">
        <f>TEXT(InputData[[#This Row],[DATE]],"mmm")</f>
        <v>Apr</v>
      </c>
      <c r="R441"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41" t="str">
        <f>TEXT(InputData[[#This Row],[DATE]],"dddd")</f>
        <v>Friday</v>
      </c>
      <c r="T441">
        <f>YEAR(InputData[[#This Row],[DATE]])</f>
        <v>2021</v>
      </c>
    </row>
    <row r="442" spans="1:20" x14ac:dyDescent="0.2">
      <c r="A442" s="5">
        <v>44301</v>
      </c>
      <c r="B442" t="s">
        <v>65</v>
      </c>
      <c r="C442">
        <v>3</v>
      </c>
      <c r="D442" t="s">
        <v>108</v>
      </c>
      <c r="E442" t="s">
        <v>107</v>
      </c>
      <c r="F442" t="str">
        <f>IF(InputData[[#This Row],[DISCOUNT %]]&lt;0%,"Yes","No")</f>
        <v>No</v>
      </c>
      <c r="G442" s="1">
        <v>0</v>
      </c>
      <c r="H442" t="str">
        <f>VLOOKUP(InputData[[#This Row],[PRODUCT ID]],MasterData[],2,0)</f>
        <v>Product17</v>
      </c>
      <c r="I442" t="str">
        <f>VLOOKUP(InputData[[#This Row],[PRODUCT ID]],MasterData[],3,0)</f>
        <v>Category02</v>
      </c>
      <c r="J442" t="str">
        <f>VLOOKUP(InputData[[#This Row],[PRODUCT ID]],MasterData[],4,0)</f>
        <v>Ft</v>
      </c>
      <c r="K442" s="10">
        <f>VLOOKUP(InputData[[#This Row],[PRODUCT ID]],MasterData[],5,0)</f>
        <v>134</v>
      </c>
      <c r="L442" s="10">
        <f>VLOOKUP(InputData[[#This Row],[PRODUCT ID]],MasterData[],6,0)</f>
        <v>156.78</v>
      </c>
      <c r="M442" s="10">
        <f>InputData[[#This Row],[BUYING PRIZE]]*InputData[[#This Row],[QUANTITY]]</f>
        <v>402</v>
      </c>
      <c r="N442" s="10">
        <f>(InputData[[#This Row],[SELLING PRICE]]*InputData[[#This Row],[QUANTITY]])-(InputData[[#This Row],[DISCOUNT %]]*(InputData[[#This Row],[SELLING PRICE]]*InputData[[#This Row],[QUANTITY]]))</f>
        <v>470.34000000000003</v>
      </c>
      <c r="O442">
        <f>DAY(InputData[[#This Row],[DATE]])</f>
        <v>15</v>
      </c>
      <c r="P442" s="12">
        <v>44301</v>
      </c>
      <c r="Q442" t="str">
        <f>TEXT(InputData[[#This Row],[DATE]],"mmm")</f>
        <v>Apr</v>
      </c>
      <c r="R442"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42" t="str">
        <f>TEXT(InputData[[#This Row],[DATE]],"dddd")</f>
        <v>Thursday</v>
      </c>
      <c r="T442">
        <f>YEAR(InputData[[#This Row],[DATE]])</f>
        <v>2021</v>
      </c>
    </row>
    <row r="443" spans="1:20" x14ac:dyDescent="0.2">
      <c r="A443" s="5">
        <v>44298</v>
      </c>
      <c r="B443" t="s">
        <v>21</v>
      </c>
      <c r="C443">
        <v>3</v>
      </c>
      <c r="D443" t="s">
        <v>108</v>
      </c>
      <c r="E443" t="s">
        <v>105</v>
      </c>
      <c r="F443" t="str">
        <f>IF(InputData[[#This Row],[DISCOUNT %]]&lt;0%,"Yes","No")</f>
        <v>No</v>
      </c>
      <c r="G443" s="1">
        <v>0</v>
      </c>
      <c r="H443" t="str">
        <f>VLOOKUP(InputData[[#This Row],[PRODUCT ID]],MasterData[],2,0)</f>
        <v>Product37</v>
      </c>
      <c r="I443" t="str">
        <f>VLOOKUP(InputData[[#This Row],[PRODUCT ID]],MasterData[],3,0)</f>
        <v>Category05</v>
      </c>
      <c r="J443" t="str">
        <f>VLOOKUP(InputData[[#This Row],[PRODUCT ID]],MasterData[],4,0)</f>
        <v>Kg</v>
      </c>
      <c r="K443" s="10">
        <f>VLOOKUP(InputData[[#This Row],[PRODUCT ID]],MasterData[],5,0)</f>
        <v>67</v>
      </c>
      <c r="L443" s="10">
        <f>VLOOKUP(InputData[[#This Row],[PRODUCT ID]],MasterData[],6,0)</f>
        <v>85.76</v>
      </c>
      <c r="M443" s="10">
        <f>InputData[[#This Row],[BUYING PRIZE]]*InputData[[#This Row],[QUANTITY]]</f>
        <v>201</v>
      </c>
      <c r="N443" s="10">
        <f>(InputData[[#This Row],[SELLING PRICE]]*InputData[[#This Row],[QUANTITY]])-(InputData[[#This Row],[DISCOUNT %]]*(InputData[[#This Row],[SELLING PRICE]]*InputData[[#This Row],[QUANTITY]]))</f>
        <v>257.28000000000003</v>
      </c>
      <c r="O443">
        <f>DAY(InputData[[#This Row],[DATE]])</f>
        <v>12</v>
      </c>
      <c r="P443" s="12">
        <v>44298</v>
      </c>
      <c r="Q443" t="str">
        <f>TEXT(InputData[[#This Row],[DATE]],"mmm")</f>
        <v>Apr</v>
      </c>
      <c r="R443"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43" t="str">
        <f>TEXT(InputData[[#This Row],[DATE]],"dddd")</f>
        <v>Monday</v>
      </c>
      <c r="T443">
        <f>YEAR(InputData[[#This Row],[DATE]])</f>
        <v>2021</v>
      </c>
    </row>
    <row r="444" spans="1:20" x14ac:dyDescent="0.2">
      <c r="A444" s="5">
        <v>44298</v>
      </c>
      <c r="B444" t="s">
        <v>39</v>
      </c>
      <c r="C444">
        <v>4</v>
      </c>
      <c r="D444" t="s">
        <v>108</v>
      </c>
      <c r="E444" t="s">
        <v>107</v>
      </c>
      <c r="F444" t="str">
        <f>IF(InputData[[#This Row],[DISCOUNT %]]&lt;0%,"Yes","No")</f>
        <v>No</v>
      </c>
      <c r="G444" s="1">
        <v>0</v>
      </c>
      <c r="H444" t="str">
        <f>VLOOKUP(InputData[[#This Row],[PRODUCT ID]],MasterData[],2,0)</f>
        <v>Product29</v>
      </c>
      <c r="I444" t="str">
        <f>VLOOKUP(InputData[[#This Row],[PRODUCT ID]],MasterData[],3,0)</f>
        <v>Category04</v>
      </c>
      <c r="J444" t="str">
        <f>VLOOKUP(InputData[[#This Row],[PRODUCT ID]],MasterData[],4,0)</f>
        <v>Lt</v>
      </c>
      <c r="K444" s="10">
        <f>VLOOKUP(InputData[[#This Row],[PRODUCT ID]],MasterData[],5,0)</f>
        <v>47</v>
      </c>
      <c r="L444" s="10">
        <f>VLOOKUP(InputData[[#This Row],[PRODUCT ID]],MasterData[],6,0)</f>
        <v>53.11</v>
      </c>
      <c r="M444" s="10">
        <f>InputData[[#This Row],[BUYING PRIZE]]*InputData[[#This Row],[QUANTITY]]</f>
        <v>188</v>
      </c>
      <c r="N444" s="10">
        <f>(InputData[[#This Row],[SELLING PRICE]]*InputData[[#This Row],[QUANTITY]])-(InputData[[#This Row],[DISCOUNT %]]*(InputData[[#This Row],[SELLING PRICE]]*InputData[[#This Row],[QUANTITY]]))</f>
        <v>212.44</v>
      </c>
      <c r="O444">
        <f>DAY(InputData[[#This Row],[DATE]])</f>
        <v>12</v>
      </c>
      <c r="P444" s="12">
        <v>44298</v>
      </c>
      <c r="Q444" t="str">
        <f>TEXT(InputData[[#This Row],[DATE]],"mmm")</f>
        <v>Apr</v>
      </c>
      <c r="R444"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44" t="str">
        <f>TEXT(InputData[[#This Row],[DATE]],"dddd")</f>
        <v>Monday</v>
      </c>
      <c r="T444">
        <f>YEAR(InputData[[#This Row],[DATE]])</f>
        <v>2021</v>
      </c>
    </row>
    <row r="445" spans="1:20" x14ac:dyDescent="0.2">
      <c r="A445" s="5">
        <v>44298</v>
      </c>
      <c r="B445" t="s">
        <v>43</v>
      </c>
      <c r="C445">
        <v>9</v>
      </c>
      <c r="D445" t="s">
        <v>108</v>
      </c>
      <c r="E445" t="s">
        <v>107</v>
      </c>
      <c r="F445" t="str">
        <f>IF(InputData[[#This Row],[DISCOUNT %]]&lt;0%,"Yes","No")</f>
        <v>No</v>
      </c>
      <c r="G445" s="1">
        <v>0</v>
      </c>
      <c r="H445" t="str">
        <f>VLOOKUP(InputData[[#This Row],[PRODUCT ID]],MasterData[],2,0)</f>
        <v>Product27</v>
      </c>
      <c r="I445" t="str">
        <f>VLOOKUP(InputData[[#This Row],[PRODUCT ID]],MasterData[],3,0)</f>
        <v>Category04</v>
      </c>
      <c r="J445" t="str">
        <f>VLOOKUP(InputData[[#This Row],[PRODUCT ID]],MasterData[],4,0)</f>
        <v>Lt</v>
      </c>
      <c r="K445" s="10">
        <f>VLOOKUP(InputData[[#This Row],[PRODUCT ID]],MasterData[],5,0)</f>
        <v>48</v>
      </c>
      <c r="L445" s="10">
        <f>VLOOKUP(InputData[[#This Row],[PRODUCT ID]],MasterData[],6,0)</f>
        <v>57.120000000000005</v>
      </c>
      <c r="M445" s="10">
        <f>InputData[[#This Row],[BUYING PRIZE]]*InputData[[#This Row],[QUANTITY]]</f>
        <v>432</v>
      </c>
      <c r="N445" s="10">
        <f>(InputData[[#This Row],[SELLING PRICE]]*InputData[[#This Row],[QUANTITY]])-(InputData[[#This Row],[DISCOUNT %]]*(InputData[[#This Row],[SELLING PRICE]]*InputData[[#This Row],[QUANTITY]]))</f>
        <v>514.08000000000004</v>
      </c>
      <c r="O445">
        <f>DAY(InputData[[#This Row],[DATE]])</f>
        <v>12</v>
      </c>
      <c r="P445" s="12">
        <v>44298</v>
      </c>
      <c r="Q445" t="str">
        <f>TEXT(InputData[[#This Row],[DATE]],"mmm")</f>
        <v>Apr</v>
      </c>
      <c r="R445"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45" t="str">
        <f>TEXT(InputData[[#This Row],[DATE]],"dddd")</f>
        <v>Monday</v>
      </c>
      <c r="T445">
        <f>YEAR(InputData[[#This Row],[DATE]])</f>
        <v>2021</v>
      </c>
    </row>
    <row r="446" spans="1:20" x14ac:dyDescent="0.2">
      <c r="A446" s="5">
        <v>44298</v>
      </c>
      <c r="B446" t="s">
        <v>31</v>
      </c>
      <c r="C446">
        <v>13</v>
      </c>
      <c r="D446" t="s">
        <v>108</v>
      </c>
      <c r="E446" t="s">
        <v>105</v>
      </c>
      <c r="F446" t="str">
        <f>IF(InputData[[#This Row],[DISCOUNT %]]&lt;0%,"Yes","No")</f>
        <v>No</v>
      </c>
      <c r="G446" s="1">
        <v>0</v>
      </c>
      <c r="H446" t="str">
        <f>VLOOKUP(InputData[[#This Row],[PRODUCT ID]],MasterData[],2,0)</f>
        <v>Product33</v>
      </c>
      <c r="I446" t="str">
        <f>VLOOKUP(InputData[[#This Row],[PRODUCT ID]],MasterData[],3,0)</f>
        <v>Category04</v>
      </c>
      <c r="J446" t="str">
        <f>VLOOKUP(InputData[[#This Row],[PRODUCT ID]],MasterData[],4,0)</f>
        <v>Kg</v>
      </c>
      <c r="K446" s="10">
        <f>VLOOKUP(InputData[[#This Row],[PRODUCT ID]],MasterData[],5,0)</f>
        <v>95</v>
      </c>
      <c r="L446" s="10">
        <f>VLOOKUP(InputData[[#This Row],[PRODUCT ID]],MasterData[],6,0)</f>
        <v>119.7</v>
      </c>
      <c r="M446" s="10">
        <f>InputData[[#This Row],[BUYING PRIZE]]*InputData[[#This Row],[QUANTITY]]</f>
        <v>1235</v>
      </c>
      <c r="N446" s="10">
        <f>(InputData[[#This Row],[SELLING PRICE]]*InputData[[#This Row],[QUANTITY]])-(InputData[[#This Row],[DISCOUNT %]]*(InputData[[#This Row],[SELLING PRICE]]*InputData[[#This Row],[QUANTITY]]))</f>
        <v>1556.1000000000001</v>
      </c>
      <c r="O446">
        <f>DAY(InputData[[#This Row],[DATE]])</f>
        <v>12</v>
      </c>
      <c r="P446" s="12">
        <v>44298</v>
      </c>
      <c r="Q446" t="str">
        <f>TEXT(InputData[[#This Row],[DATE]],"mmm")</f>
        <v>Apr</v>
      </c>
      <c r="R446"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46" t="str">
        <f>TEXT(InputData[[#This Row],[DATE]],"dddd")</f>
        <v>Monday</v>
      </c>
      <c r="T446">
        <f>YEAR(InputData[[#This Row],[DATE]])</f>
        <v>2021</v>
      </c>
    </row>
    <row r="447" spans="1:20" x14ac:dyDescent="0.2">
      <c r="A447" s="5">
        <v>44296</v>
      </c>
      <c r="B447" t="s">
        <v>54</v>
      </c>
      <c r="C447">
        <v>14</v>
      </c>
      <c r="D447" t="s">
        <v>108</v>
      </c>
      <c r="E447" t="s">
        <v>107</v>
      </c>
      <c r="F447" t="str">
        <f>IF(InputData[[#This Row],[DISCOUNT %]]&lt;0%,"Yes","No")</f>
        <v>No</v>
      </c>
      <c r="G447" s="1">
        <v>0</v>
      </c>
      <c r="H447" t="str">
        <f>VLOOKUP(InputData[[#This Row],[PRODUCT ID]],MasterData[],2,0)</f>
        <v>Product22</v>
      </c>
      <c r="I447" t="str">
        <f>VLOOKUP(InputData[[#This Row],[PRODUCT ID]],MasterData[],3,0)</f>
        <v>Category03</v>
      </c>
      <c r="J447" t="str">
        <f>VLOOKUP(InputData[[#This Row],[PRODUCT ID]],MasterData[],4,0)</f>
        <v>Ft</v>
      </c>
      <c r="K447" s="10">
        <f>VLOOKUP(InputData[[#This Row],[PRODUCT ID]],MasterData[],5,0)</f>
        <v>121</v>
      </c>
      <c r="L447" s="10">
        <f>VLOOKUP(InputData[[#This Row],[PRODUCT ID]],MasterData[],6,0)</f>
        <v>141.57</v>
      </c>
      <c r="M447" s="10">
        <f>InputData[[#This Row],[BUYING PRIZE]]*InputData[[#This Row],[QUANTITY]]</f>
        <v>1694</v>
      </c>
      <c r="N447" s="10">
        <f>(InputData[[#This Row],[SELLING PRICE]]*InputData[[#This Row],[QUANTITY]])-(InputData[[#This Row],[DISCOUNT %]]*(InputData[[#This Row],[SELLING PRICE]]*InputData[[#This Row],[QUANTITY]]))</f>
        <v>1981.98</v>
      </c>
      <c r="O447">
        <f>DAY(InputData[[#This Row],[DATE]])</f>
        <v>10</v>
      </c>
      <c r="P447" s="12">
        <v>44296</v>
      </c>
      <c r="Q447" t="str">
        <f>TEXT(InputData[[#This Row],[DATE]],"mmm")</f>
        <v>Apr</v>
      </c>
      <c r="R447"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47" t="str">
        <f>TEXT(InputData[[#This Row],[DATE]],"dddd")</f>
        <v>Saturday</v>
      </c>
      <c r="T447">
        <f>YEAR(InputData[[#This Row],[DATE]])</f>
        <v>2021</v>
      </c>
    </row>
    <row r="448" spans="1:20" x14ac:dyDescent="0.2">
      <c r="A448" s="5">
        <v>44295</v>
      </c>
      <c r="B448" t="s">
        <v>90</v>
      </c>
      <c r="C448">
        <v>3</v>
      </c>
      <c r="D448" t="s">
        <v>107</v>
      </c>
      <c r="E448" t="s">
        <v>107</v>
      </c>
      <c r="F448" t="str">
        <f>IF(InputData[[#This Row],[DISCOUNT %]]&lt;0%,"Yes","No")</f>
        <v>No</v>
      </c>
      <c r="G448" s="1">
        <v>0</v>
      </c>
      <c r="H448" t="str">
        <f>VLOOKUP(InputData[[#This Row],[PRODUCT ID]],MasterData[],2,0)</f>
        <v>Product05</v>
      </c>
      <c r="I448" t="str">
        <f>VLOOKUP(InputData[[#This Row],[PRODUCT ID]],MasterData[],3,0)</f>
        <v>Category01</v>
      </c>
      <c r="J448" t="str">
        <f>VLOOKUP(InputData[[#This Row],[PRODUCT ID]],MasterData[],4,0)</f>
        <v>Ft</v>
      </c>
      <c r="K448" s="10">
        <f>VLOOKUP(InputData[[#This Row],[PRODUCT ID]],MasterData[],5,0)</f>
        <v>133</v>
      </c>
      <c r="L448" s="10">
        <f>VLOOKUP(InputData[[#This Row],[PRODUCT ID]],MasterData[],6,0)</f>
        <v>155.61000000000001</v>
      </c>
      <c r="M448" s="10">
        <f>InputData[[#This Row],[BUYING PRIZE]]*InputData[[#This Row],[QUANTITY]]</f>
        <v>399</v>
      </c>
      <c r="N448" s="10">
        <f>(InputData[[#This Row],[SELLING PRICE]]*InputData[[#This Row],[QUANTITY]])-(InputData[[#This Row],[DISCOUNT %]]*(InputData[[#This Row],[SELLING PRICE]]*InputData[[#This Row],[QUANTITY]]))</f>
        <v>466.83000000000004</v>
      </c>
      <c r="O448">
        <f>DAY(InputData[[#This Row],[DATE]])</f>
        <v>9</v>
      </c>
      <c r="P448" s="12">
        <v>44295</v>
      </c>
      <c r="Q448" t="str">
        <f>TEXT(InputData[[#This Row],[DATE]],"mmm")</f>
        <v>Apr</v>
      </c>
      <c r="R448"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48" t="str">
        <f>TEXT(InputData[[#This Row],[DATE]],"dddd")</f>
        <v>Friday</v>
      </c>
      <c r="T448">
        <f>YEAR(InputData[[#This Row],[DATE]])</f>
        <v>2021</v>
      </c>
    </row>
    <row r="449" spans="1:20" x14ac:dyDescent="0.2">
      <c r="A449" s="5">
        <v>44291</v>
      </c>
      <c r="B449" t="s">
        <v>35</v>
      </c>
      <c r="C449">
        <v>15</v>
      </c>
      <c r="D449" t="s">
        <v>107</v>
      </c>
      <c r="E449" t="s">
        <v>107</v>
      </c>
      <c r="F449" t="str">
        <f>IF(InputData[[#This Row],[DISCOUNT %]]&lt;0%,"Yes","No")</f>
        <v>No</v>
      </c>
      <c r="G449" s="1">
        <v>0</v>
      </c>
      <c r="H449" t="str">
        <f>VLOOKUP(InputData[[#This Row],[PRODUCT ID]],MasterData[],2,0)</f>
        <v>Product31</v>
      </c>
      <c r="I449" t="str">
        <f>VLOOKUP(InputData[[#This Row],[PRODUCT ID]],MasterData[],3,0)</f>
        <v>Category04</v>
      </c>
      <c r="J449" t="str">
        <f>VLOOKUP(InputData[[#This Row],[PRODUCT ID]],MasterData[],4,0)</f>
        <v>Kg</v>
      </c>
      <c r="K449" s="10">
        <f>VLOOKUP(InputData[[#This Row],[PRODUCT ID]],MasterData[],5,0)</f>
        <v>93</v>
      </c>
      <c r="L449" s="10">
        <f>VLOOKUP(InputData[[#This Row],[PRODUCT ID]],MasterData[],6,0)</f>
        <v>104.16</v>
      </c>
      <c r="M449" s="10">
        <f>InputData[[#This Row],[BUYING PRIZE]]*InputData[[#This Row],[QUANTITY]]</f>
        <v>1395</v>
      </c>
      <c r="N449" s="10">
        <f>(InputData[[#This Row],[SELLING PRICE]]*InputData[[#This Row],[QUANTITY]])-(InputData[[#This Row],[DISCOUNT %]]*(InputData[[#This Row],[SELLING PRICE]]*InputData[[#This Row],[QUANTITY]]))</f>
        <v>1562.3999999999999</v>
      </c>
      <c r="O449">
        <f>DAY(InputData[[#This Row],[DATE]])</f>
        <v>5</v>
      </c>
      <c r="P449" s="12">
        <v>44291</v>
      </c>
      <c r="Q449" t="str">
        <f>TEXT(InputData[[#This Row],[DATE]],"mmm")</f>
        <v>Apr</v>
      </c>
      <c r="R449"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49" t="str">
        <f>TEXT(InputData[[#This Row],[DATE]],"dddd")</f>
        <v>Monday</v>
      </c>
      <c r="T449">
        <f>YEAR(InputData[[#This Row],[DATE]])</f>
        <v>2021</v>
      </c>
    </row>
    <row r="450" spans="1:20" x14ac:dyDescent="0.2">
      <c r="A450" s="5">
        <v>44290</v>
      </c>
      <c r="B450" t="s">
        <v>14</v>
      </c>
      <c r="C450">
        <v>4</v>
      </c>
      <c r="D450" t="s">
        <v>108</v>
      </c>
      <c r="E450" t="s">
        <v>105</v>
      </c>
      <c r="F450" t="str">
        <f>IF(InputData[[#This Row],[DISCOUNT %]]&lt;0%,"Yes","No")</f>
        <v>No</v>
      </c>
      <c r="G450" s="1">
        <v>0</v>
      </c>
      <c r="H450" t="str">
        <f>VLOOKUP(InputData[[#This Row],[PRODUCT ID]],MasterData[],2,0)</f>
        <v>Product40</v>
      </c>
      <c r="I450" t="str">
        <f>VLOOKUP(InputData[[#This Row],[PRODUCT ID]],MasterData[],3,0)</f>
        <v>Category05</v>
      </c>
      <c r="J450" t="str">
        <f>VLOOKUP(InputData[[#This Row],[PRODUCT ID]],MasterData[],4,0)</f>
        <v>Kg</v>
      </c>
      <c r="K450" s="10">
        <f>VLOOKUP(InputData[[#This Row],[PRODUCT ID]],MasterData[],5,0)</f>
        <v>90</v>
      </c>
      <c r="L450" s="10">
        <f>VLOOKUP(InputData[[#This Row],[PRODUCT ID]],MasterData[],6,0)</f>
        <v>115.2</v>
      </c>
      <c r="M450" s="10">
        <f>InputData[[#This Row],[BUYING PRIZE]]*InputData[[#This Row],[QUANTITY]]</f>
        <v>360</v>
      </c>
      <c r="N450" s="10">
        <f>(InputData[[#This Row],[SELLING PRICE]]*InputData[[#This Row],[QUANTITY]])-(InputData[[#This Row],[DISCOUNT %]]*(InputData[[#This Row],[SELLING PRICE]]*InputData[[#This Row],[QUANTITY]]))</f>
        <v>460.8</v>
      </c>
      <c r="O450">
        <f>DAY(InputData[[#This Row],[DATE]])</f>
        <v>4</v>
      </c>
      <c r="P450" s="12">
        <v>44290</v>
      </c>
      <c r="Q450" t="str">
        <f>TEXT(InputData[[#This Row],[DATE]],"mmm")</f>
        <v>Apr</v>
      </c>
      <c r="R450"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50" t="str">
        <f>TEXT(InputData[[#This Row],[DATE]],"dddd")</f>
        <v>Sunday</v>
      </c>
      <c r="T450">
        <f>YEAR(InputData[[#This Row],[DATE]])</f>
        <v>2021</v>
      </c>
    </row>
    <row r="451" spans="1:20" x14ac:dyDescent="0.2">
      <c r="A451" s="5">
        <v>44290</v>
      </c>
      <c r="B451" t="s">
        <v>82</v>
      </c>
      <c r="C451">
        <v>9</v>
      </c>
      <c r="D451" t="s">
        <v>107</v>
      </c>
      <c r="E451" t="s">
        <v>105</v>
      </c>
      <c r="F451" t="str">
        <f>IF(InputData[[#This Row],[DISCOUNT %]]&lt;0%,"Yes","No")</f>
        <v>No</v>
      </c>
      <c r="G451" s="1">
        <v>0</v>
      </c>
      <c r="H451" t="str">
        <f>VLOOKUP(InputData[[#This Row],[PRODUCT ID]],MasterData[],2,0)</f>
        <v>Product09</v>
      </c>
      <c r="I451" t="str">
        <f>VLOOKUP(InputData[[#This Row],[PRODUCT ID]],MasterData[],3,0)</f>
        <v>Category01</v>
      </c>
      <c r="J451" t="str">
        <f>VLOOKUP(InputData[[#This Row],[PRODUCT ID]],MasterData[],4,0)</f>
        <v>No.</v>
      </c>
      <c r="K451" s="10">
        <f>VLOOKUP(InputData[[#This Row],[PRODUCT ID]],MasterData[],5,0)</f>
        <v>6</v>
      </c>
      <c r="L451" s="10">
        <f>VLOOKUP(InputData[[#This Row],[PRODUCT ID]],MasterData[],6,0)</f>
        <v>7.8599999999999994</v>
      </c>
      <c r="M451" s="10">
        <f>InputData[[#This Row],[BUYING PRIZE]]*InputData[[#This Row],[QUANTITY]]</f>
        <v>54</v>
      </c>
      <c r="N451" s="10">
        <f>(InputData[[#This Row],[SELLING PRICE]]*InputData[[#This Row],[QUANTITY]])-(InputData[[#This Row],[DISCOUNT %]]*(InputData[[#This Row],[SELLING PRICE]]*InputData[[#This Row],[QUANTITY]]))</f>
        <v>70.739999999999995</v>
      </c>
      <c r="O451">
        <f>DAY(InputData[[#This Row],[DATE]])</f>
        <v>4</v>
      </c>
      <c r="P451" s="12">
        <v>44290</v>
      </c>
      <c r="Q451" t="str">
        <f>TEXT(InputData[[#This Row],[DATE]],"mmm")</f>
        <v>Apr</v>
      </c>
      <c r="R451"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51" t="str">
        <f>TEXT(InputData[[#This Row],[DATE]],"dddd")</f>
        <v>Sunday</v>
      </c>
      <c r="T451">
        <f>YEAR(InputData[[#This Row],[DATE]])</f>
        <v>2021</v>
      </c>
    </row>
    <row r="452" spans="1:20" x14ac:dyDescent="0.2">
      <c r="A452" s="5">
        <v>44286</v>
      </c>
      <c r="B452" t="s">
        <v>10</v>
      </c>
      <c r="C452">
        <v>3</v>
      </c>
      <c r="D452" t="s">
        <v>108</v>
      </c>
      <c r="E452" t="s">
        <v>105</v>
      </c>
      <c r="F452" t="str">
        <f>IF(InputData[[#This Row],[DISCOUNT %]]&lt;0%,"Yes","No")</f>
        <v>No</v>
      </c>
      <c r="G452" s="1">
        <v>0</v>
      </c>
      <c r="H452" t="str">
        <f>VLOOKUP(InputData[[#This Row],[PRODUCT ID]],MasterData[],2,0)</f>
        <v>Product42</v>
      </c>
      <c r="I452" t="str">
        <f>VLOOKUP(InputData[[#This Row],[PRODUCT ID]],MasterData[],3,0)</f>
        <v>Category05</v>
      </c>
      <c r="J452" t="str">
        <f>VLOOKUP(InputData[[#This Row],[PRODUCT ID]],MasterData[],4,0)</f>
        <v>Ft</v>
      </c>
      <c r="K452" s="10">
        <f>VLOOKUP(InputData[[#This Row],[PRODUCT ID]],MasterData[],5,0)</f>
        <v>120</v>
      </c>
      <c r="L452" s="10">
        <f>VLOOKUP(InputData[[#This Row],[PRODUCT ID]],MasterData[],6,0)</f>
        <v>162</v>
      </c>
      <c r="M452" s="10">
        <f>InputData[[#This Row],[BUYING PRIZE]]*InputData[[#This Row],[QUANTITY]]</f>
        <v>360</v>
      </c>
      <c r="N452" s="10">
        <f>(InputData[[#This Row],[SELLING PRICE]]*InputData[[#This Row],[QUANTITY]])-(InputData[[#This Row],[DISCOUNT %]]*(InputData[[#This Row],[SELLING PRICE]]*InputData[[#This Row],[QUANTITY]]))</f>
        <v>486</v>
      </c>
      <c r="O452">
        <f>DAY(InputData[[#This Row],[DATE]])</f>
        <v>31</v>
      </c>
      <c r="P452" s="12">
        <v>44286</v>
      </c>
      <c r="Q452" t="str">
        <f>TEXT(InputData[[#This Row],[DATE]],"mmm")</f>
        <v>Mar</v>
      </c>
      <c r="R452"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52" t="str">
        <f>TEXT(InputData[[#This Row],[DATE]],"dddd")</f>
        <v>Wednesday</v>
      </c>
      <c r="T452">
        <f>YEAR(InputData[[#This Row],[DATE]])</f>
        <v>2021</v>
      </c>
    </row>
    <row r="453" spans="1:20" x14ac:dyDescent="0.2">
      <c r="A453" s="5">
        <v>44285</v>
      </c>
      <c r="B453" t="s">
        <v>19</v>
      </c>
      <c r="C453">
        <v>1</v>
      </c>
      <c r="D453" t="s">
        <v>107</v>
      </c>
      <c r="E453" t="s">
        <v>105</v>
      </c>
      <c r="F453" t="str">
        <f>IF(InputData[[#This Row],[DISCOUNT %]]&lt;0%,"Yes","No")</f>
        <v>No</v>
      </c>
      <c r="G453" s="1">
        <v>0</v>
      </c>
      <c r="H453" t="str">
        <f>VLOOKUP(InputData[[#This Row],[PRODUCT ID]],MasterData[],2,0)</f>
        <v>Product38</v>
      </c>
      <c r="I453" t="str">
        <f>VLOOKUP(InputData[[#This Row],[PRODUCT ID]],MasterData[],3,0)</f>
        <v>Category05</v>
      </c>
      <c r="J453" t="str">
        <f>VLOOKUP(InputData[[#This Row],[PRODUCT ID]],MasterData[],4,0)</f>
        <v>Kg</v>
      </c>
      <c r="K453" s="10">
        <f>VLOOKUP(InputData[[#This Row],[PRODUCT ID]],MasterData[],5,0)</f>
        <v>72</v>
      </c>
      <c r="L453" s="10">
        <f>VLOOKUP(InputData[[#This Row],[PRODUCT ID]],MasterData[],6,0)</f>
        <v>79.92</v>
      </c>
      <c r="M453" s="10">
        <f>InputData[[#This Row],[BUYING PRIZE]]*InputData[[#This Row],[QUANTITY]]</f>
        <v>72</v>
      </c>
      <c r="N453" s="10">
        <f>(InputData[[#This Row],[SELLING PRICE]]*InputData[[#This Row],[QUANTITY]])-(InputData[[#This Row],[DISCOUNT %]]*(InputData[[#This Row],[SELLING PRICE]]*InputData[[#This Row],[QUANTITY]]))</f>
        <v>79.92</v>
      </c>
      <c r="O453">
        <f>DAY(InputData[[#This Row],[DATE]])</f>
        <v>30</v>
      </c>
      <c r="P453" s="12">
        <v>44285</v>
      </c>
      <c r="Q453" t="str">
        <f>TEXT(InputData[[#This Row],[DATE]],"mmm")</f>
        <v>Mar</v>
      </c>
      <c r="R453"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53" t="str">
        <f>TEXT(InputData[[#This Row],[DATE]],"dddd")</f>
        <v>Tuesday</v>
      </c>
      <c r="T453">
        <f>YEAR(InputData[[#This Row],[DATE]])</f>
        <v>2021</v>
      </c>
    </row>
    <row r="454" spans="1:20" x14ac:dyDescent="0.2">
      <c r="A454" s="5">
        <v>44283</v>
      </c>
      <c r="B454" t="s">
        <v>86</v>
      </c>
      <c r="C454">
        <v>8</v>
      </c>
      <c r="D454" t="s">
        <v>107</v>
      </c>
      <c r="E454" t="s">
        <v>105</v>
      </c>
      <c r="F454" t="str">
        <f>IF(InputData[[#This Row],[DISCOUNT %]]&lt;0%,"Yes","No")</f>
        <v>No</v>
      </c>
      <c r="G454" s="1">
        <v>0</v>
      </c>
      <c r="H454" t="str">
        <f>VLOOKUP(InputData[[#This Row],[PRODUCT ID]],MasterData[],2,0)</f>
        <v>Product07</v>
      </c>
      <c r="I454" t="str">
        <f>VLOOKUP(InputData[[#This Row],[PRODUCT ID]],MasterData[],3,0)</f>
        <v>Category01</v>
      </c>
      <c r="J454" t="str">
        <f>VLOOKUP(InputData[[#This Row],[PRODUCT ID]],MasterData[],4,0)</f>
        <v>Lt</v>
      </c>
      <c r="K454" s="10">
        <f>VLOOKUP(InputData[[#This Row],[PRODUCT ID]],MasterData[],5,0)</f>
        <v>43</v>
      </c>
      <c r="L454" s="10">
        <f>VLOOKUP(InputData[[#This Row],[PRODUCT ID]],MasterData[],6,0)</f>
        <v>47.730000000000004</v>
      </c>
      <c r="M454" s="10">
        <f>InputData[[#This Row],[BUYING PRIZE]]*InputData[[#This Row],[QUANTITY]]</f>
        <v>344</v>
      </c>
      <c r="N454" s="10">
        <f>(InputData[[#This Row],[SELLING PRICE]]*InputData[[#This Row],[QUANTITY]])-(InputData[[#This Row],[DISCOUNT %]]*(InputData[[#This Row],[SELLING PRICE]]*InputData[[#This Row],[QUANTITY]]))</f>
        <v>381.84000000000003</v>
      </c>
      <c r="O454">
        <f>DAY(InputData[[#This Row],[DATE]])</f>
        <v>28</v>
      </c>
      <c r="P454" s="12">
        <v>44283</v>
      </c>
      <c r="Q454" t="str">
        <f>TEXT(InputData[[#This Row],[DATE]],"mmm")</f>
        <v>Mar</v>
      </c>
      <c r="R454"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54" t="str">
        <f>TEXT(InputData[[#This Row],[DATE]],"dddd")</f>
        <v>Sunday</v>
      </c>
      <c r="T454">
        <f>YEAR(InputData[[#This Row],[DATE]])</f>
        <v>2021</v>
      </c>
    </row>
    <row r="455" spans="1:20" x14ac:dyDescent="0.2">
      <c r="A455" s="5">
        <v>44282</v>
      </c>
      <c r="B455" t="s">
        <v>37</v>
      </c>
      <c r="C455">
        <v>3</v>
      </c>
      <c r="D455" t="s">
        <v>108</v>
      </c>
      <c r="E455" t="s">
        <v>107</v>
      </c>
      <c r="F455" t="str">
        <f>IF(InputData[[#This Row],[DISCOUNT %]]&lt;0%,"Yes","No")</f>
        <v>No</v>
      </c>
      <c r="G455" s="1">
        <v>0</v>
      </c>
      <c r="H455" t="str">
        <f>VLOOKUP(InputData[[#This Row],[PRODUCT ID]],MasterData[],2,0)</f>
        <v>Product30</v>
      </c>
      <c r="I455" t="str">
        <f>VLOOKUP(InputData[[#This Row],[PRODUCT ID]],MasterData[],3,0)</f>
        <v>Category04</v>
      </c>
      <c r="J455" t="str">
        <f>VLOOKUP(InputData[[#This Row],[PRODUCT ID]],MasterData[],4,0)</f>
        <v>Ft</v>
      </c>
      <c r="K455" s="10">
        <f>VLOOKUP(InputData[[#This Row],[PRODUCT ID]],MasterData[],5,0)</f>
        <v>148</v>
      </c>
      <c r="L455" s="10">
        <f>VLOOKUP(InputData[[#This Row],[PRODUCT ID]],MasterData[],6,0)</f>
        <v>201.28</v>
      </c>
      <c r="M455" s="10">
        <f>InputData[[#This Row],[BUYING PRIZE]]*InputData[[#This Row],[QUANTITY]]</f>
        <v>444</v>
      </c>
      <c r="N455" s="10">
        <f>(InputData[[#This Row],[SELLING PRICE]]*InputData[[#This Row],[QUANTITY]])-(InputData[[#This Row],[DISCOUNT %]]*(InputData[[#This Row],[SELLING PRICE]]*InputData[[#This Row],[QUANTITY]]))</f>
        <v>603.84</v>
      </c>
      <c r="O455">
        <f>DAY(InputData[[#This Row],[DATE]])</f>
        <v>27</v>
      </c>
      <c r="P455" s="12">
        <v>44282</v>
      </c>
      <c r="Q455" t="str">
        <f>TEXT(InputData[[#This Row],[DATE]],"mmm")</f>
        <v>Mar</v>
      </c>
      <c r="R455"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55" t="str">
        <f>TEXT(InputData[[#This Row],[DATE]],"dddd")</f>
        <v>Saturday</v>
      </c>
      <c r="T455">
        <f>YEAR(InputData[[#This Row],[DATE]])</f>
        <v>2021</v>
      </c>
    </row>
    <row r="456" spans="1:20" x14ac:dyDescent="0.2">
      <c r="A456" s="5">
        <v>44281</v>
      </c>
      <c r="B456" t="s">
        <v>98</v>
      </c>
      <c r="C456">
        <v>4</v>
      </c>
      <c r="D456" t="s">
        <v>108</v>
      </c>
      <c r="E456" t="s">
        <v>105</v>
      </c>
      <c r="F456" t="str">
        <f>IF(InputData[[#This Row],[DISCOUNT %]]&lt;0%,"Yes","No")</f>
        <v>No</v>
      </c>
      <c r="G456" s="1">
        <v>0</v>
      </c>
      <c r="H456" t="str">
        <f>VLOOKUP(InputData[[#This Row],[PRODUCT ID]],MasterData[],2,0)</f>
        <v>Product01</v>
      </c>
      <c r="I456" t="str">
        <f>VLOOKUP(InputData[[#This Row],[PRODUCT ID]],MasterData[],3,0)</f>
        <v>Category01</v>
      </c>
      <c r="J456" t="str">
        <f>VLOOKUP(InputData[[#This Row],[PRODUCT ID]],MasterData[],4,0)</f>
        <v>Kg</v>
      </c>
      <c r="K456" s="10">
        <f>VLOOKUP(InputData[[#This Row],[PRODUCT ID]],MasterData[],5,0)</f>
        <v>98</v>
      </c>
      <c r="L456" s="10">
        <f>VLOOKUP(InputData[[#This Row],[PRODUCT ID]],MasterData[],6,0)</f>
        <v>103.88</v>
      </c>
      <c r="M456" s="10">
        <f>InputData[[#This Row],[BUYING PRIZE]]*InputData[[#This Row],[QUANTITY]]</f>
        <v>392</v>
      </c>
      <c r="N456" s="10">
        <f>(InputData[[#This Row],[SELLING PRICE]]*InputData[[#This Row],[QUANTITY]])-(InputData[[#This Row],[DISCOUNT %]]*(InputData[[#This Row],[SELLING PRICE]]*InputData[[#This Row],[QUANTITY]]))</f>
        <v>415.52</v>
      </c>
      <c r="O456">
        <f>DAY(InputData[[#This Row],[DATE]])</f>
        <v>26</v>
      </c>
      <c r="P456" s="12">
        <v>44281</v>
      </c>
      <c r="Q456" t="str">
        <f>TEXT(InputData[[#This Row],[DATE]],"mmm")</f>
        <v>Mar</v>
      </c>
      <c r="R456"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56" t="str">
        <f>TEXT(InputData[[#This Row],[DATE]],"dddd")</f>
        <v>Friday</v>
      </c>
      <c r="T456">
        <f>YEAR(InputData[[#This Row],[DATE]])</f>
        <v>2021</v>
      </c>
    </row>
    <row r="457" spans="1:20" x14ac:dyDescent="0.2">
      <c r="A457" s="5">
        <v>44281</v>
      </c>
      <c r="B457" t="s">
        <v>10</v>
      </c>
      <c r="C457">
        <v>1</v>
      </c>
      <c r="D457" t="s">
        <v>108</v>
      </c>
      <c r="E457" t="s">
        <v>105</v>
      </c>
      <c r="F457" t="str">
        <f>IF(InputData[[#This Row],[DISCOUNT %]]&lt;0%,"Yes","No")</f>
        <v>No</v>
      </c>
      <c r="G457" s="1">
        <v>0</v>
      </c>
      <c r="H457" t="str">
        <f>VLOOKUP(InputData[[#This Row],[PRODUCT ID]],MasterData[],2,0)</f>
        <v>Product42</v>
      </c>
      <c r="I457" t="str">
        <f>VLOOKUP(InputData[[#This Row],[PRODUCT ID]],MasterData[],3,0)</f>
        <v>Category05</v>
      </c>
      <c r="J457" t="str">
        <f>VLOOKUP(InputData[[#This Row],[PRODUCT ID]],MasterData[],4,0)</f>
        <v>Ft</v>
      </c>
      <c r="K457" s="10">
        <f>VLOOKUP(InputData[[#This Row],[PRODUCT ID]],MasterData[],5,0)</f>
        <v>120</v>
      </c>
      <c r="L457" s="10">
        <f>VLOOKUP(InputData[[#This Row],[PRODUCT ID]],MasterData[],6,0)</f>
        <v>162</v>
      </c>
      <c r="M457" s="10">
        <f>InputData[[#This Row],[BUYING PRIZE]]*InputData[[#This Row],[QUANTITY]]</f>
        <v>120</v>
      </c>
      <c r="N457" s="10">
        <f>(InputData[[#This Row],[SELLING PRICE]]*InputData[[#This Row],[QUANTITY]])-(InputData[[#This Row],[DISCOUNT %]]*(InputData[[#This Row],[SELLING PRICE]]*InputData[[#This Row],[QUANTITY]]))</f>
        <v>162</v>
      </c>
      <c r="O457">
        <f>DAY(InputData[[#This Row],[DATE]])</f>
        <v>26</v>
      </c>
      <c r="P457" s="12">
        <v>44281</v>
      </c>
      <c r="Q457" t="str">
        <f>TEXT(InputData[[#This Row],[DATE]],"mmm")</f>
        <v>Mar</v>
      </c>
      <c r="R457"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57" t="str">
        <f>TEXT(InputData[[#This Row],[DATE]],"dddd")</f>
        <v>Friday</v>
      </c>
      <c r="T457">
        <f>YEAR(InputData[[#This Row],[DATE]])</f>
        <v>2021</v>
      </c>
    </row>
    <row r="458" spans="1:20" x14ac:dyDescent="0.2">
      <c r="A458" s="5">
        <v>44281</v>
      </c>
      <c r="B458" t="s">
        <v>79</v>
      </c>
      <c r="C458">
        <v>9</v>
      </c>
      <c r="D458" t="s">
        <v>108</v>
      </c>
      <c r="E458" t="s">
        <v>107</v>
      </c>
      <c r="F458" t="str">
        <f>IF(InputData[[#This Row],[DISCOUNT %]]&lt;0%,"Yes","No")</f>
        <v>No</v>
      </c>
      <c r="G458" s="1">
        <v>0</v>
      </c>
      <c r="H458" t="str">
        <f>VLOOKUP(InputData[[#This Row],[PRODUCT ID]],MasterData[],2,0)</f>
        <v>Product10</v>
      </c>
      <c r="I458" t="str">
        <f>VLOOKUP(InputData[[#This Row],[PRODUCT ID]],MasterData[],3,0)</f>
        <v>Category02</v>
      </c>
      <c r="J458" t="str">
        <f>VLOOKUP(InputData[[#This Row],[PRODUCT ID]],MasterData[],4,0)</f>
        <v>Ft</v>
      </c>
      <c r="K458" s="10">
        <f>VLOOKUP(InputData[[#This Row],[PRODUCT ID]],MasterData[],5,0)</f>
        <v>148</v>
      </c>
      <c r="L458" s="10">
        <f>VLOOKUP(InputData[[#This Row],[PRODUCT ID]],MasterData[],6,0)</f>
        <v>164.28</v>
      </c>
      <c r="M458" s="10">
        <f>InputData[[#This Row],[BUYING PRIZE]]*InputData[[#This Row],[QUANTITY]]</f>
        <v>1332</v>
      </c>
      <c r="N458" s="10">
        <f>(InputData[[#This Row],[SELLING PRICE]]*InputData[[#This Row],[QUANTITY]])-(InputData[[#This Row],[DISCOUNT %]]*(InputData[[#This Row],[SELLING PRICE]]*InputData[[#This Row],[QUANTITY]]))</f>
        <v>1478.52</v>
      </c>
      <c r="O458">
        <f>DAY(InputData[[#This Row],[DATE]])</f>
        <v>26</v>
      </c>
      <c r="P458" s="12">
        <v>44281</v>
      </c>
      <c r="Q458" t="str">
        <f>TEXT(InputData[[#This Row],[DATE]],"mmm")</f>
        <v>Mar</v>
      </c>
      <c r="R458"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58" t="str">
        <f>TEXT(InputData[[#This Row],[DATE]],"dddd")</f>
        <v>Friday</v>
      </c>
      <c r="T458">
        <f>YEAR(InputData[[#This Row],[DATE]])</f>
        <v>2021</v>
      </c>
    </row>
    <row r="459" spans="1:20" x14ac:dyDescent="0.2">
      <c r="A459" s="5">
        <v>44280</v>
      </c>
      <c r="B459" t="s">
        <v>50</v>
      </c>
      <c r="C459">
        <v>14</v>
      </c>
      <c r="D459" t="s">
        <v>107</v>
      </c>
      <c r="E459" t="s">
        <v>105</v>
      </c>
      <c r="F459" t="str">
        <f>IF(InputData[[#This Row],[DISCOUNT %]]&lt;0%,"Yes","No")</f>
        <v>No</v>
      </c>
      <c r="G459" s="1">
        <v>0</v>
      </c>
      <c r="H459" t="str">
        <f>VLOOKUP(InputData[[#This Row],[PRODUCT ID]],MasterData[],2,0)</f>
        <v>Product24</v>
      </c>
      <c r="I459" t="str">
        <f>VLOOKUP(InputData[[#This Row],[PRODUCT ID]],MasterData[],3,0)</f>
        <v>Category03</v>
      </c>
      <c r="J459" t="str">
        <f>VLOOKUP(InputData[[#This Row],[PRODUCT ID]],MasterData[],4,0)</f>
        <v>Ft</v>
      </c>
      <c r="K459" s="10">
        <f>VLOOKUP(InputData[[#This Row],[PRODUCT ID]],MasterData[],5,0)</f>
        <v>144</v>
      </c>
      <c r="L459" s="10">
        <f>VLOOKUP(InputData[[#This Row],[PRODUCT ID]],MasterData[],6,0)</f>
        <v>156.96</v>
      </c>
      <c r="M459" s="10">
        <f>InputData[[#This Row],[BUYING PRIZE]]*InputData[[#This Row],[QUANTITY]]</f>
        <v>2016</v>
      </c>
      <c r="N459" s="10">
        <f>(InputData[[#This Row],[SELLING PRICE]]*InputData[[#This Row],[QUANTITY]])-(InputData[[#This Row],[DISCOUNT %]]*(InputData[[#This Row],[SELLING PRICE]]*InputData[[#This Row],[QUANTITY]]))</f>
        <v>2197.44</v>
      </c>
      <c r="O459">
        <f>DAY(InputData[[#This Row],[DATE]])</f>
        <v>25</v>
      </c>
      <c r="P459" s="12">
        <v>44280</v>
      </c>
      <c r="Q459" t="str">
        <f>TEXT(InputData[[#This Row],[DATE]],"mmm")</f>
        <v>Mar</v>
      </c>
      <c r="R459"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59" t="str">
        <f>TEXT(InputData[[#This Row],[DATE]],"dddd")</f>
        <v>Thursday</v>
      </c>
      <c r="T459">
        <f>YEAR(InputData[[#This Row],[DATE]])</f>
        <v>2021</v>
      </c>
    </row>
    <row r="460" spans="1:20" x14ac:dyDescent="0.2">
      <c r="A460" s="5">
        <v>44280</v>
      </c>
      <c r="B460" t="s">
        <v>88</v>
      </c>
      <c r="C460">
        <v>4</v>
      </c>
      <c r="D460" t="s">
        <v>108</v>
      </c>
      <c r="E460" t="s">
        <v>105</v>
      </c>
      <c r="F460" t="str">
        <f>IF(InputData[[#This Row],[DISCOUNT %]]&lt;0%,"Yes","No")</f>
        <v>No</v>
      </c>
      <c r="G460" s="1">
        <v>0</v>
      </c>
      <c r="H460" t="str">
        <f>VLOOKUP(InputData[[#This Row],[PRODUCT ID]],MasterData[],2,0)</f>
        <v>Product06</v>
      </c>
      <c r="I460" t="str">
        <f>VLOOKUP(InputData[[#This Row],[PRODUCT ID]],MasterData[],3,0)</f>
        <v>Category01</v>
      </c>
      <c r="J460" t="str">
        <f>VLOOKUP(InputData[[#This Row],[PRODUCT ID]],MasterData[],4,0)</f>
        <v>Kg</v>
      </c>
      <c r="K460" s="10">
        <f>VLOOKUP(InputData[[#This Row],[PRODUCT ID]],MasterData[],5,0)</f>
        <v>75</v>
      </c>
      <c r="L460" s="10">
        <f>VLOOKUP(InputData[[#This Row],[PRODUCT ID]],MasterData[],6,0)</f>
        <v>85.5</v>
      </c>
      <c r="M460" s="10">
        <f>InputData[[#This Row],[BUYING PRIZE]]*InputData[[#This Row],[QUANTITY]]</f>
        <v>300</v>
      </c>
      <c r="N460" s="10">
        <f>(InputData[[#This Row],[SELLING PRICE]]*InputData[[#This Row],[QUANTITY]])-(InputData[[#This Row],[DISCOUNT %]]*(InputData[[#This Row],[SELLING PRICE]]*InputData[[#This Row],[QUANTITY]]))</f>
        <v>342</v>
      </c>
      <c r="O460">
        <f>DAY(InputData[[#This Row],[DATE]])</f>
        <v>25</v>
      </c>
      <c r="P460" s="12">
        <v>44280</v>
      </c>
      <c r="Q460" t="str">
        <f>TEXT(InputData[[#This Row],[DATE]],"mmm")</f>
        <v>Mar</v>
      </c>
      <c r="R460"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60" t="str">
        <f>TEXT(InputData[[#This Row],[DATE]],"dddd")</f>
        <v>Thursday</v>
      </c>
      <c r="T460">
        <f>YEAR(InputData[[#This Row],[DATE]])</f>
        <v>2021</v>
      </c>
    </row>
    <row r="461" spans="1:20" x14ac:dyDescent="0.2">
      <c r="A461" s="5">
        <v>44280</v>
      </c>
      <c r="B461" t="s">
        <v>39</v>
      </c>
      <c r="C461">
        <v>8</v>
      </c>
      <c r="D461" t="s">
        <v>108</v>
      </c>
      <c r="E461" t="s">
        <v>105</v>
      </c>
      <c r="F461" t="str">
        <f>IF(InputData[[#This Row],[DISCOUNT %]]&lt;0%,"Yes","No")</f>
        <v>No</v>
      </c>
      <c r="G461" s="1">
        <v>0</v>
      </c>
      <c r="H461" t="str">
        <f>VLOOKUP(InputData[[#This Row],[PRODUCT ID]],MasterData[],2,0)</f>
        <v>Product29</v>
      </c>
      <c r="I461" t="str">
        <f>VLOOKUP(InputData[[#This Row],[PRODUCT ID]],MasterData[],3,0)</f>
        <v>Category04</v>
      </c>
      <c r="J461" t="str">
        <f>VLOOKUP(InputData[[#This Row],[PRODUCT ID]],MasterData[],4,0)</f>
        <v>Lt</v>
      </c>
      <c r="K461" s="10">
        <f>VLOOKUP(InputData[[#This Row],[PRODUCT ID]],MasterData[],5,0)</f>
        <v>47</v>
      </c>
      <c r="L461" s="10">
        <f>VLOOKUP(InputData[[#This Row],[PRODUCT ID]],MasterData[],6,0)</f>
        <v>53.11</v>
      </c>
      <c r="M461" s="10">
        <f>InputData[[#This Row],[BUYING PRIZE]]*InputData[[#This Row],[QUANTITY]]</f>
        <v>376</v>
      </c>
      <c r="N461" s="10">
        <f>(InputData[[#This Row],[SELLING PRICE]]*InputData[[#This Row],[QUANTITY]])-(InputData[[#This Row],[DISCOUNT %]]*(InputData[[#This Row],[SELLING PRICE]]*InputData[[#This Row],[QUANTITY]]))</f>
        <v>424.88</v>
      </c>
      <c r="O461">
        <f>DAY(InputData[[#This Row],[DATE]])</f>
        <v>25</v>
      </c>
      <c r="P461" s="12">
        <v>44280</v>
      </c>
      <c r="Q461" t="str">
        <f>TEXT(InputData[[#This Row],[DATE]],"mmm")</f>
        <v>Mar</v>
      </c>
      <c r="R461"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61" t="str">
        <f>TEXT(InputData[[#This Row],[DATE]],"dddd")</f>
        <v>Thursday</v>
      </c>
      <c r="T461">
        <f>YEAR(InputData[[#This Row],[DATE]])</f>
        <v>2021</v>
      </c>
    </row>
    <row r="462" spans="1:20" x14ac:dyDescent="0.2">
      <c r="A462" s="5">
        <v>44280</v>
      </c>
      <c r="B462" t="s">
        <v>19</v>
      </c>
      <c r="C462">
        <v>2</v>
      </c>
      <c r="D462" t="s">
        <v>108</v>
      </c>
      <c r="E462" t="s">
        <v>107</v>
      </c>
      <c r="F462" t="str">
        <f>IF(InputData[[#This Row],[DISCOUNT %]]&lt;0%,"Yes","No")</f>
        <v>No</v>
      </c>
      <c r="G462" s="1">
        <v>0</v>
      </c>
      <c r="H462" t="str">
        <f>VLOOKUP(InputData[[#This Row],[PRODUCT ID]],MasterData[],2,0)</f>
        <v>Product38</v>
      </c>
      <c r="I462" t="str">
        <f>VLOOKUP(InputData[[#This Row],[PRODUCT ID]],MasterData[],3,0)</f>
        <v>Category05</v>
      </c>
      <c r="J462" t="str">
        <f>VLOOKUP(InputData[[#This Row],[PRODUCT ID]],MasterData[],4,0)</f>
        <v>Kg</v>
      </c>
      <c r="K462" s="10">
        <f>VLOOKUP(InputData[[#This Row],[PRODUCT ID]],MasterData[],5,0)</f>
        <v>72</v>
      </c>
      <c r="L462" s="10">
        <f>VLOOKUP(InputData[[#This Row],[PRODUCT ID]],MasterData[],6,0)</f>
        <v>79.92</v>
      </c>
      <c r="M462" s="10">
        <f>InputData[[#This Row],[BUYING PRIZE]]*InputData[[#This Row],[QUANTITY]]</f>
        <v>144</v>
      </c>
      <c r="N462" s="10">
        <f>(InputData[[#This Row],[SELLING PRICE]]*InputData[[#This Row],[QUANTITY]])-(InputData[[#This Row],[DISCOUNT %]]*(InputData[[#This Row],[SELLING PRICE]]*InputData[[#This Row],[QUANTITY]]))</f>
        <v>159.84</v>
      </c>
      <c r="O462">
        <f>DAY(InputData[[#This Row],[DATE]])</f>
        <v>25</v>
      </c>
      <c r="P462" s="12">
        <v>44280</v>
      </c>
      <c r="Q462" t="str">
        <f>TEXT(InputData[[#This Row],[DATE]],"mmm")</f>
        <v>Mar</v>
      </c>
      <c r="R462"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62" t="str">
        <f>TEXT(InputData[[#This Row],[DATE]],"dddd")</f>
        <v>Thursday</v>
      </c>
      <c r="T462">
        <f>YEAR(InputData[[#This Row],[DATE]])</f>
        <v>2021</v>
      </c>
    </row>
    <row r="463" spans="1:20" x14ac:dyDescent="0.2">
      <c r="A463" s="5">
        <v>44277</v>
      </c>
      <c r="B463" t="s">
        <v>96</v>
      </c>
      <c r="C463">
        <v>8</v>
      </c>
      <c r="D463" t="s">
        <v>107</v>
      </c>
      <c r="E463" t="s">
        <v>107</v>
      </c>
      <c r="F463" t="str">
        <f>IF(InputData[[#This Row],[DISCOUNT %]]&lt;0%,"Yes","No")</f>
        <v>No</v>
      </c>
      <c r="G463" s="1">
        <v>0</v>
      </c>
      <c r="H463" t="str">
        <f>VLOOKUP(InputData[[#This Row],[PRODUCT ID]],MasterData[],2,0)</f>
        <v>Product02</v>
      </c>
      <c r="I463" t="str">
        <f>VLOOKUP(InputData[[#This Row],[PRODUCT ID]],MasterData[],3,0)</f>
        <v>Category01</v>
      </c>
      <c r="J463" t="str">
        <f>VLOOKUP(InputData[[#This Row],[PRODUCT ID]],MasterData[],4,0)</f>
        <v>Kg</v>
      </c>
      <c r="K463" s="10">
        <f>VLOOKUP(InputData[[#This Row],[PRODUCT ID]],MasterData[],5,0)</f>
        <v>105</v>
      </c>
      <c r="L463" s="10">
        <f>VLOOKUP(InputData[[#This Row],[PRODUCT ID]],MasterData[],6,0)</f>
        <v>142.80000000000001</v>
      </c>
      <c r="M463" s="10">
        <f>InputData[[#This Row],[BUYING PRIZE]]*InputData[[#This Row],[QUANTITY]]</f>
        <v>840</v>
      </c>
      <c r="N463" s="10">
        <f>(InputData[[#This Row],[SELLING PRICE]]*InputData[[#This Row],[QUANTITY]])-(InputData[[#This Row],[DISCOUNT %]]*(InputData[[#This Row],[SELLING PRICE]]*InputData[[#This Row],[QUANTITY]]))</f>
        <v>1142.4000000000001</v>
      </c>
      <c r="O463">
        <f>DAY(InputData[[#This Row],[DATE]])</f>
        <v>22</v>
      </c>
      <c r="P463" s="12">
        <v>44277</v>
      </c>
      <c r="Q463" t="str">
        <f>TEXT(InputData[[#This Row],[DATE]],"mmm")</f>
        <v>Mar</v>
      </c>
      <c r="R463"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63" t="str">
        <f>TEXT(InputData[[#This Row],[DATE]],"dddd")</f>
        <v>Monday</v>
      </c>
      <c r="T463">
        <f>YEAR(InputData[[#This Row],[DATE]])</f>
        <v>2021</v>
      </c>
    </row>
    <row r="464" spans="1:20" x14ac:dyDescent="0.2">
      <c r="A464" s="5">
        <v>44277</v>
      </c>
      <c r="B464" t="s">
        <v>75</v>
      </c>
      <c r="C464">
        <v>4</v>
      </c>
      <c r="D464" t="s">
        <v>107</v>
      </c>
      <c r="E464" t="s">
        <v>107</v>
      </c>
      <c r="F464" t="str">
        <f>IF(InputData[[#This Row],[DISCOUNT %]]&lt;0%,"Yes","No")</f>
        <v>No</v>
      </c>
      <c r="G464" s="1">
        <v>0</v>
      </c>
      <c r="H464" t="str">
        <f>VLOOKUP(InputData[[#This Row],[PRODUCT ID]],MasterData[],2,0)</f>
        <v>Product12</v>
      </c>
      <c r="I464" t="str">
        <f>VLOOKUP(InputData[[#This Row],[PRODUCT ID]],MasterData[],3,0)</f>
        <v>Category02</v>
      </c>
      <c r="J464" t="str">
        <f>VLOOKUP(InputData[[#This Row],[PRODUCT ID]],MasterData[],4,0)</f>
        <v>Kg</v>
      </c>
      <c r="K464" s="10">
        <f>VLOOKUP(InputData[[#This Row],[PRODUCT ID]],MasterData[],5,0)</f>
        <v>73</v>
      </c>
      <c r="L464" s="10">
        <f>VLOOKUP(InputData[[#This Row],[PRODUCT ID]],MasterData[],6,0)</f>
        <v>94.17</v>
      </c>
      <c r="M464" s="10">
        <f>InputData[[#This Row],[BUYING PRIZE]]*InputData[[#This Row],[QUANTITY]]</f>
        <v>292</v>
      </c>
      <c r="N464" s="10">
        <f>(InputData[[#This Row],[SELLING PRICE]]*InputData[[#This Row],[QUANTITY]])-(InputData[[#This Row],[DISCOUNT %]]*(InputData[[#This Row],[SELLING PRICE]]*InputData[[#This Row],[QUANTITY]]))</f>
        <v>376.68</v>
      </c>
      <c r="O464">
        <f>DAY(InputData[[#This Row],[DATE]])</f>
        <v>22</v>
      </c>
      <c r="P464" s="12">
        <v>44277</v>
      </c>
      <c r="Q464" t="str">
        <f>TEXT(InputData[[#This Row],[DATE]],"mmm")</f>
        <v>Mar</v>
      </c>
      <c r="R464"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64" t="str">
        <f>TEXT(InputData[[#This Row],[DATE]],"dddd")</f>
        <v>Monday</v>
      </c>
      <c r="T464">
        <f>YEAR(InputData[[#This Row],[DATE]])</f>
        <v>2021</v>
      </c>
    </row>
    <row r="465" spans="1:20" x14ac:dyDescent="0.2">
      <c r="A465" s="5">
        <v>44276</v>
      </c>
      <c r="B465" t="s">
        <v>58</v>
      </c>
      <c r="C465">
        <v>13</v>
      </c>
      <c r="D465" t="s">
        <v>107</v>
      </c>
      <c r="E465" t="s">
        <v>107</v>
      </c>
      <c r="F465" t="str">
        <f>IF(InputData[[#This Row],[DISCOUNT %]]&lt;0%,"Yes","No")</f>
        <v>No</v>
      </c>
      <c r="G465" s="1">
        <v>0</v>
      </c>
      <c r="H465" t="str">
        <f>VLOOKUP(InputData[[#This Row],[PRODUCT ID]],MasterData[],2,0)</f>
        <v>Product20</v>
      </c>
      <c r="I465" t="str">
        <f>VLOOKUP(InputData[[#This Row],[PRODUCT ID]],MasterData[],3,0)</f>
        <v>Category03</v>
      </c>
      <c r="J465" t="str">
        <f>VLOOKUP(InputData[[#This Row],[PRODUCT ID]],MasterData[],4,0)</f>
        <v>Lt</v>
      </c>
      <c r="K465" s="10">
        <f>VLOOKUP(InputData[[#This Row],[PRODUCT ID]],MasterData[],5,0)</f>
        <v>61</v>
      </c>
      <c r="L465" s="10">
        <f>VLOOKUP(InputData[[#This Row],[PRODUCT ID]],MasterData[],6,0)</f>
        <v>76.25</v>
      </c>
      <c r="M465" s="10">
        <f>InputData[[#This Row],[BUYING PRIZE]]*InputData[[#This Row],[QUANTITY]]</f>
        <v>793</v>
      </c>
      <c r="N465" s="10">
        <f>(InputData[[#This Row],[SELLING PRICE]]*InputData[[#This Row],[QUANTITY]])-(InputData[[#This Row],[DISCOUNT %]]*(InputData[[#This Row],[SELLING PRICE]]*InputData[[#This Row],[QUANTITY]]))</f>
        <v>991.25</v>
      </c>
      <c r="O465">
        <f>DAY(InputData[[#This Row],[DATE]])</f>
        <v>21</v>
      </c>
      <c r="P465" s="12">
        <v>44276</v>
      </c>
      <c r="Q465" t="str">
        <f>TEXT(InputData[[#This Row],[DATE]],"mmm")</f>
        <v>Mar</v>
      </c>
      <c r="R465"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65" t="str">
        <f>TEXT(InputData[[#This Row],[DATE]],"dddd")</f>
        <v>Sunday</v>
      </c>
      <c r="T465">
        <f>YEAR(InputData[[#This Row],[DATE]])</f>
        <v>2021</v>
      </c>
    </row>
    <row r="466" spans="1:20" x14ac:dyDescent="0.2">
      <c r="A466" s="5">
        <v>44276</v>
      </c>
      <c r="B466" t="s">
        <v>17</v>
      </c>
      <c r="C466">
        <v>7</v>
      </c>
      <c r="D466" t="s">
        <v>108</v>
      </c>
      <c r="E466" t="s">
        <v>107</v>
      </c>
      <c r="F466" t="str">
        <f>IF(InputData[[#This Row],[DISCOUNT %]]&lt;0%,"Yes","No")</f>
        <v>No</v>
      </c>
      <c r="G466" s="1">
        <v>0</v>
      </c>
      <c r="H466" t="str">
        <f>VLOOKUP(InputData[[#This Row],[PRODUCT ID]],MasterData[],2,0)</f>
        <v>Product39</v>
      </c>
      <c r="I466" t="str">
        <f>VLOOKUP(InputData[[#This Row],[PRODUCT ID]],MasterData[],3,0)</f>
        <v>Category05</v>
      </c>
      <c r="J466" t="str">
        <f>VLOOKUP(InputData[[#This Row],[PRODUCT ID]],MasterData[],4,0)</f>
        <v>No.</v>
      </c>
      <c r="K466" s="10">
        <f>VLOOKUP(InputData[[#This Row],[PRODUCT ID]],MasterData[],5,0)</f>
        <v>37</v>
      </c>
      <c r="L466" s="10">
        <f>VLOOKUP(InputData[[#This Row],[PRODUCT ID]],MasterData[],6,0)</f>
        <v>42.55</v>
      </c>
      <c r="M466" s="10">
        <f>InputData[[#This Row],[BUYING PRIZE]]*InputData[[#This Row],[QUANTITY]]</f>
        <v>259</v>
      </c>
      <c r="N466" s="10">
        <f>(InputData[[#This Row],[SELLING PRICE]]*InputData[[#This Row],[QUANTITY]])-(InputData[[#This Row],[DISCOUNT %]]*(InputData[[#This Row],[SELLING PRICE]]*InputData[[#This Row],[QUANTITY]]))</f>
        <v>297.84999999999997</v>
      </c>
      <c r="O466">
        <f>DAY(InputData[[#This Row],[DATE]])</f>
        <v>21</v>
      </c>
      <c r="P466" s="12">
        <v>44276</v>
      </c>
      <c r="Q466" t="str">
        <f>TEXT(InputData[[#This Row],[DATE]],"mmm")</f>
        <v>Mar</v>
      </c>
      <c r="R466"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66" t="str">
        <f>TEXT(InputData[[#This Row],[DATE]],"dddd")</f>
        <v>Sunday</v>
      </c>
      <c r="T466">
        <f>YEAR(InputData[[#This Row],[DATE]])</f>
        <v>2021</v>
      </c>
    </row>
    <row r="467" spans="1:20" x14ac:dyDescent="0.2">
      <c r="A467" s="5">
        <v>44274</v>
      </c>
      <c r="B467" t="s">
        <v>41</v>
      </c>
      <c r="C467">
        <v>9</v>
      </c>
      <c r="D467" t="s">
        <v>107</v>
      </c>
      <c r="E467" t="s">
        <v>105</v>
      </c>
      <c r="F467" t="str">
        <f>IF(InputData[[#This Row],[DISCOUNT %]]&lt;0%,"Yes","No")</f>
        <v>No</v>
      </c>
      <c r="G467" s="1">
        <v>0</v>
      </c>
      <c r="H467" t="str">
        <f>VLOOKUP(InputData[[#This Row],[PRODUCT ID]],MasterData[],2,0)</f>
        <v>Product28</v>
      </c>
      <c r="I467" t="str">
        <f>VLOOKUP(InputData[[#This Row],[PRODUCT ID]],MasterData[],3,0)</f>
        <v>Category04</v>
      </c>
      <c r="J467" t="str">
        <f>VLOOKUP(InputData[[#This Row],[PRODUCT ID]],MasterData[],4,0)</f>
        <v>No.</v>
      </c>
      <c r="K467" s="10">
        <f>VLOOKUP(InputData[[#This Row],[PRODUCT ID]],MasterData[],5,0)</f>
        <v>37</v>
      </c>
      <c r="L467" s="10">
        <f>VLOOKUP(InputData[[#This Row],[PRODUCT ID]],MasterData[],6,0)</f>
        <v>41.81</v>
      </c>
      <c r="M467" s="10">
        <f>InputData[[#This Row],[BUYING PRIZE]]*InputData[[#This Row],[QUANTITY]]</f>
        <v>333</v>
      </c>
      <c r="N467" s="10">
        <f>(InputData[[#This Row],[SELLING PRICE]]*InputData[[#This Row],[QUANTITY]])-(InputData[[#This Row],[DISCOUNT %]]*(InputData[[#This Row],[SELLING PRICE]]*InputData[[#This Row],[QUANTITY]]))</f>
        <v>376.29</v>
      </c>
      <c r="O467">
        <f>DAY(InputData[[#This Row],[DATE]])</f>
        <v>19</v>
      </c>
      <c r="P467" s="12">
        <v>44274</v>
      </c>
      <c r="Q467" t="str">
        <f>TEXT(InputData[[#This Row],[DATE]],"mmm")</f>
        <v>Mar</v>
      </c>
      <c r="R467"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67" t="str">
        <f>TEXT(InputData[[#This Row],[DATE]],"dddd")</f>
        <v>Friday</v>
      </c>
      <c r="T467">
        <f>YEAR(InputData[[#This Row],[DATE]])</f>
        <v>2021</v>
      </c>
    </row>
    <row r="468" spans="1:20" x14ac:dyDescent="0.2">
      <c r="A468" s="5">
        <v>44273</v>
      </c>
      <c r="B468" t="s">
        <v>10</v>
      </c>
      <c r="C468">
        <v>8</v>
      </c>
      <c r="D468" t="s">
        <v>106</v>
      </c>
      <c r="E468" t="s">
        <v>105</v>
      </c>
      <c r="F468" t="str">
        <f>IF(InputData[[#This Row],[DISCOUNT %]]&lt;0%,"Yes","No")</f>
        <v>No</v>
      </c>
      <c r="G468" s="1">
        <v>0</v>
      </c>
      <c r="H468" t="str">
        <f>VLOOKUP(InputData[[#This Row],[PRODUCT ID]],MasterData[],2,0)</f>
        <v>Product42</v>
      </c>
      <c r="I468" t="str">
        <f>VLOOKUP(InputData[[#This Row],[PRODUCT ID]],MasterData[],3,0)</f>
        <v>Category05</v>
      </c>
      <c r="J468" t="str">
        <f>VLOOKUP(InputData[[#This Row],[PRODUCT ID]],MasterData[],4,0)</f>
        <v>Ft</v>
      </c>
      <c r="K468" s="10">
        <f>VLOOKUP(InputData[[#This Row],[PRODUCT ID]],MasterData[],5,0)</f>
        <v>120</v>
      </c>
      <c r="L468" s="10">
        <f>VLOOKUP(InputData[[#This Row],[PRODUCT ID]],MasterData[],6,0)</f>
        <v>162</v>
      </c>
      <c r="M468" s="10">
        <f>InputData[[#This Row],[BUYING PRIZE]]*InputData[[#This Row],[QUANTITY]]</f>
        <v>960</v>
      </c>
      <c r="N468" s="10">
        <f>(InputData[[#This Row],[SELLING PRICE]]*InputData[[#This Row],[QUANTITY]])-(InputData[[#This Row],[DISCOUNT %]]*(InputData[[#This Row],[SELLING PRICE]]*InputData[[#This Row],[QUANTITY]]))</f>
        <v>1296</v>
      </c>
      <c r="O468">
        <f>DAY(InputData[[#This Row],[DATE]])</f>
        <v>18</v>
      </c>
      <c r="P468" s="12">
        <v>44273</v>
      </c>
      <c r="Q468" t="str">
        <f>TEXT(InputData[[#This Row],[DATE]],"mmm")</f>
        <v>Mar</v>
      </c>
      <c r="R468"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68" t="str">
        <f>TEXT(InputData[[#This Row],[DATE]],"dddd")</f>
        <v>Thursday</v>
      </c>
      <c r="T468">
        <f>YEAR(InputData[[#This Row],[DATE]])</f>
        <v>2021</v>
      </c>
    </row>
    <row r="469" spans="1:20" x14ac:dyDescent="0.2">
      <c r="A469" s="5">
        <v>44271</v>
      </c>
      <c r="B469" t="s">
        <v>75</v>
      </c>
      <c r="C469">
        <v>14</v>
      </c>
      <c r="D469" t="s">
        <v>108</v>
      </c>
      <c r="E469" t="s">
        <v>105</v>
      </c>
      <c r="F469" t="str">
        <f>IF(InputData[[#This Row],[DISCOUNT %]]&lt;0%,"Yes","No")</f>
        <v>No</v>
      </c>
      <c r="G469" s="1">
        <v>0</v>
      </c>
      <c r="H469" t="str">
        <f>VLOOKUP(InputData[[#This Row],[PRODUCT ID]],MasterData[],2,0)</f>
        <v>Product12</v>
      </c>
      <c r="I469" t="str">
        <f>VLOOKUP(InputData[[#This Row],[PRODUCT ID]],MasterData[],3,0)</f>
        <v>Category02</v>
      </c>
      <c r="J469" t="str">
        <f>VLOOKUP(InputData[[#This Row],[PRODUCT ID]],MasterData[],4,0)</f>
        <v>Kg</v>
      </c>
      <c r="K469" s="10">
        <f>VLOOKUP(InputData[[#This Row],[PRODUCT ID]],MasterData[],5,0)</f>
        <v>73</v>
      </c>
      <c r="L469" s="10">
        <f>VLOOKUP(InputData[[#This Row],[PRODUCT ID]],MasterData[],6,0)</f>
        <v>94.17</v>
      </c>
      <c r="M469" s="10">
        <f>InputData[[#This Row],[BUYING PRIZE]]*InputData[[#This Row],[QUANTITY]]</f>
        <v>1022</v>
      </c>
      <c r="N469" s="10">
        <f>(InputData[[#This Row],[SELLING PRICE]]*InputData[[#This Row],[QUANTITY]])-(InputData[[#This Row],[DISCOUNT %]]*(InputData[[#This Row],[SELLING PRICE]]*InputData[[#This Row],[QUANTITY]]))</f>
        <v>1318.38</v>
      </c>
      <c r="O469">
        <f>DAY(InputData[[#This Row],[DATE]])</f>
        <v>16</v>
      </c>
      <c r="P469" s="12">
        <v>44271</v>
      </c>
      <c r="Q469" t="str">
        <f>TEXT(InputData[[#This Row],[DATE]],"mmm")</f>
        <v>Mar</v>
      </c>
      <c r="R469"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69" t="str">
        <f>TEXT(InputData[[#This Row],[DATE]],"dddd")</f>
        <v>Tuesday</v>
      </c>
      <c r="T469">
        <f>YEAR(InputData[[#This Row],[DATE]])</f>
        <v>2021</v>
      </c>
    </row>
    <row r="470" spans="1:20" x14ac:dyDescent="0.2">
      <c r="A470" s="5">
        <v>44270</v>
      </c>
      <c r="B470" t="s">
        <v>17</v>
      </c>
      <c r="C470">
        <v>11</v>
      </c>
      <c r="D470" t="s">
        <v>107</v>
      </c>
      <c r="E470" t="s">
        <v>105</v>
      </c>
      <c r="F470" t="str">
        <f>IF(InputData[[#This Row],[DISCOUNT %]]&lt;0%,"Yes","No")</f>
        <v>No</v>
      </c>
      <c r="G470" s="1">
        <v>0</v>
      </c>
      <c r="H470" t="str">
        <f>VLOOKUP(InputData[[#This Row],[PRODUCT ID]],MasterData[],2,0)</f>
        <v>Product39</v>
      </c>
      <c r="I470" t="str">
        <f>VLOOKUP(InputData[[#This Row],[PRODUCT ID]],MasterData[],3,0)</f>
        <v>Category05</v>
      </c>
      <c r="J470" t="str">
        <f>VLOOKUP(InputData[[#This Row],[PRODUCT ID]],MasterData[],4,0)</f>
        <v>No.</v>
      </c>
      <c r="K470" s="10">
        <f>VLOOKUP(InputData[[#This Row],[PRODUCT ID]],MasterData[],5,0)</f>
        <v>37</v>
      </c>
      <c r="L470" s="10">
        <f>VLOOKUP(InputData[[#This Row],[PRODUCT ID]],MasterData[],6,0)</f>
        <v>42.55</v>
      </c>
      <c r="M470" s="10">
        <f>InputData[[#This Row],[BUYING PRIZE]]*InputData[[#This Row],[QUANTITY]]</f>
        <v>407</v>
      </c>
      <c r="N470" s="10">
        <f>(InputData[[#This Row],[SELLING PRICE]]*InputData[[#This Row],[QUANTITY]])-(InputData[[#This Row],[DISCOUNT %]]*(InputData[[#This Row],[SELLING PRICE]]*InputData[[#This Row],[QUANTITY]]))</f>
        <v>468.04999999999995</v>
      </c>
      <c r="O470">
        <f>DAY(InputData[[#This Row],[DATE]])</f>
        <v>15</v>
      </c>
      <c r="P470" s="12">
        <v>44270</v>
      </c>
      <c r="Q470" t="str">
        <f>TEXT(InputData[[#This Row],[DATE]],"mmm")</f>
        <v>Mar</v>
      </c>
      <c r="R470"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70" t="str">
        <f>TEXT(InputData[[#This Row],[DATE]],"dddd")</f>
        <v>Monday</v>
      </c>
      <c r="T470">
        <f>YEAR(InputData[[#This Row],[DATE]])</f>
        <v>2021</v>
      </c>
    </row>
    <row r="471" spans="1:20" x14ac:dyDescent="0.2">
      <c r="A471" s="5">
        <v>44268</v>
      </c>
      <c r="B471" t="s">
        <v>41</v>
      </c>
      <c r="C471">
        <v>10</v>
      </c>
      <c r="D471" t="s">
        <v>106</v>
      </c>
      <c r="E471" t="s">
        <v>105</v>
      </c>
      <c r="F471" t="str">
        <f>IF(InputData[[#This Row],[DISCOUNT %]]&lt;0%,"Yes","No")</f>
        <v>No</v>
      </c>
      <c r="G471" s="1">
        <v>0</v>
      </c>
      <c r="H471" t="str">
        <f>VLOOKUP(InputData[[#This Row],[PRODUCT ID]],MasterData[],2,0)</f>
        <v>Product28</v>
      </c>
      <c r="I471" t="str">
        <f>VLOOKUP(InputData[[#This Row],[PRODUCT ID]],MasterData[],3,0)</f>
        <v>Category04</v>
      </c>
      <c r="J471" t="str">
        <f>VLOOKUP(InputData[[#This Row],[PRODUCT ID]],MasterData[],4,0)</f>
        <v>No.</v>
      </c>
      <c r="K471" s="10">
        <f>VLOOKUP(InputData[[#This Row],[PRODUCT ID]],MasterData[],5,0)</f>
        <v>37</v>
      </c>
      <c r="L471" s="10">
        <f>VLOOKUP(InputData[[#This Row],[PRODUCT ID]],MasterData[],6,0)</f>
        <v>41.81</v>
      </c>
      <c r="M471" s="10">
        <f>InputData[[#This Row],[BUYING PRIZE]]*InputData[[#This Row],[QUANTITY]]</f>
        <v>370</v>
      </c>
      <c r="N471" s="10">
        <f>(InputData[[#This Row],[SELLING PRICE]]*InputData[[#This Row],[QUANTITY]])-(InputData[[#This Row],[DISCOUNT %]]*(InputData[[#This Row],[SELLING PRICE]]*InputData[[#This Row],[QUANTITY]]))</f>
        <v>418.1</v>
      </c>
      <c r="O471">
        <f>DAY(InputData[[#This Row],[DATE]])</f>
        <v>13</v>
      </c>
      <c r="P471" s="12">
        <v>44268</v>
      </c>
      <c r="Q471" t="str">
        <f>TEXT(InputData[[#This Row],[DATE]],"mmm")</f>
        <v>Mar</v>
      </c>
      <c r="R471"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71" t="str">
        <f>TEXT(InputData[[#This Row],[DATE]],"dddd")</f>
        <v>Saturday</v>
      </c>
      <c r="T471">
        <f>YEAR(InputData[[#This Row],[DATE]])</f>
        <v>2021</v>
      </c>
    </row>
    <row r="472" spans="1:20" x14ac:dyDescent="0.2">
      <c r="A472" s="5">
        <v>44266</v>
      </c>
      <c r="B472" t="s">
        <v>48</v>
      </c>
      <c r="C472">
        <v>11</v>
      </c>
      <c r="D472" t="s">
        <v>108</v>
      </c>
      <c r="E472" t="s">
        <v>105</v>
      </c>
      <c r="F472" t="str">
        <f>IF(InputData[[#This Row],[DISCOUNT %]]&lt;0%,"Yes","No")</f>
        <v>No</v>
      </c>
      <c r="G472" s="1">
        <v>0</v>
      </c>
      <c r="H472" t="str">
        <f>VLOOKUP(InputData[[#This Row],[PRODUCT ID]],MasterData[],2,0)</f>
        <v>Product25</v>
      </c>
      <c r="I472" t="str">
        <f>VLOOKUP(InputData[[#This Row],[PRODUCT ID]],MasterData[],3,0)</f>
        <v>Category03</v>
      </c>
      <c r="J472" t="str">
        <f>VLOOKUP(InputData[[#This Row],[PRODUCT ID]],MasterData[],4,0)</f>
        <v>No.</v>
      </c>
      <c r="K472" s="10">
        <f>VLOOKUP(InputData[[#This Row],[PRODUCT ID]],MasterData[],5,0)</f>
        <v>7</v>
      </c>
      <c r="L472" s="10">
        <f>VLOOKUP(InputData[[#This Row],[PRODUCT ID]],MasterData[],6,0)</f>
        <v>8.33</v>
      </c>
      <c r="M472" s="10">
        <f>InputData[[#This Row],[BUYING PRIZE]]*InputData[[#This Row],[QUANTITY]]</f>
        <v>77</v>
      </c>
      <c r="N472" s="10">
        <f>(InputData[[#This Row],[SELLING PRICE]]*InputData[[#This Row],[QUANTITY]])-(InputData[[#This Row],[DISCOUNT %]]*(InputData[[#This Row],[SELLING PRICE]]*InputData[[#This Row],[QUANTITY]]))</f>
        <v>91.63</v>
      </c>
      <c r="O472">
        <f>DAY(InputData[[#This Row],[DATE]])</f>
        <v>11</v>
      </c>
      <c r="P472" s="12">
        <v>44266</v>
      </c>
      <c r="Q472" t="str">
        <f>TEXT(InputData[[#This Row],[DATE]],"mmm")</f>
        <v>Mar</v>
      </c>
      <c r="R472"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72" t="str">
        <f>TEXT(InputData[[#This Row],[DATE]],"dddd")</f>
        <v>Thursday</v>
      </c>
      <c r="T472">
        <f>YEAR(InputData[[#This Row],[DATE]])</f>
        <v>2021</v>
      </c>
    </row>
    <row r="473" spans="1:20" x14ac:dyDescent="0.2">
      <c r="A473" s="5">
        <v>44264</v>
      </c>
      <c r="B473" t="s">
        <v>39</v>
      </c>
      <c r="C473">
        <v>6</v>
      </c>
      <c r="D473" t="s">
        <v>106</v>
      </c>
      <c r="E473" t="s">
        <v>107</v>
      </c>
      <c r="F473" t="str">
        <f>IF(InputData[[#This Row],[DISCOUNT %]]&lt;0%,"Yes","No")</f>
        <v>No</v>
      </c>
      <c r="G473" s="1">
        <v>0</v>
      </c>
      <c r="H473" t="str">
        <f>VLOOKUP(InputData[[#This Row],[PRODUCT ID]],MasterData[],2,0)</f>
        <v>Product29</v>
      </c>
      <c r="I473" t="str">
        <f>VLOOKUP(InputData[[#This Row],[PRODUCT ID]],MasterData[],3,0)</f>
        <v>Category04</v>
      </c>
      <c r="J473" t="str">
        <f>VLOOKUP(InputData[[#This Row],[PRODUCT ID]],MasterData[],4,0)</f>
        <v>Lt</v>
      </c>
      <c r="K473" s="10">
        <f>VLOOKUP(InputData[[#This Row],[PRODUCT ID]],MasterData[],5,0)</f>
        <v>47</v>
      </c>
      <c r="L473" s="10">
        <f>VLOOKUP(InputData[[#This Row],[PRODUCT ID]],MasterData[],6,0)</f>
        <v>53.11</v>
      </c>
      <c r="M473" s="10">
        <f>InputData[[#This Row],[BUYING PRIZE]]*InputData[[#This Row],[QUANTITY]]</f>
        <v>282</v>
      </c>
      <c r="N473" s="10">
        <f>(InputData[[#This Row],[SELLING PRICE]]*InputData[[#This Row],[QUANTITY]])-(InputData[[#This Row],[DISCOUNT %]]*(InputData[[#This Row],[SELLING PRICE]]*InputData[[#This Row],[QUANTITY]]))</f>
        <v>318.65999999999997</v>
      </c>
      <c r="O473">
        <f>DAY(InputData[[#This Row],[DATE]])</f>
        <v>9</v>
      </c>
      <c r="P473" s="12">
        <v>44264</v>
      </c>
      <c r="Q473" t="str">
        <f>TEXT(InputData[[#This Row],[DATE]],"mmm")</f>
        <v>Mar</v>
      </c>
      <c r="R473"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73" t="str">
        <f>TEXT(InputData[[#This Row],[DATE]],"dddd")</f>
        <v>Tuesday</v>
      </c>
      <c r="T473">
        <f>YEAR(InputData[[#This Row],[DATE]])</f>
        <v>2021</v>
      </c>
    </row>
    <row r="474" spans="1:20" x14ac:dyDescent="0.2">
      <c r="A474" s="5">
        <v>44263</v>
      </c>
      <c r="B474" t="s">
        <v>43</v>
      </c>
      <c r="C474">
        <v>6</v>
      </c>
      <c r="D474" t="s">
        <v>107</v>
      </c>
      <c r="E474" t="s">
        <v>105</v>
      </c>
      <c r="F474" t="str">
        <f>IF(InputData[[#This Row],[DISCOUNT %]]&lt;0%,"Yes","No")</f>
        <v>No</v>
      </c>
      <c r="G474" s="1">
        <v>0</v>
      </c>
      <c r="H474" t="str">
        <f>VLOOKUP(InputData[[#This Row],[PRODUCT ID]],MasterData[],2,0)</f>
        <v>Product27</v>
      </c>
      <c r="I474" t="str">
        <f>VLOOKUP(InputData[[#This Row],[PRODUCT ID]],MasterData[],3,0)</f>
        <v>Category04</v>
      </c>
      <c r="J474" t="str">
        <f>VLOOKUP(InputData[[#This Row],[PRODUCT ID]],MasterData[],4,0)</f>
        <v>Lt</v>
      </c>
      <c r="K474" s="10">
        <f>VLOOKUP(InputData[[#This Row],[PRODUCT ID]],MasterData[],5,0)</f>
        <v>48</v>
      </c>
      <c r="L474" s="10">
        <f>VLOOKUP(InputData[[#This Row],[PRODUCT ID]],MasterData[],6,0)</f>
        <v>57.120000000000005</v>
      </c>
      <c r="M474" s="10">
        <f>InputData[[#This Row],[BUYING PRIZE]]*InputData[[#This Row],[QUANTITY]]</f>
        <v>288</v>
      </c>
      <c r="N474" s="10">
        <f>(InputData[[#This Row],[SELLING PRICE]]*InputData[[#This Row],[QUANTITY]])-(InputData[[#This Row],[DISCOUNT %]]*(InputData[[#This Row],[SELLING PRICE]]*InputData[[#This Row],[QUANTITY]]))</f>
        <v>342.72</v>
      </c>
      <c r="O474">
        <f>DAY(InputData[[#This Row],[DATE]])</f>
        <v>8</v>
      </c>
      <c r="P474" s="12">
        <v>44263</v>
      </c>
      <c r="Q474" t="str">
        <f>TEXT(InputData[[#This Row],[DATE]],"mmm")</f>
        <v>Mar</v>
      </c>
      <c r="R474"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74" t="str">
        <f>TEXT(InputData[[#This Row],[DATE]],"dddd")</f>
        <v>Monday</v>
      </c>
      <c r="T474">
        <f>YEAR(InputData[[#This Row],[DATE]])</f>
        <v>2021</v>
      </c>
    </row>
    <row r="475" spans="1:20" x14ac:dyDescent="0.2">
      <c r="A475" s="5">
        <v>44263</v>
      </c>
      <c r="B475" t="s">
        <v>5</v>
      </c>
      <c r="C475">
        <v>9</v>
      </c>
      <c r="D475" t="s">
        <v>107</v>
      </c>
      <c r="E475" t="s">
        <v>107</v>
      </c>
      <c r="F475" t="str">
        <f>IF(InputData[[#This Row],[DISCOUNT %]]&lt;0%,"Yes","No")</f>
        <v>No</v>
      </c>
      <c r="G475" s="1">
        <v>0</v>
      </c>
      <c r="H475" t="str">
        <f>VLOOKUP(InputData[[#This Row],[PRODUCT ID]],MasterData[],2,0)</f>
        <v>Product44</v>
      </c>
      <c r="I475" t="str">
        <f>VLOOKUP(InputData[[#This Row],[PRODUCT ID]],MasterData[],3,0)</f>
        <v>Category05</v>
      </c>
      <c r="J475" t="str">
        <f>VLOOKUP(InputData[[#This Row],[PRODUCT ID]],MasterData[],4,0)</f>
        <v>Kg</v>
      </c>
      <c r="K475" s="10">
        <f>VLOOKUP(InputData[[#This Row],[PRODUCT ID]],MasterData[],5,0)</f>
        <v>76</v>
      </c>
      <c r="L475" s="10">
        <f>VLOOKUP(InputData[[#This Row],[PRODUCT ID]],MasterData[],6,0)</f>
        <v>82.08</v>
      </c>
      <c r="M475" s="10">
        <f>InputData[[#This Row],[BUYING PRIZE]]*InputData[[#This Row],[QUANTITY]]</f>
        <v>684</v>
      </c>
      <c r="N475" s="10">
        <f>(InputData[[#This Row],[SELLING PRICE]]*InputData[[#This Row],[QUANTITY]])-(InputData[[#This Row],[DISCOUNT %]]*(InputData[[#This Row],[SELLING PRICE]]*InputData[[#This Row],[QUANTITY]]))</f>
        <v>738.72</v>
      </c>
      <c r="O475">
        <f>DAY(InputData[[#This Row],[DATE]])</f>
        <v>8</v>
      </c>
      <c r="P475" s="12">
        <v>44263</v>
      </c>
      <c r="Q475" t="str">
        <f>TEXT(InputData[[#This Row],[DATE]],"mmm")</f>
        <v>Mar</v>
      </c>
      <c r="R475"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75" t="str">
        <f>TEXT(InputData[[#This Row],[DATE]],"dddd")</f>
        <v>Monday</v>
      </c>
      <c r="T475">
        <f>YEAR(InputData[[#This Row],[DATE]])</f>
        <v>2021</v>
      </c>
    </row>
    <row r="476" spans="1:20" x14ac:dyDescent="0.2">
      <c r="A476" s="5">
        <v>44262</v>
      </c>
      <c r="B476" t="s">
        <v>56</v>
      </c>
      <c r="C476">
        <v>9</v>
      </c>
      <c r="D476" t="s">
        <v>108</v>
      </c>
      <c r="E476" t="s">
        <v>105</v>
      </c>
      <c r="F476" t="str">
        <f>IF(InputData[[#This Row],[DISCOUNT %]]&lt;0%,"Yes","No")</f>
        <v>No</v>
      </c>
      <c r="G476" s="1">
        <v>0</v>
      </c>
      <c r="H476" t="str">
        <f>VLOOKUP(InputData[[#This Row],[PRODUCT ID]],MasterData[],2,0)</f>
        <v>Product21</v>
      </c>
      <c r="I476" t="str">
        <f>VLOOKUP(InputData[[#This Row],[PRODUCT ID]],MasterData[],3,0)</f>
        <v>Category03</v>
      </c>
      <c r="J476" t="str">
        <f>VLOOKUP(InputData[[#This Row],[PRODUCT ID]],MasterData[],4,0)</f>
        <v>Ft</v>
      </c>
      <c r="K476" s="10">
        <f>VLOOKUP(InputData[[#This Row],[PRODUCT ID]],MasterData[],5,0)</f>
        <v>126</v>
      </c>
      <c r="L476" s="10">
        <f>VLOOKUP(InputData[[#This Row],[PRODUCT ID]],MasterData[],6,0)</f>
        <v>162.54</v>
      </c>
      <c r="M476" s="10">
        <f>InputData[[#This Row],[BUYING PRIZE]]*InputData[[#This Row],[QUANTITY]]</f>
        <v>1134</v>
      </c>
      <c r="N476" s="10">
        <f>(InputData[[#This Row],[SELLING PRICE]]*InputData[[#This Row],[QUANTITY]])-(InputData[[#This Row],[DISCOUNT %]]*(InputData[[#This Row],[SELLING PRICE]]*InputData[[#This Row],[QUANTITY]]))</f>
        <v>1462.86</v>
      </c>
      <c r="O476">
        <f>DAY(InputData[[#This Row],[DATE]])</f>
        <v>7</v>
      </c>
      <c r="P476" s="12">
        <v>44262</v>
      </c>
      <c r="Q476" t="str">
        <f>TEXT(InputData[[#This Row],[DATE]],"mmm")</f>
        <v>Mar</v>
      </c>
      <c r="R476"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76" t="str">
        <f>TEXT(InputData[[#This Row],[DATE]],"dddd")</f>
        <v>Sunday</v>
      </c>
      <c r="T476">
        <f>YEAR(InputData[[#This Row],[DATE]])</f>
        <v>2021</v>
      </c>
    </row>
    <row r="477" spans="1:20" x14ac:dyDescent="0.2">
      <c r="A477" s="5">
        <v>44258</v>
      </c>
      <c r="B477" t="s">
        <v>77</v>
      </c>
      <c r="C477">
        <v>1</v>
      </c>
      <c r="D477" t="s">
        <v>108</v>
      </c>
      <c r="E477" t="s">
        <v>107</v>
      </c>
      <c r="F477" t="str">
        <f>IF(InputData[[#This Row],[DISCOUNT %]]&lt;0%,"Yes","No")</f>
        <v>No</v>
      </c>
      <c r="G477" s="1">
        <v>0</v>
      </c>
      <c r="H477" t="str">
        <f>VLOOKUP(InputData[[#This Row],[PRODUCT ID]],MasterData[],2,0)</f>
        <v>Product11</v>
      </c>
      <c r="I477" t="str">
        <f>VLOOKUP(InputData[[#This Row],[PRODUCT ID]],MasterData[],3,0)</f>
        <v>Category02</v>
      </c>
      <c r="J477" t="str">
        <f>VLOOKUP(InputData[[#This Row],[PRODUCT ID]],MasterData[],4,0)</f>
        <v>Lt</v>
      </c>
      <c r="K477" s="10">
        <f>VLOOKUP(InputData[[#This Row],[PRODUCT ID]],MasterData[],5,0)</f>
        <v>44</v>
      </c>
      <c r="L477" s="10">
        <f>VLOOKUP(InputData[[#This Row],[PRODUCT ID]],MasterData[],6,0)</f>
        <v>48.4</v>
      </c>
      <c r="M477" s="10">
        <f>InputData[[#This Row],[BUYING PRIZE]]*InputData[[#This Row],[QUANTITY]]</f>
        <v>44</v>
      </c>
      <c r="N477" s="10">
        <f>(InputData[[#This Row],[SELLING PRICE]]*InputData[[#This Row],[QUANTITY]])-(InputData[[#This Row],[DISCOUNT %]]*(InputData[[#This Row],[SELLING PRICE]]*InputData[[#This Row],[QUANTITY]]))</f>
        <v>48.4</v>
      </c>
      <c r="O477">
        <f>DAY(InputData[[#This Row],[DATE]])</f>
        <v>3</v>
      </c>
      <c r="P477" s="12">
        <v>44258</v>
      </c>
      <c r="Q477" t="str">
        <f>TEXT(InputData[[#This Row],[DATE]],"mmm")</f>
        <v>Mar</v>
      </c>
      <c r="R477" t="str">
        <f>IF(OR(InputData[[#This Row],[Month]]="Mar",InputData[[#This Row],[Month]]="Apr",InputData[[#This Row],[Month]]="May"),"Spring",IF(OR(InputData[[#This Row],[Month]]="Jun",InputData[[#This Row],[Month]]="Jul",InputData[[#This Row],[Month]]="Aug"),"Summer",IF(OR(InputData[[#This Row],[Month]]="Nov",InputData[[#This Row],[Month]]="Oct",InputData[[#This Row],[Month]]="Sep"),"Autumn","Winter")))</f>
        <v>Spring</v>
      </c>
      <c r="S477" t="str">
        <f>TEXT(InputData[[#This Row],[DATE]],"dddd")</f>
        <v>Wednesday</v>
      </c>
      <c r="T477">
        <f>YEAR(InputData[[#This Row],[DATE]])</f>
        <v>2021</v>
      </c>
    </row>
    <row r="478" spans="1:20" x14ac:dyDescent="0.2">
      <c r="A478" s="5">
        <v>44254</v>
      </c>
      <c r="B478" t="s">
        <v>63</v>
      </c>
      <c r="C478">
        <v>11</v>
      </c>
      <c r="D478" t="s">
        <v>106</v>
      </c>
      <c r="E478" t="s">
        <v>107</v>
      </c>
      <c r="F478" t="str">
        <f>IF(InputData[[#This Row],[DISCOUNT %]]&lt;0%,"Yes","No")</f>
        <v>No</v>
      </c>
      <c r="G478" s="1">
        <v>0</v>
      </c>
      <c r="H478" t="str">
        <f>VLOOKUP(InputData[[#This Row],[PRODUCT ID]],MasterData[],2,0)</f>
        <v>Product18</v>
      </c>
      <c r="I478" t="str">
        <f>VLOOKUP(InputData[[#This Row],[PRODUCT ID]],MasterData[],3,0)</f>
        <v>Category02</v>
      </c>
      <c r="J478" t="str">
        <f>VLOOKUP(InputData[[#This Row],[PRODUCT ID]],MasterData[],4,0)</f>
        <v>No.</v>
      </c>
      <c r="K478" s="10">
        <f>VLOOKUP(InputData[[#This Row],[PRODUCT ID]],MasterData[],5,0)</f>
        <v>37</v>
      </c>
      <c r="L478" s="10">
        <f>VLOOKUP(InputData[[#This Row],[PRODUCT ID]],MasterData[],6,0)</f>
        <v>49.21</v>
      </c>
      <c r="M478" s="10">
        <f>InputData[[#This Row],[BUYING PRIZE]]*InputData[[#This Row],[QUANTITY]]</f>
        <v>407</v>
      </c>
      <c r="N478" s="10">
        <f>(InputData[[#This Row],[SELLING PRICE]]*InputData[[#This Row],[QUANTITY]])-(InputData[[#This Row],[DISCOUNT %]]*(InputData[[#This Row],[SELLING PRICE]]*InputData[[#This Row],[QUANTITY]]))</f>
        <v>541.31000000000006</v>
      </c>
      <c r="O478">
        <f>DAY(InputData[[#This Row],[DATE]])</f>
        <v>27</v>
      </c>
      <c r="P478" s="12">
        <v>44254</v>
      </c>
      <c r="Q478" t="str">
        <f>TEXT(InputData[[#This Row],[DATE]],"mmm")</f>
        <v>Feb</v>
      </c>
      <c r="R478"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78" t="str">
        <f>TEXT(InputData[[#This Row],[DATE]],"dddd")</f>
        <v>Saturday</v>
      </c>
      <c r="T478">
        <f>YEAR(InputData[[#This Row],[DATE]])</f>
        <v>2021</v>
      </c>
    </row>
    <row r="479" spans="1:20" x14ac:dyDescent="0.2">
      <c r="A479" s="5">
        <v>44252</v>
      </c>
      <c r="B479" t="s">
        <v>96</v>
      </c>
      <c r="C479">
        <v>4</v>
      </c>
      <c r="D479" t="s">
        <v>106</v>
      </c>
      <c r="E479" t="s">
        <v>107</v>
      </c>
      <c r="F479" t="str">
        <f>IF(InputData[[#This Row],[DISCOUNT %]]&lt;0%,"Yes","No")</f>
        <v>No</v>
      </c>
      <c r="G479" s="1">
        <v>0</v>
      </c>
      <c r="H479" t="str">
        <f>VLOOKUP(InputData[[#This Row],[PRODUCT ID]],MasterData[],2,0)</f>
        <v>Product02</v>
      </c>
      <c r="I479" t="str">
        <f>VLOOKUP(InputData[[#This Row],[PRODUCT ID]],MasterData[],3,0)</f>
        <v>Category01</v>
      </c>
      <c r="J479" t="str">
        <f>VLOOKUP(InputData[[#This Row],[PRODUCT ID]],MasterData[],4,0)</f>
        <v>Kg</v>
      </c>
      <c r="K479" s="10">
        <f>VLOOKUP(InputData[[#This Row],[PRODUCT ID]],MasterData[],5,0)</f>
        <v>105</v>
      </c>
      <c r="L479" s="10">
        <f>VLOOKUP(InputData[[#This Row],[PRODUCT ID]],MasterData[],6,0)</f>
        <v>142.80000000000001</v>
      </c>
      <c r="M479" s="10">
        <f>InputData[[#This Row],[BUYING PRIZE]]*InputData[[#This Row],[QUANTITY]]</f>
        <v>420</v>
      </c>
      <c r="N479" s="10">
        <f>(InputData[[#This Row],[SELLING PRICE]]*InputData[[#This Row],[QUANTITY]])-(InputData[[#This Row],[DISCOUNT %]]*(InputData[[#This Row],[SELLING PRICE]]*InputData[[#This Row],[QUANTITY]]))</f>
        <v>571.20000000000005</v>
      </c>
      <c r="O479">
        <f>DAY(InputData[[#This Row],[DATE]])</f>
        <v>25</v>
      </c>
      <c r="P479" s="12">
        <v>44252</v>
      </c>
      <c r="Q479" t="str">
        <f>TEXT(InputData[[#This Row],[DATE]],"mmm")</f>
        <v>Feb</v>
      </c>
      <c r="R479"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79" t="str">
        <f>TEXT(InputData[[#This Row],[DATE]],"dddd")</f>
        <v>Thursday</v>
      </c>
      <c r="T479">
        <f>YEAR(InputData[[#This Row],[DATE]])</f>
        <v>2021</v>
      </c>
    </row>
    <row r="480" spans="1:20" x14ac:dyDescent="0.2">
      <c r="A480" s="5">
        <v>44252</v>
      </c>
      <c r="B480" t="s">
        <v>33</v>
      </c>
      <c r="C480">
        <v>11</v>
      </c>
      <c r="D480" t="s">
        <v>107</v>
      </c>
      <c r="E480" t="s">
        <v>105</v>
      </c>
      <c r="F480" t="str">
        <f>IF(InputData[[#This Row],[DISCOUNT %]]&lt;0%,"Yes","No")</f>
        <v>No</v>
      </c>
      <c r="G480" s="1">
        <v>0</v>
      </c>
      <c r="H480" t="str">
        <f>VLOOKUP(InputData[[#This Row],[PRODUCT ID]],MasterData[],2,0)</f>
        <v>Product32</v>
      </c>
      <c r="I480" t="str">
        <f>VLOOKUP(InputData[[#This Row],[PRODUCT ID]],MasterData[],3,0)</f>
        <v>Category04</v>
      </c>
      <c r="J480" t="str">
        <f>VLOOKUP(InputData[[#This Row],[PRODUCT ID]],MasterData[],4,0)</f>
        <v>Kg</v>
      </c>
      <c r="K480" s="10">
        <f>VLOOKUP(InputData[[#This Row],[PRODUCT ID]],MasterData[],5,0)</f>
        <v>89</v>
      </c>
      <c r="L480" s="10">
        <f>VLOOKUP(InputData[[#This Row],[PRODUCT ID]],MasterData[],6,0)</f>
        <v>117.48</v>
      </c>
      <c r="M480" s="10">
        <f>InputData[[#This Row],[BUYING PRIZE]]*InputData[[#This Row],[QUANTITY]]</f>
        <v>979</v>
      </c>
      <c r="N480" s="10">
        <f>(InputData[[#This Row],[SELLING PRICE]]*InputData[[#This Row],[QUANTITY]])-(InputData[[#This Row],[DISCOUNT %]]*(InputData[[#This Row],[SELLING PRICE]]*InputData[[#This Row],[QUANTITY]]))</f>
        <v>1292.28</v>
      </c>
      <c r="O480">
        <f>DAY(InputData[[#This Row],[DATE]])</f>
        <v>25</v>
      </c>
      <c r="P480" s="12">
        <v>44252</v>
      </c>
      <c r="Q480" t="str">
        <f>TEXT(InputData[[#This Row],[DATE]],"mmm")</f>
        <v>Feb</v>
      </c>
      <c r="R480"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80" t="str">
        <f>TEXT(InputData[[#This Row],[DATE]],"dddd")</f>
        <v>Thursday</v>
      </c>
      <c r="T480">
        <f>YEAR(InputData[[#This Row],[DATE]])</f>
        <v>2021</v>
      </c>
    </row>
    <row r="481" spans="1:20" x14ac:dyDescent="0.2">
      <c r="A481" s="5">
        <v>44252</v>
      </c>
      <c r="B481" t="s">
        <v>37</v>
      </c>
      <c r="C481">
        <v>2</v>
      </c>
      <c r="D481" t="s">
        <v>108</v>
      </c>
      <c r="E481" t="s">
        <v>107</v>
      </c>
      <c r="F481" t="str">
        <f>IF(InputData[[#This Row],[DISCOUNT %]]&lt;0%,"Yes","No")</f>
        <v>No</v>
      </c>
      <c r="G481" s="1">
        <v>0</v>
      </c>
      <c r="H481" t="str">
        <f>VLOOKUP(InputData[[#This Row],[PRODUCT ID]],MasterData[],2,0)</f>
        <v>Product30</v>
      </c>
      <c r="I481" t="str">
        <f>VLOOKUP(InputData[[#This Row],[PRODUCT ID]],MasterData[],3,0)</f>
        <v>Category04</v>
      </c>
      <c r="J481" t="str">
        <f>VLOOKUP(InputData[[#This Row],[PRODUCT ID]],MasterData[],4,0)</f>
        <v>Ft</v>
      </c>
      <c r="K481" s="10">
        <f>VLOOKUP(InputData[[#This Row],[PRODUCT ID]],MasterData[],5,0)</f>
        <v>148</v>
      </c>
      <c r="L481" s="10">
        <f>VLOOKUP(InputData[[#This Row],[PRODUCT ID]],MasterData[],6,0)</f>
        <v>201.28</v>
      </c>
      <c r="M481" s="10">
        <f>InputData[[#This Row],[BUYING PRIZE]]*InputData[[#This Row],[QUANTITY]]</f>
        <v>296</v>
      </c>
      <c r="N481" s="10">
        <f>(InputData[[#This Row],[SELLING PRICE]]*InputData[[#This Row],[QUANTITY]])-(InputData[[#This Row],[DISCOUNT %]]*(InputData[[#This Row],[SELLING PRICE]]*InputData[[#This Row],[QUANTITY]]))</f>
        <v>402.56</v>
      </c>
      <c r="O481">
        <f>DAY(InputData[[#This Row],[DATE]])</f>
        <v>25</v>
      </c>
      <c r="P481" s="12">
        <v>44252</v>
      </c>
      <c r="Q481" t="str">
        <f>TEXT(InputData[[#This Row],[DATE]],"mmm")</f>
        <v>Feb</v>
      </c>
      <c r="R481"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81" t="str">
        <f>TEXT(InputData[[#This Row],[DATE]],"dddd")</f>
        <v>Thursday</v>
      </c>
      <c r="T481">
        <f>YEAR(InputData[[#This Row],[DATE]])</f>
        <v>2021</v>
      </c>
    </row>
    <row r="482" spans="1:20" x14ac:dyDescent="0.2">
      <c r="A482" s="5">
        <v>44250</v>
      </c>
      <c r="B482" t="s">
        <v>48</v>
      </c>
      <c r="C482">
        <v>3</v>
      </c>
      <c r="D482" t="s">
        <v>108</v>
      </c>
      <c r="E482" t="s">
        <v>105</v>
      </c>
      <c r="F482" t="str">
        <f>IF(InputData[[#This Row],[DISCOUNT %]]&lt;0%,"Yes","No")</f>
        <v>No</v>
      </c>
      <c r="G482" s="1">
        <v>0</v>
      </c>
      <c r="H482" t="str">
        <f>VLOOKUP(InputData[[#This Row],[PRODUCT ID]],MasterData[],2,0)</f>
        <v>Product25</v>
      </c>
      <c r="I482" t="str">
        <f>VLOOKUP(InputData[[#This Row],[PRODUCT ID]],MasterData[],3,0)</f>
        <v>Category03</v>
      </c>
      <c r="J482" t="str">
        <f>VLOOKUP(InputData[[#This Row],[PRODUCT ID]],MasterData[],4,0)</f>
        <v>No.</v>
      </c>
      <c r="K482" s="10">
        <f>VLOOKUP(InputData[[#This Row],[PRODUCT ID]],MasterData[],5,0)</f>
        <v>7</v>
      </c>
      <c r="L482" s="10">
        <f>VLOOKUP(InputData[[#This Row],[PRODUCT ID]],MasterData[],6,0)</f>
        <v>8.33</v>
      </c>
      <c r="M482" s="10">
        <f>InputData[[#This Row],[BUYING PRIZE]]*InputData[[#This Row],[QUANTITY]]</f>
        <v>21</v>
      </c>
      <c r="N482" s="10">
        <f>(InputData[[#This Row],[SELLING PRICE]]*InputData[[#This Row],[QUANTITY]])-(InputData[[#This Row],[DISCOUNT %]]*(InputData[[#This Row],[SELLING PRICE]]*InputData[[#This Row],[QUANTITY]]))</f>
        <v>24.990000000000002</v>
      </c>
      <c r="O482">
        <f>DAY(InputData[[#This Row],[DATE]])</f>
        <v>23</v>
      </c>
      <c r="P482" s="12">
        <v>44250</v>
      </c>
      <c r="Q482" t="str">
        <f>TEXT(InputData[[#This Row],[DATE]],"mmm")</f>
        <v>Feb</v>
      </c>
      <c r="R482"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82" t="str">
        <f>TEXT(InputData[[#This Row],[DATE]],"dddd")</f>
        <v>Tuesday</v>
      </c>
      <c r="T482">
        <f>YEAR(InputData[[#This Row],[DATE]])</f>
        <v>2021</v>
      </c>
    </row>
    <row r="483" spans="1:20" x14ac:dyDescent="0.2">
      <c r="A483" s="5">
        <v>44250</v>
      </c>
      <c r="B483" t="s">
        <v>90</v>
      </c>
      <c r="C483">
        <v>2</v>
      </c>
      <c r="D483" t="s">
        <v>108</v>
      </c>
      <c r="E483" t="s">
        <v>107</v>
      </c>
      <c r="F483" t="str">
        <f>IF(InputData[[#This Row],[DISCOUNT %]]&lt;0%,"Yes","No")</f>
        <v>No</v>
      </c>
      <c r="G483" s="1">
        <v>0</v>
      </c>
      <c r="H483" t="str">
        <f>VLOOKUP(InputData[[#This Row],[PRODUCT ID]],MasterData[],2,0)</f>
        <v>Product05</v>
      </c>
      <c r="I483" t="str">
        <f>VLOOKUP(InputData[[#This Row],[PRODUCT ID]],MasterData[],3,0)</f>
        <v>Category01</v>
      </c>
      <c r="J483" t="str">
        <f>VLOOKUP(InputData[[#This Row],[PRODUCT ID]],MasterData[],4,0)</f>
        <v>Ft</v>
      </c>
      <c r="K483" s="10">
        <f>VLOOKUP(InputData[[#This Row],[PRODUCT ID]],MasterData[],5,0)</f>
        <v>133</v>
      </c>
      <c r="L483" s="10">
        <f>VLOOKUP(InputData[[#This Row],[PRODUCT ID]],MasterData[],6,0)</f>
        <v>155.61000000000001</v>
      </c>
      <c r="M483" s="10">
        <f>InputData[[#This Row],[BUYING PRIZE]]*InputData[[#This Row],[QUANTITY]]</f>
        <v>266</v>
      </c>
      <c r="N483" s="10">
        <f>(InputData[[#This Row],[SELLING PRICE]]*InputData[[#This Row],[QUANTITY]])-(InputData[[#This Row],[DISCOUNT %]]*(InputData[[#This Row],[SELLING PRICE]]*InputData[[#This Row],[QUANTITY]]))</f>
        <v>311.22000000000003</v>
      </c>
      <c r="O483">
        <f>DAY(InputData[[#This Row],[DATE]])</f>
        <v>23</v>
      </c>
      <c r="P483" s="12">
        <v>44250</v>
      </c>
      <c r="Q483" t="str">
        <f>TEXT(InputData[[#This Row],[DATE]],"mmm")</f>
        <v>Feb</v>
      </c>
      <c r="R483"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83" t="str">
        <f>TEXT(InputData[[#This Row],[DATE]],"dddd")</f>
        <v>Tuesday</v>
      </c>
      <c r="T483">
        <f>YEAR(InputData[[#This Row],[DATE]])</f>
        <v>2021</v>
      </c>
    </row>
    <row r="484" spans="1:20" x14ac:dyDescent="0.2">
      <c r="A484" s="5">
        <v>44249</v>
      </c>
      <c r="B484" t="s">
        <v>73</v>
      </c>
      <c r="C484">
        <v>5</v>
      </c>
      <c r="D484" t="s">
        <v>107</v>
      </c>
      <c r="E484" t="s">
        <v>105</v>
      </c>
      <c r="F484" t="str">
        <f>IF(InputData[[#This Row],[DISCOUNT %]]&lt;0%,"Yes","No")</f>
        <v>No</v>
      </c>
      <c r="G484" s="1">
        <v>0</v>
      </c>
      <c r="H484" t="str">
        <f>VLOOKUP(InputData[[#This Row],[PRODUCT ID]],MasterData[],2,0)</f>
        <v>Product13</v>
      </c>
      <c r="I484" t="str">
        <f>VLOOKUP(InputData[[#This Row],[PRODUCT ID]],MasterData[],3,0)</f>
        <v>Category02</v>
      </c>
      <c r="J484" t="str">
        <f>VLOOKUP(InputData[[#This Row],[PRODUCT ID]],MasterData[],4,0)</f>
        <v>Kg</v>
      </c>
      <c r="K484" s="10">
        <f>VLOOKUP(InputData[[#This Row],[PRODUCT ID]],MasterData[],5,0)</f>
        <v>112</v>
      </c>
      <c r="L484" s="10">
        <f>VLOOKUP(InputData[[#This Row],[PRODUCT ID]],MasterData[],6,0)</f>
        <v>122.08</v>
      </c>
      <c r="M484" s="10">
        <f>InputData[[#This Row],[BUYING PRIZE]]*InputData[[#This Row],[QUANTITY]]</f>
        <v>560</v>
      </c>
      <c r="N484" s="10">
        <f>(InputData[[#This Row],[SELLING PRICE]]*InputData[[#This Row],[QUANTITY]])-(InputData[[#This Row],[DISCOUNT %]]*(InputData[[#This Row],[SELLING PRICE]]*InputData[[#This Row],[QUANTITY]]))</f>
        <v>610.4</v>
      </c>
      <c r="O484">
        <f>DAY(InputData[[#This Row],[DATE]])</f>
        <v>22</v>
      </c>
      <c r="P484" s="12">
        <v>44249</v>
      </c>
      <c r="Q484" t="str">
        <f>TEXT(InputData[[#This Row],[DATE]],"mmm")</f>
        <v>Feb</v>
      </c>
      <c r="R484"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84" t="str">
        <f>TEXT(InputData[[#This Row],[DATE]],"dddd")</f>
        <v>Monday</v>
      </c>
      <c r="T484">
        <f>YEAR(InputData[[#This Row],[DATE]])</f>
        <v>2021</v>
      </c>
    </row>
    <row r="485" spans="1:20" x14ac:dyDescent="0.2">
      <c r="A485" s="5">
        <v>44247</v>
      </c>
      <c r="B485" t="s">
        <v>37</v>
      </c>
      <c r="C485">
        <v>11</v>
      </c>
      <c r="D485" t="s">
        <v>107</v>
      </c>
      <c r="E485" t="s">
        <v>105</v>
      </c>
      <c r="F485" t="str">
        <f>IF(InputData[[#This Row],[DISCOUNT %]]&lt;0%,"Yes","No")</f>
        <v>No</v>
      </c>
      <c r="G485" s="1">
        <v>0</v>
      </c>
      <c r="H485" t="str">
        <f>VLOOKUP(InputData[[#This Row],[PRODUCT ID]],MasterData[],2,0)</f>
        <v>Product30</v>
      </c>
      <c r="I485" t="str">
        <f>VLOOKUP(InputData[[#This Row],[PRODUCT ID]],MasterData[],3,0)</f>
        <v>Category04</v>
      </c>
      <c r="J485" t="str">
        <f>VLOOKUP(InputData[[#This Row],[PRODUCT ID]],MasterData[],4,0)</f>
        <v>Ft</v>
      </c>
      <c r="K485" s="10">
        <f>VLOOKUP(InputData[[#This Row],[PRODUCT ID]],MasterData[],5,0)</f>
        <v>148</v>
      </c>
      <c r="L485" s="10">
        <f>VLOOKUP(InputData[[#This Row],[PRODUCT ID]],MasterData[],6,0)</f>
        <v>201.28</v>
      </c>
      <c r="M485" s="10">
        <f>InputData[[#This Row],[BUYING PRIZE]]*InputData[[#This Row],[QUANTITY]]</f>
        <v>1628</v>
      </c>
      <c r="N485" s="10">
        <f>(InputData[[#This Row],[SELLING PRICE]]*InputData[[#This Row],[QUANTITY]])-(InputData[[#This Row],[DISCOUNT %]]*(InputData[[#This Row],[SELLING PRICE]]*InputData[[#This Row],[QUANTITY]]))</f>
        <v>2214.08</v>
      </c>
      <c r="O485">
        <f>DAY(InputData[[#This Row],[DATE]])</f>
        <v>20</v>
      </c>
      <c r="P485" s="12">
        <v>44247</v>
      </c>
      <c r="Q485" t="str">
        <f>TEXT(InputData[[#This Row],[DATE]],"mmm")</f>
        <v>Feb</v>
      </c>
      <c r="R485"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85" t="str">
        <f>TEXT(InputData[[#This Row],[DATE]],"dddd")</f>
        <v>Saturday</v>
      </c>
      <c r="T485">
        <f>YEAR(InputData[[#This Row],[DATE]])</f>
        <v>2021</v>
      </c>
    </row>
    <row r="486" spans="1:20" x14ac:dyDescent="0.2">
      <c r="A486" s="5">
        <v>44245</v>
      </c>
      <c r="B486" t="s">
        <v>69</v>
      </c>
      <c r="C486">
        <v>6</v>
      </c>
      <c r="D486" t="s">
        <v>107</v>
      </c>
      <c r="E486" t="s">
        <v>105</v>
      </c>
      <c r="F486" t="str">
        <f>IF(InputData[[#This Row],[DISCOUNT %]]&lt;0%,"Yes","No")</f>
        <v>No</v>
      </c>
      <c r="G486" s="1">
        <v>0</v>
      </c>
      <c r="H486" t="str">
        <f>VLOOKUP(InputData[[#This Row],[PRODUCT ID]],MasterData[],2,0)</f>
        <v>Product15</v>
      </c>
      <c r="I486" t="str">
        <f>VLOOKUP(InputData[[#This Row],[PRODUCT ID]],MasterData[],3,0)</f>
        <v>Category02</v>
      </c>
      <c r="J486" t="str">
        <f>VLOOKUP(InputData[[#This Row],[PRODUCT ID]],MasterData[],4,0)</f>
        <v>No.</v>
      </c>
      <c r="K486" s="10">
        <f>VLOOKUP(InputData[[#This Row],[PRODUCT ID]],MasterData[],5,0)</f>
        <v>12</v>
      </c>
      <c r="L486" s="10">
        <f>VLOOKUP(InputData[[#This Row],[PRODUCT ID]],MasterData[],6,0)</f>
        <v>15.719999999999999</v>
      </c>
      <c r="M486" s="10">
        <f>InputData[[#This Row],[BUYING PRIZE]]*InputData[[#This Row],[QUANTITY]]</f>
        <v>72</v>
      </c>
      <c r="N486" s="10">
        <f>(InputData[[#This Row],[SELLING PRICE]]*InputData[[#This Row],[QUANTITY]])-(InputData[[#This Row],[DISCOUNT %]]*(InputData[[#This Row],[SELLING PRICE]]*InputData[[#This Row],[QUANTITY]]))</f>
        <v>94.32</v>
      </c>
      <c r="O486">
        <f>DAY(InputData[[#This Row],[DATE]])</f>
        <v>18</v>
      </c>
      <c r="P486" s="12">
        <v>44245</v>
      </c>
      <c r="Q486" t="str">
        <f>TEXT(InputData[[#This Row],[DATE]],"mmm")</f>
        <v>Feb</v>
      </c>
      <c r="R486"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86" t="str">
        <f>TEXT(InputData[[#This Row],[DATE]],"dddd")</f>
        <v>Thursday</v>
      </c>
      <c r="T486">
        <f>YEAR(InputData[[#This Row],[DATE]])</f>
        <v>2021</v>
      </c>
    </row>
    <row r="487" spans="1:20" x14ac:dyDescent="0.2">
      <c r="A487" s="5">
        <v>44242</v>
      </c>
      <c r="B487" t="s">
        <v>43</v>
      </c>
      <c r="C487">
        <v>4</v>
      </c>
      <c r="D487" t="s">
        <v>108</v>
      </c>
      <c r="E487" t="s">
        <v>107</v>
      </c>
      <c r="F487" t="str">
        <f>IF(InputData[[#This Row],[DISCOUNT %]]&lt;0%,"Yes","No")</f>
        <v>No</v>
      </c>
      <c r="G487" s="1">
        <v>0</v>
      </c>
      <c r="H487" t="str">
        <f>VLOOKUP(InputData[[#This Row],[PRODUCT ID]],MasterData[],2,0)</f>
        <v>Product27</v>
      </c>
      <c r="I487" t="str">
        <f>VLOOKUP(InputData[[#This Row],[PRODUCT ID]],MasterData[],3,0)</f>
        <v>Category04</v>
      </c>
      <c r="J487" t="str">
        <f>VLOOKUP(InputData[[#This Row],[PRODUCT ID]],MasterData[],4,0)</f>
        <v>Lt</v>
      </c>
      <c r="K487" s="10">
        <f>VLOOKUP(InputData[[#This Row],[PRODUCT ID]],MasterData[],5,0)</f>
        <v>48</v>
      </c>
      <c r="L487" s="10">
        <f>VLOOKUP(InputData[[#This Row],[PRODUCT ID]],MasterData[],6,0)</f>
        <v>57.120000000000005</v>
      </c>
      <c r="M487" s="10">
        <f>InputData[[#This Row],[BUYING PRIZE]]*InputData[[#This Row],[QUANTITY]]</f>
        <v>192</v>
      </c>
      <c r="N487" s="10">
        <f>(InputData[[#This Row],[SELLING PRICE]]*InputData[[#This Row],[QUANTITY]])-(InputData[[#This Row],[DISCOUNT %]]*(InputData[[#This Row],[SELLING PRICE]]*InputData[[#This Row],[QUANTITY]]))</f>
        <v>228.48000000000002</v>
      </c>
      <c r="O487">
        <f>DAY(InputData[[#This Row],[DATE]])</f>
        <v>15</v>
      </c>
      <c r="P487" s="12">
        <v>44242</v>
      </c>
      <c r="Q487" t="str">
        <f>TEXT(InputData[[#This Row],[DATE]],"mmm")</f>
        <v>Feb</v>
      </c>
      <c r="R487"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87" t="str">
        <f>TEXT(InputData[[#This Row],[DATE]],"dddd")</f>
        <v>Monday</v>
      </c>
      <c r="T487">
        <f>YEAR(InputData[[#This Row],[DATE]])</f>
        <v>2021</v>
      </c>
    </row>
    <row r="488" spans="1:20" x14ac:dyDescent="0.2">
      <c r="A488" s="5">
        <v>44239</v>
      </c>
      <c r="B488" t="s">
        <v>84</v>
      </c>
      <c r="C488">
        <v>7</v>
      </c>
      <c r="D488" t="s">
        <v>108</v>
      </c>
      <c r="E488" t="s">
        <v>105</v>
      </c>
      <c r="F488" t="str">
        <f>IF(InputData[[#This Row],[DISCOUNT %]]&lt;0%,"Yes","No")</f>
        <v>No</v>
      </c>
      <c r="G488" s="1">
        <v>0</v>
      </c>
      <c r="H488" t="str">
        <f>VLOOKUP(InputData[[#This Row],[PRODUCT ID]],MasterData[],2,0)</f>
        <v>Product08</v>
      </c>
      <c r="I488" t="str">
        <f>VLOOKUP(InputData[[#This Row],[PRODUCT ID]],MasterData[],3,0)</f>
        <v>Category01</v>
      </c>
      <c r="J488" t="str">
        <f>VLOOKUP(InputData[[#This Row],[PRODUCT ID]],MasterData[],4,0)</f>
        <v>Kg</v>
      </c>
      <c r="K488" s="10">
        <f>VLOOKUP(InputData[[#This Row],[PRODUCT ID]],MasterData[],5,0)</f>
        <v>83</v>
      </c>
      <c r="L488" s="10">
        <f>VLOOKUP(InputData[[#This Row],[PRODUCT ID]],MasterData[],6,0)</f>
        <v>94.62</v>
      </c>
      <c r="M488" s="10">
        <f>InputData[[#This Row],[BUYING PRIZE]]*InputData[[#This Row],[QUANTITY]]</f>
        <v>581</v>
      </c>
      <c r="N488" s="10">
        <f>(InputData[[#This Row],[SELLING PRICE]]*InputData[[#This Row],[QUANTITY]])-(InputData[[#This Row],[DISCOUNT %]]*(InputData[[#This Row],[SELLING PRICE]]*InputData[[#This Row],[QUANTITY]]))</f>
        <v>662.34</v>
      </c>
      <c r="O488">
        <f>DAY(InputData[[#This Row],[DATE]])</f>
        <v>12</v>
      </c>
      <c r="P488" s="12">
        <v>44239</v>
      </c>
      <c r="Q488" t="str">
        <f>TEXT(InputData[[#This Row],[DATE]],"mmm")</f>
        <v>Feb</v>
      </c>
      <c r="R488"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88" t="str">
        <f>TEXT(InputData[[#This Row],[DATE]],"dddd")</f>
        <v>Friday</v>
      </c>
      <c r="T488">
        <f>YEAR(InputData[[#This Row],[DATE]])</f>
        <v>2021</v>
      </c>
    </row>
    <row r="489" spans="1:20" x14ac:dyDescent="0.2">
      <c r="A489" s="5">
        <v>44239</v>
      </c>
      <c r="B489" t="s">
        <v>52</v>
      </c>
      <c r="C489">
        <v>9</v>
      </c>
      <c r="D489" t="s">
        <v>107</v>
      </c>
      <c r="E489" t="s">
        <v>105</v>
      </c>
      <c r="F489" t="str">
        <f>IF(InputData[[#This Row],[DISCOUNT %]]&lt;0%,"Yes","No")</f>
        <v>No</v>
      </c>
      <c r="G489" s="1">
        <v>0</v>
      </c>
      <c r="H489" t="str">
        <f>VLOOKUP(InputData[[#This Row],[PRODUCT ID]],MasterData[],2,0)</f>
        <v>Product23</v>
      </c>
      <c r="I489" t="str">
        <f>VLOOKUP(InputData[[#This Row],[PRODUCT ID]],MasterData[],3,0)</f>
        <v>Category03</v>
      </c>
      <c r="J489" t="str">
        <f>VLOOKUP(InputData[[#This Row],[PRODUCT ID]],MasterData[],4,0)</f>
        <v>Ft</v>
      </c>
      <c r="K489" s="10">
        <f>VLOOKUP(InputData[[#This Row],[PRODUCT ID]],MasterData[],5,0)</f>
        <v>141</v>
      </c>
      <c r="L489" s="10">
        <f>VLOOKUP(InputData[[#This Row],[PRODUCT ID]],MasterData[],6,0)</f>
        <v>149.46</v>
      </c>
      <c r="M489" s="10">
        <f>InputData[[#This Row],[BUYING PRIZE]]*InputData[[#This Row],[QUANTITY]]</f>
        <v>1269</v>
      </c>
      <c r="N489" s="10">
        <f>(InputData[[#This Row],[SELLING PRICE]]*InputData[[#This Row],[QUANTITY]])-(InputData[[#This Row],[DISCOUNT %]]*(InputData[[#This Row],[SELLING PRICE]]*InputData[[#This Row],[QUANTITY]]))</f>
        <v>1345.14</v>
      </c>
      <c r="O489">
        <f>DAY(InputData[[#This Row],[DATE]])</f>
        <v>12</v>
      </c>
      <c r="P489" s="12">
        <v>44239</v>
      </c>
      <c r="Q489" t="str">
        <f>TEXT(InputData[[#This Row],[DATE]],"mmm")</f>
        <v>Feb</v>
      </c>
      <c r="R489"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89" t="str">
        <f>TEXT(InputData[[#This Row],[DATE]],"dddd")</f>
        <v>Friday</v>
      </c>
      <c r="T489">
        <f>YEAR(InputData[[#This Row],[DATE]])</f>
        <v>2021</v>
      </c>
    </row>
    <row r="490" spans="1:20" x14ac:dyDescent="0.2">
      <c r="A490" s="5">
        <v>44236</v>
      </c>
      <c r="B490" t="s">
        <v>29</v>
      </c>
      <c r="C490">
        <v>14</v>
      </c>
      <c r="D490" t="s">
        <v>108</v>
      </c>
      <c r="E490" t="s">
        <v>107</v>
      </c>
      <c r="F490" t="str">
        <f>IF(InputData[[#This Row],[DISCOUNT %]]&lt;0%,"Yes","No")</f>
        <v>No</v>
      </c>
      <c r="G490" s="1">
        <v>0</v>
      </c>
      <c r="H490" t="str">
        <f>VLOOKUP(InputData[[#This Row],[PRODUCT ID]],MasterData[],2,0)</f>
        <v>Product34</v>
      </c>
      <c r="I490" t="str">
        <f>VLOOKUP(InputData[[#This Row],[PRODUCT ID]],MasterData[],3,0)</f>
        <v>Category04</v>
      </c>
      <c r="J490" t="str">
        <f>VLOOKUP(InputData[[#This Row],[PRODUCT ID]],MasterData[],4,0)</f>
        <v>Lt</v>
      </c>
      <c r="K490" s="10">
        <f>VLOOKUP(InputData[[#This Row],[PRODUCT ID]],MasterData[],5,0)</f>
        <v>55</v>
      </c>
      <c r="L490" s="10">
        <f>VLOOKUP(InputData[[#This Row],[PRODUCT ID]],MasterData[],6,0)</f>
        <v>58.3</v>
      </c>
      <c r="M490" s="10">
        <f>InputData[[#This Row],[BUYING PRIZE]]*InputData[[#This Row],[QUANTITY]]</f>
        <v>770</v>
      </c>
      <c r="N490" s="10">
        <f>(InputData[[#This Row],[SELLING PRICE]]*InputData[[#This Row],[QUANTITY]])-(InputData[[#This Row],[DISCOUNT %]]*(InputData[[#This Row],[SELLING PRICE]]*InputData[[#This Row],[QUANTITY]]))</f>
        <v>816.19999999999993</v>
      </c>
      <c r="O490">
        <f>DAY(InputData[[#This Row],[DATE]])</f>
        <v>9</v>
      </c>
      <c r="P490" s="12">
        <v>44236</v>
      </c>
      <c r="Q490" t="str">
        <f>TEXT(InputData[[#This Row],[DATE]],"mmm")</f>
        <v>Feb</v>
      </c>
      <c r="R490"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90" t="str">
        <f>TEXT(InputData[[#This Row],[DATE]],"dddd")</f>
        <v>Tuesday</v>
      </c>
      <c r="T490">
        <f>YEAR(InputData[[#This Row],[DATE]])</f>
        <v>2021</v>
      </c>
    </row>
    <row r="491" spans="1:20" x14ac:dyDescent="0.2">
      <c r="A491" s="5">
        <v>44233</v>
      </c>
      <c r="B491" t="s">
        <v>26</v>
      </c>
      <c r="C491">
        <v>1</v>
      </c>
      <c r="D491" t="s">
        <v>108</v>
      </c>
      <c r="E491" t="s">
        <v>105</v>
      </c>
      <c r="F491" t="str">
        <f>IF(InputData[[#This Row],[DISCOUNT %]]&lt;0%,"Yes","No")</f>
        <v>No</v>
      </c>
      <c r="G491" s="1">
        <v>0</v>
      </c>
      <c r="H491" t="str">
        <f>VLOOKUP(InputData[[#This Row],[PRODUCT ID]],MasterData[],2,0)</f>
        <v>Product35</v>
      </c>
      <c r="I491" t="str">
        <f>VLOOKUP(InputData[[#This Row],[PRODUCT ID]],MasterData[],3,0)</f>
        <v>Category04</v>
      </c>
      <c r="J491" t="str">
        <f>VLOOKUP(InputData[[#This Row],[PRODUCT ID]],MasterData[],4,0)</f>
        <v>No.</v>
      </c>
      <c r="K491" s="10">
        <f>VLOOKUP(InputData[[#This Row],[PRODUCT ID]],MasterData[],5,0)</f>
        <v>5</v>
      </c>
      <c r="L491" s="10">
        <f>VLOOKUP(InputData[[#This Row],[PRODUCT ID]],MasterData[],6,0)</f>
        <v>6.7</v>
      </c>
      <c r="M491" s="10">
        <f>InputData[[#This Row],[BUYING PRIZE]]*InputData[[#This Row],[QUANTITY]]</f>
        <v>5</v>
      </c>
      <c r="N491" s="10">
        <f>(InputData[[#This Row],[SELLING PRICE]]*InputData[[#This Row],[QUANTITY]])-(InputData[[#This Row],[DISCOUNT %]]*(InputData[[#This Row],[SELLING PRICE]]*InputData[[#This Row],[QUANTITY]]))</f>
        <v>6.7</v>
      </c>
      <c r="O491">
        <f>DAY(InputData[[#This Row],[DATE]])</f>
        <v>6</v>
      </c>
      <c r="P491" s="12">
        <v>44233</v>
      </c>
      <c r="Q491" t="str">
        <f>TEXT(InputData[[#This Row],[DATE]],"mmm")</f>
        <v>Feb</v>
      </c>
      <c r="R491"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91" t="str">
        <f>TEXT(InputData[[#This Row],[DATE]],"dddd")</f>
        <v>Saturday</v>
      </c>
      <c r="T491">
        <f>YEAR(InputData[[#This Row],[DATE]])</f>
        <v>2021</v>
      </c>
    </row>
    <row r="492" spans="1:20" x14ac:dyDescent="0.2">
      <c r="A492" s="5">
        <v>44232</v>
      </c>
      <c r="B492" t="s">
        <v>7</v>
      </c>
      <c r="C492">
        <v>7</v>
      </c>
      <c r="D492" t="s">
        <v>107</v>
      </c>
      <c r="E492" t="s">
        <v>105</v>
      </c>
      <c r="F492" t="str">
        <f>IF(InputData[[#This Row],[DISCOUNT %]]&lt;0%,"Yes","No")</f>
        <v>No</v>
      </c>
      <c r="G492" s="1">
        <v>0</v>
      </c>
      <c r="H492" t="str">
        <f>VLOOKUP(InputData[[#This Row],[PRODUCT ID]],MasterData[],2,0)</f>
        <v>Product43</v>
      </c>
      <c r="I492" t="str">
        <f>VLOOKUP(InputData[[#This Row],[PRODUCT ID]],MasterData[],3,0)</f>
        <v>Category05</v>
      </c>
      <c r="J492" t="str">
        <f>VLOOKUP(InputData[[#This Row],[PRODUCT ID]],MasterData[],4,0)</f>
        <v>Kg</v>
      </c>
      <c r="K492" s="10">
        <f>VLOOKUP(InputData[[#This Row],[PRODUCT ID]],MasterData[],5,0)</f>
        <v>67</v>
      </c>
      <c r="L492" s="10">
        <f>VLOOKUP(InputData[[#This Row],[PRODUCT ID]],MasterData[],6,0)</f>
        <v>83.08</v>
      </c>
      <c r="M492" s="10">
        <f>InputData[[#This Row],[BUYING PRIZE]]*InputData[[#This Row],[QUANTITY]]</f>
        <v>469</v>
      </c>
      <c r="N492" s="10">
        <f>(InputData[[#This Row],[SELLING PRICE]]*InputData[[#This Row],[QUANTITY]])-(InputData[[#This Row],[DISCOUNT %]]*(InputData[[#This Row],[SELLING PRICE]]*InputData[[#This Row],[QUANTITY]]))</f>
        <v>581.55999999999995</v>
      </c>
      <c r="O492">
        <f>DAY(InputData[[#This Row],[DATE]])</f>
        <v>5</v>
      </c>
      <c r="P492" s="12">
        <v>44232</v>
      </c>
      <c r="Q492" t="str">
        <f>TEXT(InputData[[#This Row],[DATE]],"mmm")</f>
        <v>Feb</v>
      </c>
      <c r="R492"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92" t="str">
        <f>TEXT(InputData[[#This Row],[DATE]],"dddd")</f>
        <v>Friday</v>
      </c>
      <c r="T492">
        <f>YEAR(InputData[[#This Row],[DATE]])</f>
        <v>2021</v>
      </c>
    </row>
    <row r="493" spans="1:20" x14ac:dyDescent="0.2">
      <c r="A493" s="5">
        <v>44232</v>
      </c>
      <c r="B493" t="s">
        <v>90</v>
      </c>
      <c r="C493">
        <v>1</v>
      </c>
      <c r="D493" t="s">
        <v>108</v>
      </c>
      <c r="E493" t="s">
        <v>105</v>
      </c>
      <c r="F493" t="str">
        <f>IF(InputData[[#This Row],[DISCOUNT %]]&lt;0%,"Yes","No")</f>
        <v>No</v>
      </c>
      <c r="G493" s="1">
        <v>0</v>
      </c>
      <c r="H493" t="str">
        <f>VLOOKUP(InputData[[#This Row],[PRODUCT ID]],MasterData[],2,0)</f>
        <v>Product05</v>
      </c>
      <c r="I493" t="str">
        <f>VLOOKUP(InputData[[#This Row],[PRODUCT ID]],MasterData[],3,0)</f>
        <v>Category01</v>
      </c>
      <c r="J493" t="str">
        <f>VLOOKUP(InputData[[#This Row],[PRODUCT ID]],MasterData[],4,0)</f>
        <v>Ft</v>
      </c>
      <c r="K493" s="10">
        <f>VLOOKUP(InputData[[#This Row],[PRODUCT ID]],MasterData[],5,0)</f>
        <v>133</v>
      </c>
      <c r="L493" s="10">
        <f>VLOOKUP(InputData[[#This Row],[PRODUCT ID]],MasterData[],6,0)</f>
        <v>155.61000000000001</v>
      </c>
      <c r="M493" s="10">
        <f>InputData[[#This Row],[BUYING PRIZE]]*InputData[[#This Row],[QUANTITY]]</f>
        <v>133</v>
      </c>
      <c r="N493" s="10">
        <f>(InputData[[#This Row],[SELLING PRICE]]*InputData[[#This Row],[QUANTITY]])-(InputData[[#This Row],[DISCOUNT %]]*(InputData[[#This Row],[SELLING PRICE]]*InputData[[#This Row],[QUANTITY]]))</f>
        <v>155.61000000000001</v>
      </c>
      <c r="O493">
        <f>DAY(InputData[[#This Row],[DATE]])</f>
        <v>5</v>
      </c>
      <c r="P493" s="12">
        <v>44232</v>
      </c>
      <c r="Q493" t="str">
        <f>TEXT(InputData[[#This Row],[DATE]],"mmm")</f>
        <v>Feb</v>
      </c>
      <c r="R493"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93" t="str">
        <f>TEXT(InputData[[#This Row],[DATE]],"dddd")</f>
        <v>Friday</v>
      </c>
      <c r="T493">
        <f>YEAR(InputData[[#This Row],[DATE]])</f>
        <v>2021</v>
      </c>
    </row>
    <row r="494" spans="1:20" x14ac:dyDescent="0.2">
      <c r="A494" s="5">
        <v>44232</v>
      </c>
      <c r="B494" t="s">
        <v>7</v>
      </c>
      <c r="C494">
        <v>9</v>
      </c>
      <c r="D494" t="s">
        <v>108</v>
      </c>
      <c r="E494" t="s">
        <v>105</v>
      </c>
      <c r="F494" t="str">
        <f>IF(InputData[[#This Row],[DISCOUNT %]]&lt;0%,"Yes","No")</f>
        <v>No</v>
      </c>
      <c r="G494" s="1">
        <v>0</v>
      </c>
      <c r="H494" t="str">
        <f>VLOOKUP(InputData[[#This Row],[PRODUCT ID]],MasterData[],2,0)</f>
        <v>Product43</v>
      </c>
      <c r="I494" t="str">
        <f>VLOOKUP(InputData[[#This Row],[PRODUCT ID]],MasterData[],3,0)</f>
        <v>Category05</v>
      </c>
      <c r="J494" t="str">
        <f>VLOOKUP(InputData[[#This Row],[PRODUCT ID]],MasterData[],4,0)</f>
        <v>Kg</v>
      </c>
      <c r="K494" s="10">
        <f>VLOOKUP(InputData[[#This Row],[PRODUCT ID]],MasterData[],5,0)</f>
        <v>67</v>
      </c>
      <c r="L494" s="10">
        <f>VLOOKUP(InputData[[#This Row],[PRODUCT ID]],MasterData[],6,0)</f>
        <v>83.08</v>
      </c>
      <c r="M494" s="10">
        <f>InputData[[#This Row],[BUYING PRIZE]]*InputData[[#This Row],[QUANTITY]]</f>
        <v>603</v>
      </c>
      <c r="N494" s="10">
        <f>(InputData[[#This Row],[SELLING PRICE]]*InputData[[#This Row],[QUANTITY]])-(InputData[[#This Row],[DISCOUNT %]]*(InputData[[#This Row],[SELLING PRICE]]*InputData[[#This Row],[QUANTITY]]))</f>
        <v>747.72</v>
      </c>
      <c r="O494">
        <f>DAY(InputData[[#This Row],[DATE]])</f>
        <v>5</v>
      </c>
      <c r="P494" s="12">
        <v>44232</v>
      </c>
      <c r="Q494" t="str">
        <f>TEXT(InputData[[#This Row],[DATE]],"mmm")</f>
        <v>Feb</v>
      </c>
      <c r="R494"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94" t="str">
        <f>TEXT(InputData[[#This Row],[DATE]],"dddd")</f>
        <v>Friday</v>
      </c>
      <c r="T494">
        <f>YEAR(InputData[[#This Row],[DATE]])</f>
        <v>2021</v>
      </c>
    </row>
    <row r="495" spans="1:20" x14ac:dyDescent="0.2">
      <c r="A495" s="5">
        <v>44231</v>
      </c>
      <c r="B495" t="s">
        <v>21</v>
      </c>
      <c r="C495">
        <v>4</v>
      </c>
      <c r="D495" t="s">
        <v>107</v>
      </c>
      <c r="E495" t="s">
        <v>107</v>
      </c>
      <c r="F495" t="str">
        <f>IF(InputData[[#This Row],[DISCOUNT %]]&lt;0%,"Yes","No")</f>
        <v>No</v>
      </c>
      <c r="G495" s="1">
        <v>0</v>
      </c>
      <c r="H495" t="str">
        <f>VLOOKUP(InputData[[#This Row],[PRODUCT ID]],MasterData[],2,0)</f>
        <v>Product37</v>
      </c>
      <c r="I495" t="str">
        <f>VLOOKUP(InputData[[#This Row],[PRODUCT ID]],MasterData[],3,0)</f>
        <v>Category05</v>
      </c>
      <c r="J495" t="str">
        <f>VLOOKUP(InputData[[#This Row],[PRODUCT ID]],MasterData[],4,0)</f>
        <v>Kg</v>
      </c>
      <c r="K495" s="10">
        <f>VLOOKUP(InputData[[#This Row],[PRODUCT ID]],MasterData[],5,0)</f>
        <v>67</v>
      </c>
      <c r="L495" s="10">
        <f>VLOOKUP(InputData[[#This Row],[PRODUCT ID]],MasterData[],6,0)</f>
        <v>85.76</v>
      </c>
      <c r="M495" s="10">
        <f>InputData[[#This Row],[BUYING PRIZE]]*InputData[[#This Row],[QUANTITY]]</f>
        <v>268</v>
      </c>
      <c r="N495" s="10">
        <f>(InputData[[#This Row],[SELLING PRICE]]*InputData[[#This Row],[QUANTITY]])-(InputData[[#This Row],[DISCOUNT %]]*(InputData[[#This Row],[SELLING PRICE]]*InputData[[#This Row],[QUANTITY]]))</f>
        <v>343.04</v>
      </c>
      <c r="O495">
        <f>DAY(InputData[[#This Row],[DATE]])</f>
        <v>4</v>
      </c>
      <c r="P495" s="12">
        <v>44231</v>
      </c>
      <c r="Q495" t="str">
        <f>TEXT(InputData[[#This Row],[DATE]],"mmm")</f>
        <v>Feb</v>
      </c>
      <c r="R495"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95" t="str">
        <f>TEXT(InputData[[#This Row],[DATE]],"dddd")</f>
        <v>Thursday</v>
      </c>
      <c r="T495">
        <f>YEAR(InputData[[#This Row],[DATE]])</f>
        <v>2021</v>
      </c>
    </row>
    <row r="496" spans="1:20" x14ac:dyDescent="0.2">
      <c r="A496" s="5">
        <v>44230</v>
      </c>
      <c r="B496" t="s">
        <v>67</v>
      </c>
      <c r="C496">
        <v>13</v>
      </c>
      <c r="D496" t="s">
        <v>108</v>
      </c>
      <c r="E496" t="s">
        <v>107</v>
      </c>
      <c r="F496" t="str">
        <f>IF(InputData[[#This Row],[DISCOUNT %]]&lt;0%,"Yes","No")</f>
        <v>No</v>
      </c>
      <c r="G496" s="1">
        <v>0</v>
      </c>
      <c r="H496" t="str">
        <f>VLOOKUP(InputData[[#This Row],[PRODUCT ID]],MasterData[],2,0)</f>
        <v>Product16</v>
      </c>
      <c r="I496" t="str">
        <f>VLOOKUP(InputData[[#This Row],[PRODUCT ID]],MasterData[],3,0)</f>
        <v>Category02</v>
      </c>
      <c r="J496" t="str">
        <f>VLOOKUP(InputData[[#This Row],[PRODUCT ID]],MasterData[],4,0)</f>
        <v>No.</v>
      </c>
      <c r="K496" s="10">
        <f>VLOOKUP(InputData[[#This Row],[PRODUCT ID]],MasterData[],5,0)</f>
        <v>13</v>
      </c>
      <c r="L496" s="10">
        <f>VLOOKUP(InputData[[#This Row],[PRODUCT ID]],MasterData[],6,0)</f>
        <v>16.64</v>
      </c>
      <c r="M496" s="10">
        <f>InputData[[#This Row],[BUYING PRIZE]]*InputData[[#This Row],[QUANTITY]]</f>
        <v>169</v>
      </c>
      <c r="N496" s="10">
        <f>(InputData[[#This Row],[SELLING PRICE]]*InputData[[#This Row],[QUANTITY]])-(InputData[[#This Row],[DISCOUNT %]]*(InputData[[#This Row],[SELLING PRICE]]*InputData[[#This Row],[QUANTITY]]))</f>
        <v>216.32</v>
      </c>
      <c r="O496">
        <f>DAY(InputData[[#This Row],[DATE]])</f>
        <v>3</v>
      </c>
      <c r="P496" s="12">
        <v>44230</v>
      </c>
      <c r="Q496" t="str">
        <f>TEXT(InputData[[#This Row],[DATE]],"mmm")</f>
        <v>Feb</v>
      </c>
      <c r="R496"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96" t="str">
        <f>TEXT(InputData[[#This Row],[DATE]],"dddd")</f>
        <v>Wednesday</v>
      </c>
      <c r="T496">
        <f>YEAR(InputData[[#This Row],[DATE]])</f>
        <v>2021</v>
      </c>
    </row>
    <row r="497" spans="1:20" x14ac:dyDescent="0.2">
      <c r="A497" s="5">
        <v>44230</v>
      </c>
      <c r="B497" t="s">
        <v>54</v>
      </c>
      <c r="C497">
        <v>2</v>
      </c>
      <c r="D497" t="s">
        <v>106</v>
      </c>
      <c r="E497" t="s">
        <v>105</v>
      </c>
      <c r="F497" t="str">
        <f>IF(InputData[[#This Row],[DISCOUNT %]]&lt;0%,"Yes","No")</f>
        <v>No</v>
      </c>
      <c r="G497" s="1">
        <v>0</v>
      </c>
      <c r="H497" t="str">
        <f>VLOOKUP(InputData[[#This Row],[PRODUCT ID]],MasterData[],2,0)</f>
        <v>Product22</v>
      </c>
      <c r="I497" t="str">
        <f>VLOOKUP(InputData[[#This Row],[PRODUCT ID]],MasterData[],3,0)</f>
        <v>Category03</v>
      </c>
      <c r="J497" t="str">
        <f>VLOOKUP(InputData[[#This Row],[PRODUCT ID]],MasterData[],4,0)</f>
        <v>Ft</v>
      </c>
      <c r="K497" s="10">
        <f>VLOOKUP(InputData[[#This Row],[PRODUCT ID]],MasterData[],5,0)</f>
        <v>121</v>
      </c>
      <c r="L497" s="10">
        <f>VLOOKUP(InputData[[#This Row],[PRODUCT ID]],MasterData[],6,0)</f>
        <v>141.57</v>
      </c>
      <c r="M497" s="10">
        <f>InputData[[#This Row],[BUYING PRIZE]]*InputData[[#This Row],[QUANTITY]]</f>
        <v>242</v>
      </c>
      <c r="N497" s="10">
        <f>(InputData[[#This Row],[SELLING PRICE]]*InputData[[#This Row],[QUANTITY]])-(InputData[[#This Row],[DISCOUNT %]]*(InputData[[#This Row],[SELLING PRICE]]*InputData[[#This Row],[QUANTITY]]))</f>
        <v>283.14</v>
      </c>
      <c r="O497">
        <f>DAY(InputData[[#This Row],[DATE]])</f>
        <v>3</v>
      </c>
      <c r="P497" s="12">
        <v>44230</v>
      </c>
      <c r="Q497" t="str">
        <f>TEXT(InputData[[#This Row],[DATE]],"mmm")</f>
        <v>Feb</v>
      </c>
      <c r="R497"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97" t="str">
        <f>TEXT(InputData[[#This Row],[DATE]],"dddd")</f>
        <v>Wednesday</v>
      </c>
      <c r="T497">
        <f>YEAR(InputData[[#This Row],[DATE]])</f>
        <v>2021</v>
      </c>
    </row>
    <row r="498" spans="1:20" x14ac:dyDescent="0.2">
      <c r="A498" s="5">
        <v>44229</v>
      </c>
      <c r="B498" t="s">
        <v>79</v>
      </c>
      <c r="C498">
        <v>7</v>
      </c>
      <c r="D498" t="s">
        <v>107</v>
      </c>
      <c r="E498" t="s">
        <v>107</v>
      </c>
      <c r="F498" t="str">
        <f>IF(InputData[[#This Row],[DISCOUNT %]]&lt;0%,"Yes","No")</f>
        <v>No</v>
      </c>
      <c r="G498" s="1">
        <v>0</v>
      </c>
      <c r="H498" t="str">
        <f>VLOOKUP(InputData[[#This Row],[PRODUCT ID]],MasterData[],2,0)</f>
        <v>Product10</v>
      </c>
      <c r="I498" t="str">
        <f>VLOOKUP(InputData[[#This Row],[PRODUCT ID]],MasterData[],3,0)</f>
        <v>Category02</v>
      </c>
      <c r="J498" t="str">
        <f>VLOOKUP(InputData[[#This Row],[PRODUCT ID]],MasterData[],4,0)</f>
        <v>Ft</v>
      </c>
      <c r="K498" s="10">
        <f>VLOOKUP(InputData[[#This Row],[PRODUCT ID]],MasterData[],5,0)</f>
        <v>148</v>
      </c>
      <c r="L498" s="10">
        <f>VLOOKUP(InputData[[#This Row],[PRODUCT ID]],MasterData[],6,0)</f>
        <v>164.28</v>
      </c>
      <c r="M498" s="10">
        <f>InputData[[#This Row],[BUYING PRIZE]]*InputData[[#This Row],[QUANTITY]]</f>
        <v>1036</v>
      </c>
      <c r="N498" s="10">
        <f>(InputData[[#This Row],[SELLING PRICE]]*InputData[[#This Row],[QUANTITY]])-(InputData[[#This Row],[DISCOUNT %]]*(InputData[[#This Row],[SELLING PRICE]]*InputData[[#This Row],[QUANTITY]]))</f>
        <v>1149.96</v>
      </c>
      <c r="O498">
        <f>DAY(InputData[[#This Row],[DATE]])</f>
        <v>2</v>
      </c>
      <c r="P498" s="12">
        <v>44229</v>
      </c>
      <c r="Q498" t="str">
        <f>TEXT(InputData[[#This Row],[DATE]],"mmm")</f>
        <v>Feb</v>
      </c>
      <c r="R498"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98" t="str">
        <f>TEXT(InputData[[#This Row],[DATE]],"dddd")</f>
        <v>Tuesday</v>
      </c>
      <c r="T498">
        <f>YEAR(InputData[[#This Row],[DATE]])</f>
        <v>2021</v>
      </c>
    </row>
    <row r="499" spans="1:20" x14ac:dyDescent="0.2">
      <c r="A499" s="5">
        <v>44224</v>
      </c>
      <c r="B499" t="s">
        <v>92</v>
      </c>
      <c r="C499">
        <v>10</v>
      </c>
      <c r="D499" t="s">
        <v>107</v>
      </c>
      <c r="E499" t="s">
        <v>105</v>
      </c>
      <c r="F499" t="str">
        <f>IF(InputData[[#This Row],[DISCOUNT %]]&lt;0%,"Yes","No")</f>
        <v>No</v>
      </c>
      <c r="G499" s="1">
        <v>0</v>
      </c>
      <c r="H499" t="str">
        <f>VLOOKUP(InputData[[#This Row],[PRODUCT ID]],MasterData[],2,0)</f>
        <v>Product04</v>
      </c>
      <c r="I499" t="str">
        <f>VLOOKUP(InputData[[#This Row],[PRODUCT ID]],MasterData[],3,0)</f>
        <v>Category01</v>
      </c>
      <c r="J499" t="str">
        <f>VLOOKUP(InputData[[#This Row],[PRODUCT ID]],MasterData[],4,0)</f>
        <v>Lt</v>
      </c>
      <c r="K499" s="10">
        <f>VLOOKUP(InputData[[#This Row],[PRODUCT ID]],MasterData[],5,0)</f>
        <v>44</v>
      </c>
      <c r="L499" s="10">
        <f>VLOOKUP(InputData[[#This Row],[PRODUCT ID]],MasterData[],6,0)</f>
        <v>48.84</v>
      </c>
      <c r="M499" s="10">
        <f>InputData[[#This Row],[BUYING PRIZE]]*InputData[[#This Row],[QUANTITY]]</f>
        <v>440</v>
      </c>
      <c r="N499" s="10">
        <f>(InputData[[#This Row],[SELLING PRICE]]*InputData[[#This Row],[QUANTITY]])-(InputData[[#This Row],[DISCOUNT %]]*(InputData[[#This Row],[SELLING PRICE]]*InputData[[#This Row],[QUANTITY]]))</f>
        <v>488.40000000000003</v>
      </c>
      <c r="O499">
        <f>DAY(InputData[[#This Row],[DATE]])</f>
        <v>28</v>
      </c>
      <c r="P499" s="12">
        <v>44224</v>
      </c>
      <c r="Q499" t="str">
        <f>TEXT(InputData[[#This Row],[DATE]],"mmm")</f>
        <v>Jan</v>
      </c>
      <c r="R499"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499" t="str">
        <f>TEXT(InputData[[#This Row],[DATE]],"dddd")</f>
        <v>Thursday</v>
      </c>
      <c r="T499">
        <f>YEAR(InputData[[#This Row],[DATE]])</f>
        <v>2021</v>
      </c>
    </row>
    <row r="500" spans="1:20" x14ac:dyDescent="0.2">
      <c r="A500" s="5">
        <v>44224</v>
      </c>
      <c r="B500" t="s">
        <v>39</v>
      </c>
      <c r="C500">
        <v>2</v>
      </c>
      <c r="D500" t="s">
        <v>108</v>
      </c>
      <c r="E500" t="s">
        <v>105</v>
      </c>
      <c r="F500" t="str">
        <f>IF(InputData[[#This Row],[DISCOUNT %]]&lt;0%,"Yes","No")</f>
        <v>No</v>
      </c>
      <c r="G500" s="1">
        <v>0</v>
      </c>
      <c r="H500" t="str">
        <f>VLOOKUP(InputData[[#This Row],[PRODUCT ID]],MasterData[],2,0)</f>
        <v>Product29</v>
      </c>
      <c r="I500" t="str">
        <f>VLOOKUP(InputData[[#This Row],[PRODUCT ID]],MasterData[],3,0)</f>
        <v>Category04</v>
      </c>
      <c r="J500" t="str">
        <f>VLOOKUP(InputData[[#This Row],[PRODUCT ID]],MasterData[],4,0)</f>
        <v>Lt</v>
      </c>
      <c r="K500" s="10">
        <f>VLOOKUP(InputData[[#This Row],[PRODUCT ID]],MasterData[],5,0)</f>
        <v>47</v>
      </c>
      <c r="L500" s="10">
        <f>VLOOKUP(InputData[[#This Row],[PRODUCT ID]],MasterData[],6,0)</f>
        <v>53.11</v>
      </c>
      <c r="M500" s="10">
        <f>InputData[[#This Row],[BUYING PRIZE]]*InputData[[#This Row],[QUANTITY]]</f>
        <v>94</v>
      </c>
      <c r="N500" s="10">
        <f>(InputData[[#This Row],[SELLING PRICE]]*InputData[[#This Row],[QUANTITY]])-(InputData[[#This Row],[DISCOUNT %]]*(InputData[[#This Row],[SELLING PRICE]]*InputData[[#This Row],[QUANTITY]]))</f>
        <v>106.22</v>
      </c>
      <c r="O500">
        <f>DAY(InputData[[#This Row],[DATE]])</f>
        <v>28</v>
      </c>
      <c r="P500" s="12">
        <v>44224</v>
      </c>
      <c r="Q500" t="str">
        <f>TEXT(InputData[[#This Row],[DATE]],"mmm")</f>
        <v>Jan</v>
      </c>
      <c r="R500"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00" t="str">
        <f>TEXT(InputData[[#This Row],[DATE]],"dddd")</f>
        <v>Thursday</v>
      </c>
      <c r="T500">
        <f>YEAR(InputData[[#This Row],[DATE]])</f>
        <v>2021</v>
      </c>
    </row>
    <row r="501" spans="1:20" x14ac:dyDescent="0.2">
      <c r="A501" s="5">
        <v>44223</v>
      </c>
      <c r="B501" t="s">
        <v>14</v>
      </c>
      <c r="C501">
        <v>7</v>
      </c>
      <c r="D501" t="s">
        <v>106</v>
      </c>
      <c r="E501" t="s">
        <v>107</v>
      </c>
      <c r="F501" t="str">
        <f>IF(InputData[[#This Row],[DISCOUNT %]]&lt;0%,"Yes","No")</f>
        <v>No</v>
      </c>
      <c r="G501" s="1">
        <v>0</v>
      </c>
      <c r="H501" t="str">
        <f>VLOOKUP(InputData[[#This Row],[PRODUCT ID]],MasterData[],2,0)</f>
        <v>Product40</v>
      </c>
      <c r="I501" t="str">
        <f>VLOOKUP(InputData[[#This Row],[PRODUCT ID]],MasterData[],3,0)</f>
        <v>Category05</v>
      </c>
      <c r="J501" t="str">
        <f>VLOOKUP(InputData[[#This Row],[PRODUCT ID]],MasterData[],4,0)</f>
        <v>Kg</v>
      </c>
      <c r="K501" s="10">
        <f>VLOOKUP(InputData[[#This Row],[PRODUCT ID]],MasterData[],5,0)</f>
        <v>90</v>
      </c>
      <c r="L501" s="10">
        <f>VLOOKUP(InputData[[#This Row],[PRODUCT ID]],MasterData[],6,0)</f>
        <v>115.2</v>
      </c>
      <c r="M501" s="10">
        <f>InputData[[#This Row],[BUYING PRIZE]]*InputData[[#This Row],[QUANTITY]]</f>
        <v>630</v>
      </c>
      <c r="N501" s="10">
        <f>(InputData[[#This Row],[SELLING PRICE]]*InputData[[#This Row],[QUANTITY]])-(InputData[[#This Row],[DISCOUNT %]]*(InputData[[#This Row],[SELLING PRICE]]*InputData[[#This Row],[QUANTITY]]))</f>
        <v>806.4</v>
      </c>
      <c r="O501">
        <f>DAY(InputData[[#This Row],[DATE]])</f>
        <v>27</v>
      </c>
      <c r="P501" s="12">
        <v>44223</v>
      </c>
      <c r="Q501" t="str">
        <f>TEXT(InputData[[#This Row],[DATE]],"mmm")</f>
        <v>Jan</v>
      </c>
      <c r="R501"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01" t="str">
        <f>TEXT(InputData[[#This Row],[DATE]],"dddd")</f>
        <v>Wednesday</v>
      </c>
      <c r="T501">
        <f>YEAR(InputData[[#This Row],[DATE]])</f>
        <v>2021</v>
      </c>
    </row>
    <row r="502" spans="1:20" x14ac:dyDescent="0.2">
      <c r="A502" s="5">
        <v>44223</v>
      </c>
      <c r="B502" t="s">
        <v>33</v>
      </c>
      <c r="C502">
        <v>3</v>
      </c>
      <c r="D502" t="s">
        <v>106</v>
      </c>
      <c r="E502" t="s">
        <v>107</v>
      </c>
      <c r="F502" t="str">
        <f>IF(InputData[[#This Row],[DISCOUNT %]]&lt;0%,"Yes","No")</f>
        <v>No</v>
      </c>
      <c r="G502" s="1">
        <v>0</v>
      </c>
      <c r="H502" t="str">
        <f>VLOOKUP(InputData[[#This Row],[PRODUCT ID]],MasterData[],2,0)</f>
        <v>Product32</v>
      </c>
      <c r="I502" t="str">
        <f>VLOOKUP(InputData[[#This Row],[PRODUCT ID]],MasterData[],3,0)</f>
        <v>Category04</v>
      </c>
      <c r="J502" t="str">
        <f>VLOOKUP(InputData[[#This Row],[PRODUCT ID]],MasterData[],4,0)</f>
        <v>Kg</v>
      </c>
      <c r="K502" s="10">
        <f>VLOOKUP(InputData[[#This Row],[PRODUCT ID]],MasterData[],5,0)</f>
        <v>89</v>
      </c>
      <c r="L502" s="10">
        <f>VLOOKUP(InputData[[#This Row],[PRODUCT ID]],MasterData[],6,0)</f>
        <v>117.48</v>
      </c>
      <c r="M502" s="10">
        <f>InputData[[#This Row],[BUYING PRIZE]]*InputData[[#This Row],[QUANTITY]]</f>
        <v>267</v>
      </c>
      <c r="N502" s="10">
        <f>(InputData[[#This Row],[SELLING PRICE]]*InputData[[#This Row],[QUANTITY]])-(InputData[[#This Row],[DISCOUNT %]]*(InputData[[#This Row],[SELLING PRICE]]*InputData[[#This Row],[QUANTITY]]))</f>
        <v>352.44</v>
      </c>
      <c r="O502">
        <f>DAY(InputData[[#This Row],[DATE]])</f>
        <v>27</v>
      </c>
      <c r="P502" s="12">
        <v>44223</v>
      </c>
      <c r="Q502" t="str">
        <f>TEXT(InputData[[#This Row],[DATE]],"mmm")</f>
        <v>Jan</v>
      </c>
      <c r="R502"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02" t="str">
        <f>TEXT(InputData[[#This Row],[DATE]],"dddd")</f>
        <v>Wednesday</v>
      </c>
      <c r="T502">
        <f>YEAR(InputData[[#This Row],[DATE]])</f>
        <v>2021</v>
      </c>
    </row>
    <row r="503" spans="1:20" x14ac:dyDescent="0.2">
      <c r="A503" s="5">
        <v>44222</v>
      </c>
      <c r="B503" t="s">
        <v>5</v>
      </c>
      <c r="C503">
        <v>9</v>
      </c>
      <c r="D503" t="s">
        <v>106</v>
      </c>
      <c r="E503" t="s">
        <v>105</v>
      </c>
      <c r="F503" t="str">
        <f>IF(InputData[[#This Row],[DISCOUNT %]]&lt;0%,"Yes","No")</f>
        <v>No</v>
      </c>
      <c r="G503" s="1">
        <v>0</v>
      </c>
      <c r="H503" t="str">
        <f>VLOOKUP(InputData[[#This Row],[PRODUCT ID]],MasterData[],2,0)</f>
        <v>Product44</v>
      </c>
      <c r="I503" t="str">
        <f>VLOOKUP(InputData[[#This Row],[PRODUCT ID]],MasterData[],3,0)</f>
        <v>Category05</v>
      </c>
      <c r="J503" t="str">
        <f>VLOOKUP(InputData[[#This Row],[PRODUCT ID]],MasterData[],4,0)</f>
        <v>Kg</v>
      </c>
      <c r="K503" s="10">
        <f>VLOOKUP(InputData[[#This Row],[PRODUCT ID]],MasterData[],5,0)</f>
        <v>76</v>
      </c>
      <c r="L503" s="10">
        <f>VLOOKUP(InputData[[#This Row],[PRODUCT ID]],MasterData[],6,0)</f>
        <v>82.08</v>
      </c>
      <c r="M503" s="10">
        <f>InputData[[#This Row],[BUYING PRIZE]]*InputData[[#This Row],[QUANTITY]]</f>
        <v>684</v>
      </c>
      <c r="N503" s="10">
        <f>(InputData[[#This Row],[SELLING PRICE]]*InputData[[#This Row],[QUANTITY]])-(InputData[[#This Row],[DISCOUNT %]]*(InputData[[#This Row],[SELLING PRICE]]*InputData[[#This Row],[QUANTITY]]))</f>
        <v>738.72</v>
      </c>
      <c r="O503">
        <f>DAY(InputData[[#This Row],[DATE]])</f>
        <v>26</v>
      </c>
      <c r="P503" s="12">
        <v>44222</v>
      </c>
      <c r="Q503" t="str">
        <f>TEXT(InputData[[#This Row],[DATE]],"mmm")</f>
        <v>Jan</v>
      </c>
      <c r="R503"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03" t="str">
        <f>TEXT(InputData[[#This Row],[DATE]],"dddd")</f>
        <v>Tuesday</v>
      </c>
      <c r="T503">
        <f>YEAR(InputData[[#This Row],[DATE]])</f>
        <v>2021</v>
      </c>
    </row>
    <row r="504" spans="1:20" x14ac:dyDescent="0.2">
      <c r="A504" s="5">
        <v>44222</v>
      </c>
      <c r="B504" t="s">
        <v>88</v>
      </c>
      <c r="C504">
        <v>7</v>
      </c>
      <c r="D504" t="s">
        <v>107</v>
      </c>
      <c r="E504" t="s">
        <v>105</v>
      </c>
      <c r="F504" t="str">
        <f>IF(InputData[[#This Row],[DISCOUNT %]]&lt;0%,"Yes","No")</f>
        <v>No</v>
      </c>
      <c r="G504" s="1">
        <v>0</v>
      </c>
      <c r="H504" t="str">
        <f>VLOOKUP(InputData[[#This Row],[PRODUCT ID]],MasterData[],2,0)</f>
        <v>Product06</v>
      </c>
      <c r="I504" t="str">
        <f>VLOOKUP(InputData[[#This Row],[PRODUCT ID]],MasterData[],3,0)</f>
        <v>Category01</v>
      </c>
      <c r="J504" t="str">
        <f>VLOOKUP(InputData[[#This Row],[PRODUCT ID]],MasterData[],4,0)</f>
        <v>Kg</v>
      </c>
      <c r="K504" s="10">
        <f>VLOOKUP(InputData[[#This Row],[PRODUCT ID]],MasterData[],5,0)</f>
        <v>75</v>
      </c>
      <c r="L504" s="10">
        <f>VLOOKUP(InputData[[#This Row],[PRODUCT ID]],MasterData[],6,0)</f>
        <v>85.5</v>
      </c>
      <c r="M504" s="10">
        <f>InputData[[#This Row],[BUYING PRIZE]]*InputData[[#This Row],[QUANTITY]]</f>
        <v>525</v>
      </c>
      <c r="N504" s="10">
        <f>(InputData[[#This Row],[SELLING PRICE]]*InputData[[#This Row],[QUANTITY]])-(InputData[[#This Row],[DISCOUNT %]]*(InputData[[#This Row],[SELLING PRICE]]*InputData[[#This Row],[QUANTITY]]))</f>
        <v>598.5</v>
      </c>
      <c r="O504">
        <f>DAY(InputData[[#This Row],[DATE]])</f>
        <v>26</v>
      </c>
      <c r="P504" s="12">
        <v>44222</v>
      </c>
      <c r="Q504" t="str">
        <f>TEXT(InputData[[#This Row],[DATE]],"mmm")</f>
        <v>Jan</v>
      </c>
      <c r="R504"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04" t="str">
        <f>TEXT(InputData[[#This Row],[DATE]],"dddd")</f>
        <v>Tuesday</v>
      </c>
      <c r="T504">
        <f>YEAR(InputData[[#This Row],[DATE]])</f>
        <v>2021</v>
      </c>
    </row>
    <row r="505" spans="1:20" x14ac:dyDescent="0.2">
      <c r="A505" s="5">
        <v>44222</v>
      </c>
      <c r="B505" t="s">
        <v>98</v>
      </c>
      <c r="C505">
        <v>7</v>
      </c>
      <c r="D505" t="s">
        <v>107</v>
      </c>
      <c r="E505" t="s">
        <v>107</v>
      </c>
      <c r="F505" t="str">
        <f>IF(InputData[[#This Row],[DISCOUNT %]]&lt;0%,"Yes","No")</f>
        <v>No</v>
      </c>
      <c r="G505" s="1">
        <v>0</v>
      </c>
      <c r="H505" t="str">
        <f>VLOOKUP(InputData[[#This Row],[PRODUCT ID]],MasterData[],2,0)</f>
        <v>Product01</v>
      </c>
      <c r="I505" t="str">
        <f>VLOOKUP(InputData[[#This Row],[PRODUCT ID]],MasterData[],3,0)</f>
        <v>Category01</v>
      </c>
      <c r="J505" t="str">
        <f>VLOOKUP(InputData[[#This Row],[PRODUCT ID]],MasterData[],4,0)</f>
        <v>Kg</v>
      </c>
      <c r="K505" s="10">
        <f>VLOOKUP(InputData[[#This Row],[PRODUCT ID]],MasterData[],5,0)</f>
        <v>98</v>
      </c>
      <c r="L505" s="10">
        <f>VLOOKUP(InputData[[#This Row],[PRODUCT ID]],MasterData[],6,0)</f>
        <v>103.88</v>
      </c>
      <c r="M505" s="10">
        <f>InputData[[#This Row],[BUYING PRIZE]]*InputData[[#This Row],[QUANTITY]]</f>
        <v>686</v>
      </c>
      <c r="N505" s="10">
        <f>(InputData[[#This Row],[SELLING PRICE]]*InputData[[#This Row],[QUANTITY]])-(InputData[[#This Row],[DISCOUNT %]]*(InputData[[#This Row],[SELLING PRICE]]*InputData[[#This Row],[QUANTITY]]))</f>
        <v>727.16</v>
      </c>
      <c r="O505">
        <f>DAY(InputData[[#This Row],[DATE]])</f>
        <v>26</v>
      </c>
      <c r="P505" s="12">
        <v>44222</v>
      </c>
      <c r="Q505" t="str">
        <f>TEXT(InputData[[#This Row],[DATE]],"mmm")</f>
        <v>Jan</v>
      </c>
      <c r="R505"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05" t="str">
        <f>TEXT(InputData[[#This Row],[DATE]],"dddd")</f>
        <v>Tuesday</v>
      </c>
      <c r="T505">
        <f>YEAR(InputData[[#This Row],[DATE]])</f>
        <v>2021</v>
      </c>
    </row>
    <row r="506" spans="1:20" x14ac:dyDescent="0.2">
      <c r="A506" s="5">
        <v>44221</v>
      </c>
      <c r="B506" t="s">
        <v>29</v>
      </c>
      <c r="C506">
        <v>6</v>
      </c>
      <c r="D506" t="s">
        <v>108</v>
      </c>
      <c r="E506" t="s">
        <v>105</v>
      </c>
      <c r="F506" t="str">
        <f>IF(InputData[[#This Row],[DISCOUNT %]]&lt;0%,"Yes","No")</f>
        <v>No</v>
      </c>
      <c r="G506" s="1">
        <v>0</v>
      </c>
      <c r="H506" t="str">
        <f>VLOOKUP(InputData[[#This Row],[PRODUCT ID]],MasterData[],2,0)</f>
        <v>Product34</v>
      </c>
      <c r="I506" t="str">
        <f>VLOOKUP(InputData[[#This Row],[PRODUCT ID]],MasterData[],3,0)</f>
        <v>Category04</v>
      </c>
      <c r="J506" t="str">
        <f>VLOOKUP(InputData[[#This Row],[PRODUCT ID]],MasterData[],4,0)</f>
        <v>Lt</v>
      </c>
      <c r="K506" s="10">
        <f>VLOOKUP(InputData[[#This Row],[PRODUCT ID]],MasterData[],5,0)</f>
        <v>55</v>
      </c>
      <c r="L506" s="10">
        <f>VLOOKUP(InputData[[#This Row],[PRODUCT ID]],MasterData[],6,0)</f>
        <v>58.3</v>
      </c>
      <c r="M506" s="10">
        <f>InputData[[#This Row],[BUYING PRIZE]]*InputData[[#This Row],[QUANTITY]]</f>
        <v>330</v>
      </c>
      <c r="N506" s="10">
        <f>(InputData[[#This Row],[SELLING PRICE]]*InputData[[#This Row],[QUANTITY]])-(InputData[[#This Row],[DISCOUNT %]]*(InputData[[#This Row],[SELLING PRICE]]*InputData[[#This Row],[QUANTITY]]))</f>
        <v>349.79999999999995</v>
      </c>
      <c r="O506">
        <f>DAY(InputData[[#This Row],[DATE]])</f>
        <v>25</v>
      </c>
      <c r="P506" s="12">
        <v>44221</v>
      </c>
      <c r="Q506" t="str">
        <f>TEXT(InputData[[#This Row],[DATE]],"mmm")</f>
        <v>Jan</v>
      </c>
      <c r="R506"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06" t="str">
        <f>TEXT(InputData[[#This Row],[DATE]],"dddd")</f>
        <v>Monday</v>
      </c>
      <c r="T506">
        <f>YEAR(InputData[[#This Row],[DATE]])</f>
        <v>2021</v>
      </c>
    </row>
    <row r="507" spans="1:20" x14ac:dyDescent="0.2">
      <c r="A507" s="5">
        <v>44221</v>
      </c>
      <c r="B507" t="s">
        <v>26</v>
      </c>
      <c r="C507">
        <v>7</v>
      </c>
      <c r="D507" t="s">
        <v>108</v>
      </c>
      <c r="E507" t="s">
        <v>107</v>
      </c>
      <c r="F507" t="str">
        <f>IF(InputData[[#This Row],[DISCOUNT %]]&lt;0%,"Yes","No")</f>
        <v>No</v>
      </c>
      <c r="G507" s="1">
        <v>0</v>
      </c>
      <c r="H507" t="str">
        <f>VLOOKUP(InputData[[#This Row],[PRODUCT ID]],MasterData[],2,0)</f>
        <v>Product35</v>
      </c>
      <c r="I507" t="str">
        <f>VLOOKUP(InputData[[#This Row],[PRODUCT ID]],MasterData[],3,0)</f>
        <v>Category04</v>
      </c>
      <c r="J507" t="str">
        <f>VLOOKUP(InputData[[#This Row],[PRODUCT ID]],MasterData[],4,0)</f>
        <v>No.</v>
      </c>
      <c r="K507" s="10">
        <f>VLOOKUP(InputData[[#This Row],[PRODUCT ID]],MasterData[],5,0)</f>
        <v>5</v>
      </c>
      <c r="L507" s="10">
        <f>VLOOKUP(InputData[[#This Row],[PRODUCT ID]],MasterData[],6,0)</f>
        <v>6.7</v>
      </c>
      <c r="M507" s="10">
        <f>InputData[[#This Row],[BUYING PRIZE]]*InputData[[#This Row],[QUANTITY]]</f>
        <v>35</v>
      </c>
      <c r="N507" s="10">
        <f>(InputData[[#This Row],[SELLING PRICE]]*InputData[[#This Row],[QUANTITY]])-(InputData[[#This Row],[DISCOUNT %]]*(InputData[[#This Row],[SELLING PRICE]]*InputData[[#This Row],[QUANTITY]]))</f>
        <v>46.9</v>
      </c>
      <c r="O507">
        <f>DAY(InputData[[#This Row],[DATE]])</f>
        <v>25</v>
      </c>
      <c r="P507" s="12">
        <v>44221</v>
      </c>
      <c r="Q507" t="str">
        <f>TEXT(InputData[[#This Row],[DATE]],"mmm")</f>
        <v>Jan</v>
      </c>
      <c r="R507"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07" t="str">
        <f>TEXT(InputData[[#This Row],[DATE]],"dddd")</f>
        <v>Monday</v>
      </c>
      <c r="T507">
        <f>YEAR(InputData[[#This Row],[DATE]])</f>
        <v>2021</v>
      </c>
    </row>
    <row r="508" spans="1:20" x14ac:dyDescent="0.2">
      <c r="A508" s="5">
        <v>44221</v>
      </c>
      <c r="B508" t="s">
        <v>35</v>
      </c>
      <c r="C508">
        <v>14</v>
      </c>
      <c r="D508" t="s">
        <v>108</v>
      </c>
      <c r="E508" t="s">
        <v>107</v>
      </c>
      <c r="F508" t="str">
        <f>IF(InputData[[#This Row],[DISCOUNT %]]&lt;0%,"Yes","No")</f>
        <v>No</v>
      </c>
      <c r="G508" s="1">
        <v>0</v>
      </c>
      <c r="H508" t="str">
        <f>VLOOKUP(InputData[[#This Row],[PRODUCT ID]],MasterData[],2,0)</f>
        <v>Product31</v>
      </c>
      <c r="I508" t="str">
        <f>VLOOKUP(InputData[[#This Row],[PRODUCT ID]],MasterData[],3,0)</f>
        <v>Category04</v>
      </c>
      <c r="J508" t="str">
        <f>VLOOKUP(InputData[[#This Row],[PRODUCT ID]],MasterData[],4,0)</f>
        <v>Kg</v>
      </c>
      <c r="K508" s="10">
        <f>VLOOKUP(InputData[[#This Row],[PRODUCT ID]],MasterData[],5,0)</f>
        <v>93</v>
      </c>
      <c r="L508" s="10">
        <f>VLOOKUP(InputData[[#This Row],[PRODUCT ID]],MasterData[],6,0)</f>
        <v>104.16</v>
      </c>
      <c r="M508" s="10">
        <f>InputData[[#This Row],[BUYING PRIZE]]*InputData[[#This Row],[QUANTITY]]</f>
        <v>1302</v>
      </c>
      <c r="N508" s="10">
        <f>(InputData[[#This Row],[SELLING PRICE]]*InputData[[#This Row],[QUANTITY]])-(InputData[[#This Row],[DISCOUNT %]]*(InputData[[#This Row],[SELLING PRICE]]*InputData[[#This Row],[QUANTITY]]))</f>
        <v>1458.24</v>
      </c>
      <c r="O508">
        <f>DAY(InputData[[#This Row],[DATE]])</f>
        <v>25</v>
      </c>
      <c r="P508" s="12">
        <v>44221</v>
      </c>
      <c r="Q508" t="str">
        <f>TEXT(InputData[[#This Row],[DATE]],"mmm")</f>
        <v>Jan</v>
      </c>
      <c r="R508"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08" t="str">
        <f>TEXT(InputData[[#This Row],[DATE]],"dddd")</f>
        <v>Monday</v>
      </c>
      <c r="T508">
        <f>YEAR(InputData[[#This Row],[DATE]])</f>
        <v>2021</v>
      </c>
    </row>
    <row r="509" spans="1:20" x14ac:dyDescent="0.2">
      <c r="A509" s="5">
        <v>44217</v>
      </c>
      <c r="B509" t="s">
        <v>92</v>
      </c>
      <c r="C509">
        <v>15</v>
      </c>
      <c r="D509" t="s">
        <v>106</v>
      </c>
      <c r="E509" t="s">
        <v>105</v>
      </c>
      <c r="F509" t="str">
        <f>IF(InputData[[#This Row],[DISCOUNT %]]&lt;0%,"Yes","No")</f>
        <v>No</v>
      </c>
      <c r="G509" s="1">
        <v>0</v>
      </c>
      <c r="H509" t="str">
        <f>VLOOKUP(InputData[[#This Row],[PRODUCT ID]],MasterData[],2,0)</f>
        <v>Product04</v>
      </c>
      <c r="I509" t="str">
        <f>VLOOKUP(InputData[[#This Row],[PRODUCT ID]],MasterData[],3,0)</f>
        <v>Category01</v>
      </c>
      <c r="J509" t="str">
        <f>VLOOKUP(InputData[[#This Row],[PRODUCT ID]],MasterData[],4,0)</f>
        <v>Lt</v>
      </c>
      <c r="K509" s="10">
        <f>VLOOKUP(InputData[[#This Row],[PRODUCT ID]],MasterData[],5,0)</f>
        <v>44</v>
      </c>
      <c r="L509" s="10">
        <f>VLOOKUP(InputData[[#This Row],[PRODUCT ID]],MasterData[],6,0)</f>
        <v>48.84</v>
      </c>
      <c r="M509" s="10">
        <f>InputData[[#This Row],[BUYING PRIZE]]*InputData[[#This Row],[QUANTITY]]</f>
        <v>660</v>
      </c>
      <c r="N509" s="10">
        <f>(InputData[[#This Row],[SELLING PRICE]]*InputData[[#This Row],[QUANTITY]])-(InputData[[#This Row],[DISCOUNT %]]*(InputData[[#This Row],[SELLING PRICE]]*InputData[[#This Row],[QUANTITY]]))</f>
        <v>732.6</v>
      </c>
      <c r="O509">
        <f>DAY(InputData[[#This Row],[DATE]])</f>
        <v>21</v>
      </c>
      <c r="P509" s="12">
        <v>44217</v>
      </c>
      <c r="Q509" t="str">
        <f>TEXT(InputData[[#This Row],[DATE]],"mmm")</f>
        <v>Jan</v>
      </c>
      <c r="R509"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09" t="str">
        <f>TEXT(InputData[[#This Row],[DATE]],"dddd")</f>
        <v>Thursday</v>
      </c>
      <c r="T509">
        <f>YEAR(InputData[[#This Row],[DATE]])</f>
        <v>2021</v>
      </c>
    </row>
    <row r="510" spans="1:20" x14ac:dyDescent="0.2">
      <c r="A510" s="5">
        <v>44217</v>
      </c>
      <c r="B510" t="s">
        <v>94</v>
      </c>
      <c r="C510">
        <v>9</v>
      </c>
      <c r="D510" t="s">
        <v>108</v>
      </c>
      <c r="E510" t="s">
        <v>107</v>
      </c>
      <c r="F510" t="str">
        <f>IF(InputData[[#This Row],[DISCOUNT %]]&lt;0%,"Yes","No")</f>
        <v>No</v>
      </c>
      <c r="G510" s="1">
        <v>0</v>
      </c>
      <c r="H510" t="str">
        <f>VLOOKUP(InputData[[#This Row],[PRODUCT ID]],MasterData[],2,0)</f>
        <v>Product03</v>
      </c>
      <c r="I510" t="str">
        <f>VLOOKUP(InputData[[#This Row],[PRODUCT ID]],MasterData[],3,0)</f>
        <v>Category01</v>
      </c>
      <c r="J510" t="str">
        <f>VLOOKUP(InputData[[#This Row],[PRODUCT ID]],MasterData[],4,0)</f>
        <v>Kg</v>
      </c>
      <c r="K510" s="10">
        <f>VLOOKUP(InputData[[#This Row],[PRODUCT ID]],MasterData[],5,0)</f>
        <v>71</v>
      </c>
      <c r="L510" s="10">
        <f>VLOOKUP(InputData[[#This Row],[PRODUCT ID]],MasterData[],6,0)</f>
        <v>80.94</v>
      </c>
      <c r="M510" s="10">
        <f>InputData[[#This Row],[BUYING PRIZE]]*InputData[[#This Row],[QUANTITY]]</f>
        <v>639</v>
      </c>
      <c r="N510" s="10">
        <f>(InputData[[#This Row],[SELLING PRICE]]*InputData[[#This Row],[QUANTITY]])-(InputData[[#This Row],[DISCOUNT %]]*(InputData[[#This Row],[SELLING PRICE]]*InputData[[#This Row],[QUANTITY]]))</f>
        <v>728.46</v>
      </c>
      <c r="O510">
        <f>DAY(InputData[[#This Row],[DATE]])</f>
        <v>21</v>
      </c>
      <c r="P510" s="12">
        <v>44217</v>
      </c>
      <c r="Q510" t="str">
        <f>TEXT(InputData[[#This Row],[DATE]],"mmm")</f>
        <v>Jan</v>
      </c>
      <c r="R510"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10" t="str">
        <f>TEXT(InputData[[#This Row],[DATE]],"dddd")</f>
        <v>Thursday</v>
      </c>
      <c r="T510">
        <f>YEAR(InputData[[#This Row],[DATE]])</f>
        <v>2021</v>
      </c>
    </row>
    <row r="511" spans="1:20" x14ac:dyDescent="0.2">
      <c r="A511" s="5">
        <v>44217</v>
      </c>
      <c r="B511" t="s">
        <v>10</v>
      </c>
      <c r="C511">
        <v>6</v>
      </c>
      <c r="D511" t="s">
        <v>108</v>
      </c>
      <c r="E511" t="s">
        <v>107</v>
      </c>
      <c r="F511" t="str">
        <f>IF(InputData[[#This Row],[DISCOUNT %]]&lt;0%,"Yes","No")</f>
        <v>No</v>
      </c>
      <c r="G511" s="1">
        <v>0</v>
      </c>
      <c r="H511" t="str">
        <f>VLOOKUP(InputData[[#This Row],[PRODUCT ID]],MasterData[],2,0)</f>
        <v>Product42</v>
      </c>
      <c r="I511" t="str">
        <f>VLOOKUP(InputData[[#This Row],[PRODUCT ID]],MasterData[],3,0)</f>
        <v>Category05</v>
      </c>
      <c r="J511" t="str">
        <f>VLOOKUP(InputData[[#This Row],[PRODUCT ID]],MasterData[],4,0)</f>
        <v>Ft</v>
      </c>
      <c r="K511" s="10">
        <f>VLOOKUP(InputData[[#This Row],[PRODUCT ID]],MasterData[],5,0)</f>
        <v>120</v>
      </c>
      <c r="L511" s="10">
        <f>VLOOKUP(InputData[[#This Row],[PRODUCT ID]],MasterData[],6,0)</f>
        <v>162</v>
      </c>
      <c r="M511" s="10">
        <f>InputData[[#This Row],[BUYING PRIZE]]*InputData[[#This Row],[QUANTITY]]</f>
        <v>720</v>
      </c>
      <c r="N511" s="10">
        <f>(InputData[[#This Row],[SELLING PRICE]]*InputData[[#This Row],[QUANTITY]])-(InputData[[#This Row],[DISCOUNT %]]*(InputData[[#This Row],[SELLING PRICE]]*InputData[[#This Row],[QUANTITY]]))</f>
        <v>972</v>
      </c>
      <c r="O511">
        <f>DAY(InputData[[#This Row],[DATE]])</f>
        <v>21</v>
      </c>
      <c r="P511" s="12">
        <v>44217</v>
      </c>
      <c r="Q511" t="str">
        <f>TEXT(InputData[[#This Row],[DATE]],"mmm")</f>
        <v>Jan</v>
      </c>
      <c r="R511"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11" t="str">
        <f>TEXT(InputData[[#This Row],[DATE]],"dddd")</f>
        <v>Thursday</v>
      </c>
      <c r="T511">
        <f>YEAR(InputData[[#This Row],[DATE]])</f>
        <v>2021</v>
      </c>
    </row>
    <row r="512" spans="1:20" x14ac:dyDescent="0.2">
      <c r="A512" s="5">
        <v>44216</v>
      </c>
      <c r="B512" t="s">
        <v>29</v>
      </c>
      <c r="C512">
        <v>4</v>
      </c>
      <c r="D512" t="s">
        <v>108</v>
      </c>
      <c r="E512" t="s">
        <v>105</v>
      </c>
      <c r="F512" t="str">
        <f>IF(InputData[[#This Row],[DISCOUNT %]]&lt;0%,"Yes","No")</f>
        <v>No</v>
      </c>
      <c r="G512" s="1">
        <v>0</v>
      </c>
      <c r="H512" t="str">
        <f>VLOOKUP(InputData[[#This Row],[PRODUCT ID]],MasterData[],2,0)</f>
        <v>Product34</v>
      </c>
      <c r="I512" t="str">
        <f>VLOOKUP(InputData[[#This Row],[PRODUCT ID]],MasterData[],3,0)</f>
        <v>Category04</v>
      </c>
      <c r="J512" t="str">
        <f>VLOOKUP(InputData[[#This Row],[PRODUCT ID]],MasterData[],4,0)</f>
        <v>Lt</v>
      </c>
      <c r="K512" s="10">
        <f>VLOOKUP(InputData[[#This Row],[PRODUCT ID]],MasterData[],5,0)</f>
        <v>55</v>
      </c>
      <c r="L512" s="10">
        <f>VLOOKUP(InputData[[#This Row],[PRODUCT ID]],MasterData[],6,0)</f>
        <v>58.3</v>
      </c>
      <c r="M512" s="10">
        <f>InputData[[#This Row],[BUYING PRIZE]]*InputData[[#This Row],[QUANTITY]]</f>
        <v>220</v>
      </c>
      <c r="N512" s="10">
        <f>(InputData[[#This Row],[SELLING PRICE]]*InputData[[#This Row],[QUANTITY]])-(InputData[[#This Row],[DISCOUNT %]]*(InputData[[#This Row],[SELLING PRICE]]*InputData[[#This Row],[QUANTITY]]))</f>
        <v>233.2</v>
      </c>
      <c r="O512">
        <f>DAY(InputData[[#This Row],[DATE]])</f>
        <v>20</v>
      </c>
      <c r="P512" s="12">
        <v>44216</v>
      </c>
      <c r="Q512" t="str">
        <f>TEXT(InputData[[#This Row],[DATE]],"mmm")</f>
        <v>Jan</v>
      </c>
      <c r="R512"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12" t="str">
        <f>TEXT(InputData[[#This Row],[DATE]],"dddd")</f>
        <v>Wednesday</v>
      </c>
      <c r="T512">
        <f>YEAR(InputData[[#This Row],[DATE]])</f>
        <v>2021</v>
      </c>
    </row>
    <row r="513" spans="1:20" x14ac:dyDescent="0.2">
      <c r="A513" s="5">
        <v>44216</v>
      </c>
      <c r="B513" t="s">
        <v>58</v>
      </c>
      <c r="C513">
        <v>4</v>
      </c>
      <c r="D513" t="s">
        <v>108</v>
      </c>
      <c r="E513" t="s">
        <v>105</v>
      </c>
      <c r="F513" t="str">
        <f>IF(InputData[[#This Row],[DISCOUNT %]]&lt;0%,"Yes","No")</f>
        <v>No</v>
      </c>
      <c r="G513" s="1">
        <v>0</v>
      </c>
      <c r="H513" t="str">
        <f>VLOOKUP(InputData[[#This Row],[PRODUCT ID]],MasterData[],2,0)</f>
        <v>Product20</v>
      </c>
      <c r="I513" t="str">
        <f>VLOOKUP(InputData[[#This Row],[PRODUCT ID]],MasterData[],3,0)</f>
        <v>Category03</v>
      </c>
      <c r="J513" t="str">
        <f>VLOOKUP(InputData[[#This Row],[PRODUCT ID]],MasterData[],4,0)</f>
        <v>Lt</v>
      </c>
      <c r="K513" s="10">
        <f>VLOOKUP(InputData[[#This Row],[PRODUCT ID]],MasterData[],5,0)</f>
        <v>61</v>
      </c>
      <c r="L513" s="10">
        <f>VLOOKUP(InputData[[#This Row],[PRODUCT ID]],MasterData[],6,0)</f>
        <v>76.25</v>
      </c>
      <c r="M513" s="10">
        <f>InputData[[#This Row],[BUYING PRIZE]]*InputData[[#This Row],[QUANTITY]]</f>
        <v>244</v>
      </c>
      <c r="N513" s="10">
        <f>(InputData[[#This Row],[SELLING PRICE]]*InputData[[#This Row],[QUANTITY]])-(InputData[[#This Row],[DISCOUNT %]]*(InputData[[#This Row],[SELLING PRICE]]*InputData[[#This Row],[QUANTITY]]))</f>
        <v>305</v>
      </c>
      <c r="O513">
        <f>DAY(InputData[[#This Row],[DATE]])</f>
        <v>20</v>
      </c>
      <c r="P513" s="12">
        <v>44216</v>
      </c>
      <c r="Q513" t="str">
        <f>TEXT(InputData[[#This Row],[DATE]],"mmm")</f>
        <v>Jan</v>
      </c>
      <c r="R513"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13" t="str">
        <f>TEXT(InputData[[#This Row],[DATE]],"dddd")</f>
        <v>Wednesday</v>
      </c>
      <c r="T513">
        <f>YEAR(InputData[[#This Row],[DATE]])</f>
        <v>2021</v>
      </c>
    </row>
    <row r="514" spans="1:20" x14ac:dyDescent="0.2">
      <c r="A514" s="5">
        <v>44215</v>
      </c>
      <c r="B514" t="s">
        <v>26</v>
      </c>
      <c r="C514">
        <v>6</v>
      </c>
      <c r="D514" t="s">
        <v>108</v>
      </c>
      <c r="E514" t="s">
        <v>105</v>
      </c>
      <c r="F514" t="str">
        <f>IF(InputData[[#This Row],[DISCOUNT %]]&lt;0%,"Yes","No")</f>
        <v>No</v>
      </c>
      <c r="G514" s="1">
        <v>0</v>
      </c>
      <c r="H514" t="str">
        <f>VLOOKUP(InputData[[#This Row],[PRODUCT ID]],MasterData[],2,0)</f>
        <v>Product35</v>
      </c>
      <c r="I514" t="str">
        <f>VLOOKUP(InputData[[#This Row],[PRODUCT ID]],MasterData[],3,0)</f>
        <v>Category04</v>
      </c>
      <c r="J514" t="str">
        <f>VLOOKUP(InputData[[#This Row],[PRODUCT ID]],MasterData[],4,0)</f>
        <v>No.</v>
      </c>
      <c r="K514" s="10">
        <f>VLOOKUP(InputData[[#This Row],[PRODUCT ID]],MasterData[],5,0)</f>
        <v>5</v>
      </c>
      <c r="L514" s="10">
        <f>VLOOKUP(InputData[[#This Row],[PRODUCT ID]],MasterData[],6,0)</f>
        <v>6.7</v>
      </c>
      <c r="M514" s="10">
        <f>InputData[[#This Row],[BUYING PRIZE]]*InputData[[#This Row],[QUANTITY]]</f>
        <v>30</v>
      </c>
      <c r="N514" s="10">
        <f>(InputData[[#This Row],[SELLING PRICE]]*InputData[[#This Row],[QUANTITY]])-(InputData[[#This Row],[DISCOUNT %]]*(InputData[[#This Row],[SELLING PRICE]]*InputData[[#This Row],[QUANTITY]]))</f>
        <v>40.200000000000003</v>
      </c>
      <c r="O514">
        <f>DAY(InputData[[#This Row],[DATE]])</f>
        <v>19</v>
      </c>
      <c r="P514" s="12">
        <v>44215</v>
      </c>
      <c r="Q514" t="str">
        <f>TEXT(InputData[[#This Row],[DATE]],"mmm")</f>
        <v>Jan</v>
      </c>
      <c r="R514"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14" t="str">
        <f>TEXT(InputData[[#This Row],[DATE]],"dddd")</f>
        <v>Tuesday</v>
      </c>
      <c r="T514">
        <f>YEAR(InputData[[#This Row],[DATE]])</f>
        <v>2021</v>
      </c>
    </row>
    <row r="515" spans="1:20" x14ac:dyDescent="0.2">
      <c r="A515" s="5">
        <v>44214</v>
      </c>
      <c r="B515" t="s">
        <v>5</v>
      </c>
      <c r="C515">
        <v>13</v>
      </c>
      <c r="D515" t="s">
        <v>108</v>
      </c>
      <c r="E515" t="s">
        <v>107</v>
      </c>
      <c r="F515" t="str">
        <f>IF(InputData[[#This Row],[DISCOUNT %]]&lt;0%,"Yes","No")</f>
        <v>No</v>
      </c>
      <c r="G515" s="1">
        <v>0</v>
      </c>
      <c r="H515" t="str">
        <f>VLOOKUP(InputData[[#This Row],[PRODUCT ID]],MasterData[],2,0)</f>
        <v>Product44</v>
      </c>
      <c r="I515" t="str">
        <f>VLOOKUP(InputData[[#This Row],[PRODUCT ID]],MasterData[],3,0)</f>
        <v>Category05</v>
      </c>
      <c r="J515" t="str">
        <f>VLOOKUP(InputData[[#This Row],[PRODUCT ID]],MasterData[],4,0)</f>
        <v>Kg</v>
      </c>
      <c r="K515" s="10">
        <f>VLOOKUP(InputData[[#This Row],[PRODUCT ID]],MasterData[],5,0)</f>
        <v>76</v>
      </c>
      <c r="L515" s="10">
        <f>VLOOKUP(InputData[[#This Row],[PRODUCT ID]],MasterData[],6,0)</f>
        <v>82.08</v>
      </c>
      <c r="M515" s="10">
        <f>InputData[[#This Row],[BUYING PRIZE]]*InputData[[#This Row],[QUANTITY]]</f>
        <v>988</v>
      </c>
      <c r="N515" s="10">
        <f>(InputData[[#This Row],[SELLING PRICE]]*InputData[[#This Row],[QUANTITY]])-(InputData[[#This Row],[DISCOUNT %]]*(InputData[[#This Row],[SELLING PRICE]]*InputData[[#This Row],[QUANTITY]]))</f>
        <v>1067.04</v>
      </c>
      <c r="O515">
        <f>DAY(InputData[[#This Row],[DATE]])</f>
        <v>18</v>
      </c>
      <c r="P515" s="12">
        <v>44214</v>
      </c>
      <c r="Q515" t="str">
        <f>TEXT(InputData[[#This Row],[DATE]],"mmm")</f>
        <v>Jan</v>
      </c>
      <c r="R515"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15" t="str">
        <f>TEXT(InputData[[#This Row],[DATE]],"dddd")</f>
        <v>Monday</v>
      </c>
      <c r="T515">
        <f>YEAR(InputData[[#This Row],[DATE]])</f>
        <v>2021</v>
      </c>
    </row>
    <row r="516" spans="1:20" x14ac:dyDescent="0.2">
      <c r="A516" s="5">
        <v>44214</v>
      </c>
      <c r="B516" t="s">
        <v>52</v>
      </c>
      <c r="C516">
        <v>3</v>
      </c>
      <c r="D516" t="s">
        <v>107</v>
      </c>
      <c r="E516" t="s">
        <v>105</v>
      </c>
      <c r="F516" t="str">
        <f>IF(InputData[[#This Row],[DISCOUNT %]]&lt;0%,"Yes","No")</f>
        <v>No</v>
      </c>
      <c r="G516" s="1">
        <v>0</v>
      </c>
      <c r="H516" t="str">
        <f>VLOOKUP(InputData[[#This Row],[PRODUCT ID]],MasterData[],2,0)</f>
        <v>Product23</v>
      </c>
      <c r="I516" t="str">
        <f>VLOOKUP(InputData[[#This Row],[PRODUCT ID]],MasterData[],3,0)</f>
        <v>Category03</v>
      </c>
      <c r="J516" t="str">
        <f>VLOOKUP(InputData[[#This Row],[PRODUCT ID]],MasterData[],4,0)</f>
        <v>Ft</v>
      </c>
      <c r="K516" s="10">
        <f>VLOOKUP(InputData[[#This Row],[PRODUCT ID]],MasterData[],5,0)</f>
        <v>141</v>
      </c>
      <c r="L516" s="10">
        <f>VLOOKUP(InputData[[#This Row],[PRODUCT ID]],MasterData[],6,0)</f>
        <v>149.46</v>
      </c>
      <c r="M516" s="10">
        <f>InputData[[#This Row],[BUYING PRIZE]]*InputData[[#This Row],[QUANTITY]]</f>
        <v>423</v>
      </c>
      <c r="N516" s="10">
        <f>(InputData[[#This Row],[SELLING PRICE]]*InputData[[#This Row],[QUANTITY]])-(InputData[[#This Row],[DISCOUNT %]]*(InputData[[#This Row],[SELLING PRICE]]*InputData[[#This Row],[QUANTITY]]))</f>
        <v>448.38</v>
      </c>
      <c r="O516">
        <f>DAY(InputData[[#This Row],[DATE]])</f>
        <v>18</v>
      </c>
      <c r="P516" s="12">
        <v>44214</v>
      </c>
      <c r="Q516" t="str">
        <f>TEXT(InputData[[#This Row],[DATE]],"mmm")</f>
        <v>Jan</v>
      </c>
      <c r="R516"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16" t="str">
        <f>TEXT(InputData[[#This Row],[DATE]],"dddd")</f>
        <v>Monday</v>
      </c>
      <c r="T516">
        <f>YEAR(InputData[[#This Row],[DATE]])</f>
        <v>2021</v>
      </c>
    </row>
    <row r="517" spans="1:20" x14ac:dyDescent="0.2">
      <c r="A517" s="5">
        <v>44208</v>
      </c>
      <c r="B517" t="s">
        <v>10</v>
      </c>
      <c r="C517">
        <v>10</v>
      </c>
      <c r="D517" t="s">
        <v>107</v>
      </c>
      <c r="E517" t="s">
        <v>105</v>
      </c>
      <c r="F517" t="str">
        <f>IF(InputData[[#This Row],[DISCOUNT %]]&lt;0%,"Yes","No")</f>
        <v>No</v>
      </c>
      <c r="G517" s="1">
        <v>0</v>
      </c>
      <c r="H517" t="str">
        <f>VLOOKUP(InputData[[#This Row],[PRODUCT ID]],MasterData[],2,0)</f>
        <v>Product42</v>
      </c>
      <c r="I517" t="str">
        <f>VLOOKUP(InputData[[#This Row],[PRODUCT ID]],MasterData[],3,0)</f>
        <v>Category05</v>
      </c>
      <c r="J517" t="str">
        <f>VLOOKUP(InputData[[#This Row],[PRODUCT ID]],MasterData[],4,0)</f>
        <v>Ft</v>
      </c>
      <c r="K517" s="10">
        <f>VLOOKUP(InputData[[#This Row],[PRODUCT ID]],MasterData[],5,0)</f>
        <v>120</v>
      </c>
      <c r="L517" s="10">
        <f>VLOOKUP(InputData[[#This Row],[PRODUCT ID]],MasterData[],6,0)</f>
        <v>162</v>
      </c>
      <c r="M517" s="10">
        <f>InputData[[#This Row],[BUYING PRIZE]]*InputData[[#This Row],[QUANTITY]]</f>
        <v>1200</v>
      </c>
      <c r="N517" s="10">
        <f>(InputData[[#This Row],[SELLING PRICE]]*InputData[[#This Row],[QUANTITY]])-(InputData[[#This Row],[DISCOUNT %]]*(InputData[[#This Row],[SELLING PRICE]]*InputData[[#This Row],[QUANTITY]]))</f>
        <v>1620</v>
      </c>
      <c r="O517">
        <f>DAY(InputData[[#This Row],[DATE]])</f>
        <v>12</v>
      </c>
      <c r="P517" s="12">
        <v>44208</v>
      </c>
      <c r="Q517" t="str">
        <f>TEXT(InputData[[#This Row],[DATE]],"mmm")</f>
        <v>Jan</v>
      </c>
      <c r="R517"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17" t="str">
        <f>TEXT(InputData[[#This Row],[DATE]],"dddd")</f>
        <v>Tuesday</v>
      </c>
      <c r="T517">
        <f>YEAR(InputData[[#This Row],[DATE]])</f>
        <v>2021</v>
      </c>
    </row>
    <row r="518" spans="1:20" x14ac:dyDescent="0.2">
      <c r="A518" s="5">
        <v>44207</v>
      </c>
      <c r="B518" t="s">
        <v>21</v>
      </c>
      <c r="C518">
        <v>3</v>
      </c>
      <c r="D518" t="s">
        <v>108</v>
      </c>
      <c r="E518" t="s">
        <v>105</v>
      </c>
      <c r="F518" t="str">
        <f>IF(InputData[[#This Row],[DISCOUNT %]]&lt;0%,"Yes","No")</f>
        <v>No</v>
      </c>
      <c r="G518" s="1">
        <v>0</v>
      </c>
      <c r="H518" t="str">
        <f>VLOOKUP(InputData[[#This Row],[PRODUCT ID]],MasterData[],2,0)</f>
        <v>Product37</v>
      </c>
      <c r="I518" t="str">
        <f>VLOOKUP(InputData[[#This Row],[PRODUCT ID]],MasterData[],3,0)</f>
        <v>Category05</v>
      </c>
      <c r="J518" t="str">
        <f>VLOOKUP(InputData[[#This Row],[PRODUCT ID]],MasterData[],4,0)</f>
        <v>Kg</v>
      </c>
      <c r="K518" s="10">
        <f>VLOOKUP(InputData[[#This Row],[PRODUCT ID]],MasterData[],5,0)</f>
        <v>67</v>
      </c>
      <c r="L518" s="10">
        <f>VLOOKUP(InputData[[#This Row],[PRODUCT ID]],MasterData[],6,0)</f>
        <v>85.76</v>
      </c>
      <c r="M518" s="10">
        <f>InputData[[#This Row],[BUYING PRIZE]]*InputData[[#This Row],[QUANTITY]]</f>
        <v>201</v>
      </c>
      <c r="N518" s="10">
        <f>(InputData[[#This Row],[SELLING PRICE]]*InputData[[#This Row],[QUANTITY]])-(InputData[[#This Row],[DISCOUNT %]]*(InputData[[#This Row],[SELLING PRICE]]*InputData[[#This Row],[QUANTITY]]))</f>
        <v>257.28000000000003</v>
      </c>
      <c r="O518">
        <f>DAY(InputData[[#This Row],[DATE]])</f>
        <v>11</v>
      </c>
      <c r="P518" s="12">
        <v>44207</v>
      </c>
      <c r="Q518" t="str">
        <f>TEXT(InputData[[#This Row],[DATE]],"mmm")</f>
        <v>Jan</v>
      </c>
      <c r="R518"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18" t="str">
        <f>TEXT(InputData[[#This Row],[DATE]],"dddd")</f>
        <v>Monday</v>
      </c>
      <c r="T518">
        <f>YEAR(InputData[[#This Row],[DATE]])</f>
        <v>2021</v>
      </c>
    </row>
    <row r="519" spans="1:20" x14ac:dyDescent="0.2">
      <c r="A519" s="5">
        <v>44207</v>
      </c>
      <c r="B519" t="s">
        <v>71</v>
      </c>
      <c r="C519">
        <v>4</v>
      </c>
      <c r="D519" t="s">
        <v>106</v>
      </c>
      <c r="E519" t="s">
        <v>107</v>
      </c>
      <c r="F519" t="str">
        <f>IF(InputData[[#This Row],[DISCOUNT %]]&lt;0%,"Yes","No")</f>
        <v>No</v>
      </c>
      <c r="G519" s="1">
        <v>0</v>
      </c>
      <c r="H519" t="str">
        <f>VLOOKUP(InputData[[#This Row],[PRODUCT ID]],MasterData[],2,0)</f>
        <v>Product14</v>
      </c>
      <c r="I519" t="str">
        <f>VLOOKUP(InputData[[#This Row],[PRODUCT ID]],MasterData[],3,0)</f>
        <v>Category02</v>
      </c>
      <c r="J519" t="str">
        <f>VLOOKUP(InputData[[#This Row],[PRODUCT ID]],MasterData[],4,0)</f>
        <v>Kg</v>
      </c>
      <c r="K519" s="10">
        <f>VLOOKUP(InputData[[#This Row],[PRODUCT ID]],MasterData[],5,0)</f>
        <v>112</v>
      </c>
      <c r="L519" s="10">
        <f>VLOOKUP(InputData[[#This Row],[PRODUCT ID]],MasterData[],6,0)</f>
        <v>146.72</v>
      </c>
      <c r="M519" s="10">
        <f>InputData[[#This Row],[BUYING PRIZE]]*InputData[[#This Row],[QUANTITY]]</f>
        <v>448</v>
      </c>
      <c r="N519" s="10">
        <f>(InputData[[#This Row],[SELLING PRICE]]*InputData[[#This Row],[QUANTITY]])-(InputData[[#This Row],[DISCOUNT %]]*(InputData[[#This Row],[SELLING PRICE]]*InputData[[#This Row],[QUANTITY]]))</f>
        <v>586.88</v>
      </c>
      <c r="O519">
        <f>DAY(InputData[[#This Row],[DATE]])</f>
        <v>11</v>
      </c>
      <c r="P519" s="12">
        <v>44207</v>
      </c>
      <c r="Q519" t="str">
        <f>TEXT(InputData[[#This Row],[DATE]],"mmm")</f>
        <v>Jan</v>
      </c>
      <c r="R519"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19" t="str">
        <f>TEXT(InputData[[#This Row],[DATE]],"dddd")</f>
        <v>Monday</v>
      </c>
      <c r="T519">
        <f>YEAR(InputData[[#This Row],[DATE]])</f>
        <v>2021</v>
      </c>
    </row>
    <row r="520" spans="1:20" x14ac:dyDescent="0.2">
      <c r="A520" s="5">
        <v>44207</v>
      </c>
      <c r="B520" t="s">
        <v>10</v>
      </c>
      <c r="C520">
        <v>4</v>
      </c>
      <c r="D520" t="s">
        <v>108</v>
      </c>
      <c r="E520" t="s">
        <v>107</v>
      </c>
      <c r="F520" t="str">
        <f>IF(InputData[[#This Row],[DISCOUNT %]]&lt;0%,"Yes","No")</f>
        <v>No</v>
      </c>
      <c r="G520" s="1">
        <v>0</v>
      </c>
      <c r="H520" t="str">
        <f>VLOOKUP(InputData[[#This Row],[PRODUCT ID]],MasterData[],2,0)</f>
        <v>Product42</v>
      </c>
      <c r="I520" t="str">
        <f>VLOOKUP(InputData[[#This Row],[PRODUCT ID]],MasterData[],3,0)</f>
        <v>Category05</v>
      </c>
      <c r="J520" t="str">
        <f>VLOOKUP(InputData[[#This Row],[PRODUCT ID]],MasterData[],4,0)</f>
        <v>Ft</v>
      </c>
      <c r="K520" s="10">
        <f>VLOOKUP(InputData[[#This Row],[PRODUCT ID]],MasterData[],5,0)</f>
        <v>120</v>
      </c>
      <c r="L520" s="10">
        <f>VLOOKUP(InputData[[#This Row],[PRODUCT ID]],MasterData[],6,0)</f>
        <v>162</v>
      </c>
      <c r="M520" s="10">
        <f>InputData[[#This Row],[BUYING PRIZE]]*InputData[[#This Row],[QUANTITY]]</f>
        <v>480</v>
      </c>
      <c r="N520" s="10">
        <f>(InputData[[#This Row],[SELLING PRICE]]*InputData[[#This Row],[QUANTITY]])-(InputData[[#This Row],[DISCOUNT %]]*(InputData[[#This Row],[SELLING PRICE]]*InputData[[#This Row],[QUANTITY]]))</f>
        <v>648</v>
      </c>
      <c r="O520">
        <f>DAY(InputData[[#This Row],[DATE]])</f>
        <v>11</v>
      </c>
      <c r="P520" s="12">
        <v>44207</v>
      </c>
      <c r="Q520" t="str">
        <f>TEXT(InputData[[#This Row],[DATE]],"mmm")</f>
        <v>Jan</v>
      </c>
      <c r="R520"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20" t="str">
        <f>TEXT(InputData[[#This Row],[DATE]],"dddd")</f>
        <v>Monday</v>
      </c>
      <c r="T520">
        <f>YEAR(InputData[[#This Row],[DATE]])</f>
        <v>2021</v>
      </c>
    </row>
    <row r="521" spans="1:20" x14ac:dyDescent="0.2">
      <c r="A521" s="5">
        <v>44205</v>
      </c>
      <c r="B521" t="s">
        <v>35</v>
      </c>
      <c r="C521">
        <v>1</v>
      </c>
      <c r="D521" t="s">
        <v>108</v>
      </c>
      <c r="E521" t="s">
        <v>105</v>
      </c>
      <c r="F521" t="str">
        <f>IF(InputData[[#This Row],[DISCOUNT %]]&lt;0%,"Yes","No")</f>
        <v>No</v>
      </c>
      <c r="G521" s="1">
        <v>0</v>
      </c>
      <c r="H521" t="str">
        <f>VLOOKUP(InputData[[#This Row],[PRODUCT ID]],MasterData[],2,0)</f>
        <v>Product31</v>
      </c>
      <c r="I521" t="str">
        <f>VLOOKUP(InputData[[#This Row],[PRODUCT ID]],MasterData[],3,0)</f>
        <v>Category04</v>
      </c>
      <c r="J521" t="str">
        <f>VLOOKUP(InputData[[#This Row],[PRODUCT ID]],MasterData[],4,0)</f>
        <v>Kg</v>
      </c>
      <c r="K521" s="10">
        <f>VLOOKUP(InputData[[#This Row],[PRODUCT ID]],MasterData[],5,0)</f>
        <v>93</v>
      </c>
      <c r="L521" s="10">
        <f>VLOOKUP(InputData[[#This Row],[PRODUCT ID]],MasterData[],6,0)</f>
        <v>104.16</v>
      </c>
      <c r="M521" s="10">
        <f>InputData[[#This Row],[BUYING PRIZE]]*InputData[[#This Row],[QUANTITY]]</f>
        <v>93</v>
      </c>
      <c r="N521" s="10">
        <f>(InputData[[#This Row],[SELLING PRICE]]*InputData[[#This Row],[QUANTITY]])-(InputData[[#This Row],[DISCOUNT %]]*(InputData[[#This Row],[SELLING PRICE]]*InputData[[#This Row],[QUANTITY]]))</f>
        <v>104.16</v>
      </c>
      <c r="O521">
        <f>DAY(InputData[[#This Row],[DATE]])</f>
        <v>9</v>
      </c>
      <c r="P521" s="12">
        <v>44205</v>
      </c>
      <c r="Q521" t="str">
        <f>TEXT(InputData[[#This Row],[DATE]],"mmm")</f>
        <v>Jan</v>
      </c>
      <c r="R521"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21" t="str">
        <f>TEXT(InputData[[#This Row],[DATE]],"dddd")</f>
        <v>Saturday</v>
      </c>
      <c r="T521">
        <f>YEAR(InputData[[#This Row],[DATE]])</f>
        <v>2021</v>
      </c>
    </row>
    <row r="522" spans="1:20" x14ac:dyDescent="0.2">
      <c r="A522" s="5">
        <v>44205</v>
      </c>
      <c r="B522" t="s">
        <v>94</v>
      </c>
      <c r="C522">
        <v>8</v>
      </c>
      <c r="D522" t="s">
        <v>108</v>
      </c>
      <c r="E522" t="s">
        <v>105</v>
      </c>
      <c r="F522" t="str">
        <f>IF(InputData[[#This Row],[DISCOUNT %]]&lt;0%,"Yes","No")</f>
        <v>No</v>
      </c>
      <c r="G522" s="1">
        <v>0</v>
      </c>
      <c r="H522" t="str">
        <f>VLOOKUP(InputData[[#This Row],[PRODUCT ID]],MasterData[],2,0)</f>
        <v>Product03</v>
      </c>
      <c r="I522" t="str">
        <f>VLOOKUP(InputData[[#This Row],[PRODUCT ID]],MasterData[],3,0)</f>
        <v>Category01</v>
      </c>
      <c r="J522" t="str">
        <f>VLOOKUP(InputData[[#This Row],[PRODUCT ID]],MasterData[],4,0)</f>
        <v>Kg</v>
      </c>
      <c r="K522" s="10">
        <f>VLOOKUP(InputData[[#This Row],[PRODUCT ID]],MasterData[],5,0)</f>
        <v>71</v>
      </c>
      <c r="L522" s="10">
        <f>VLOOKUP(InputData[[#This Row],[PRODUCT ID]],MasterData[],6,0)</f>
        <v>80.94</v>
      </c>
      <c r="M522" s="10">
        <f>InputData[[#This Row],[BUYING PRIZE]]*InputData[[#This Row],[QUANTITY]]</f>
        <v>568</v>
      </c>
      <c r="N522" s="10">
        <f>(InputData[[#This Row],[SELLING PRICE]]*InputData[[#This Row],[QUANTITY]])-(InputData[[#This Row],[DISCOUNT %]]*(InputData[[#This Row],[SELLING PRICE]]*InputData[[#This Row],[QUANTITY]]))</f>
        <v>647.52</v>
      </c>
      <c r="O522">
        <f>DAY(InputData[[#This Row],[DATE]])</f>
        <v>9</v>
      </c>
      <c r="P522" s="12">
        <v>44205</v>
      </c>
      <c r="Q522" t="str">
        <f>TEXT(InputData[[#This Row],[DATE]],"mmm")</f>
        <v>Jan</v>
      </c>
      <c r="R522"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22" t="str">
        <f>TEXT(InputData[[#This Row],[DATE]],"dddd")</f>
        <v>Saturday</v>
      </c>
      <c r="T522">
        <f>YEAR(InputData[[#This Row],[DATE]])</f>
        <v>2021</v>
      </c>
    </row>
    <row r="523" spans="1:20" x14ac:dyDescent="0.2">
      <c r="A523" s="5">
        <v>44205</v>
      </c>
      <c r="B523" t="s">
        <v>48</v>
      </c>
      <c r="C523">
        <v>4</v>
      </c>
      <c r="D523" t="s">
        <v>108</v>
      </c>
      <c r="E523" t="s">
        <v>107</v>
      </c>
      <c r="F523" t="str">
        <f>IF(InputData[[#This Row],[DISCOUNT %]]&lt;0%,"Yes","No")</f>
        <v>No</v>
      </c>
      <c r="G523" s="1">
        <v>0</v>
      </c>
      <c r="H523" t="str">
        <f>VLOOKUP(InputData[[#This Row],[PRODUCT ID]],MasterData[],2,0)</f>
        <v>Product25</v>
      </c>
      <c r="I523" t="str">
        <f>VLOOKUP(InputData[[#This Row],[PRODUCT ID]],MasterData[],3,0)</f>
        <v>Category03</v>
      </c>
      <c r="J523" t="str">
        <f>VLOOKUP(InputData[[#This Row],[PRODUCT ID]],MasterData[],4,0)</f>
        <v>No.</v>
      </c>
      <c r="K523" s="10">
        <f>VLOOKUP(InputData[[#This Row],[PRODUCT ID]],MasterData[],5,0)</f>
        <v>7</v>
      </c>
      <c r="L523" s="10">
        <f>VLOOKUP(InputData[[#This Row],[PRODUCT ID]],MasterData[],6,0)</f>
        <v>8.33</v>
      </c>
      <c r="M523" s="10">
        <f>InputData[[#This Row],[BUYING PRIZE]]*InputData[[#This Row],[QUANTITY]]</f>
        <v>28</v>
      </c>
      <c r="N523" s="10">
        <f>(InputData[[#This Row],[SELLING PRICE]]*InputData[[#This Row],[QUANTITY]])-(InputData[[#This Row],[DISCOUNT %]]*(InputData[[#This Row],[SELLING PRICE]]*InputData[[#This Row],[QUANTITY]]))</f>
        <v>33.32</v>
      </c>
      <c r="O523">
        <f>DAY(InputData[[#This Row],[DATE]])</f>
        <v>9</v>
      </c>
      <c r="P523" s="12">
        <v>44205</v>
      </c>
      <c r="Q523" t="str">
        <f>TEXT(InputData[[#This Row],[DATE]],"mmm")</f>
        <v>Jan</v>
      </c>
      <c r="R523"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23" t="str">
        <f>TEXT(InputData[[#This Row],[DATE]],"dddd")</f>
        <v>Saturday</v>
      </c>
      <c r="T523">
        <f>YEAR(InputData[[#This Row],[DATE]])</f>
        <v>2021</v>
      </c>
    </row>
    <row r="524" spans="1:20" x14ac:dyDescent="0.2">
      <c r="A524" s="5">
        <v>44200</v>
      </c>
      <c r="B524" t="s">
        <v>26</v>
      </c>
      <c r="C524">
        <v>12</v>
      </c>
      <c r="D524" t="s">
        <v>107</v>
      </c>
      <c r="E524" t="s">
        <v>107</v>
      </c>
      <c r="F524" t="str">
        <f>IF(InputData[[#This Row],[DISCOUNT %]]&lt;0%,"Yes","No")</f>
        <v>No</v>
      </c>
      <c r="G524" s="1">
        <v>0</v>
      </c>
      <c r="H524" t="str">
        <f>VLOOKUP(InputData[[#This Row],[PRODUCT ID]],MasterData[],2,0)</f>
        <v>Product35</v>
      </c>
      <c r="I524" t="str">
        <f>VLOOKUP(InputData[[#This Row],[PRODUCT ID]],MasterData[],3,0)</f>
        <v>Category04</v>
      </c>
      <c r="J524" t="str">
        <f>VLOOKUP(InputData[[#This Row],[PRODUCT ID]],MasterData[],4,0)</f>
        <v>No.</v>
      </c>
      <c r="K524" s="10">
        <f>VLOOKUP(InputData[[#This Row],[PRODUCT ID]],MasterData[],5,0)</f>
        <v>5</v>
      </c>
      <c r="L524" s="10">
        <f>VLOOKUP(InputData[[#This Row],[PRODUCT ID]],MasterData[],6,0)</f>
        <v>6.7</v>
      </c>
      <c r="M524" s="10">
        <f>InputData[[#This Row],[BUYING PRIZE]]*InputData[[#This Row],[QUANTITY]]</f>
        <v>60</v>
      </c>
      <c r="N524" s="10">
        <f>(InputData[[#This Row],[SELLING PRICE]]*InputData[[#This Row],[QUANTITY]])-(InputData[[#This Row],[DISCOUNT %]]*(InputData[[#This Row],[SELLING PRICE]]*InputData[[#This Row],[QUANTITY]]))</f>
        <v>80.400000000000006</v>
      </c>
      <c r="O524">
        <f>DAY(InputData[[#This Row],[DATE]])</f>
        <v>4</v>
      </c>
      <c r="P524" s="12">
        <v>44200</v>
      </c>
      <c r="Q524" t="str">
        <f>TEXT(InputData[[#This Row],[DATE]],"mmm")</f>
        <v>Jan</v>
      </c>
      <c r="R524"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24" t="str">
        <f>TEXT(InputData[[#This Row],[DATE]],"dddd")</f>
        <v>Monday</v>
      </c>
      <c r="T524">
        <f>YEAR(InputData[[#This Row],[DATE]])</f>
        <v>2021</v>
      </c>
    </row>
    <row r="525" spans="1:20" x14ac:dyDescent="0.2">
      <c r="A525" s="5">
        <v>44199</v>
      </c>
      <c r="B525" t="s">
        <v>92</v>
      </c>
      <c r="C525">
        <v>5</v>
      </c>
      <c r="D525" t="s">
        <v>108</v>
      </c>
      <c r="E525" t="s">
        <v>107</v>
      </c>
      <c r="F525" t="str">
        <f>IF(InputData[[#This Row],[DISCOUNT %]]&lt;0%,"Yes","No")</f>
        <v>No</v>
      </c>
      <c r="G525" s="1">
        <v>0</v>
      </c>
      <c r="H525" t="str">
        <f>VLOOKUP(InputData[[#This Row],[PRODUCT ID]],MasterData[],2,0)</f>
        <v>Product04</v>
      </c>
      <c r="I525" t="str">
        <f>VLOOKUP(InputData[[#This Row],[PRODUCT ID]],MasterData[],3,0)</f>
        <v>Category01</v>
      </c>
      <c r="J525" t="str">
        <f>VLOOKUP(InputData[[#This Row],[PRODUCT ID]],MasterData[],4,0)</f>
        <v>Lt</v>
      </c>
      <c r="K525" s="10">
        <f>VLOOKUP(InputData[[#This Row],[PRODUCT ID]],MasterData[],5,0)</f>
        <v>44</v>
      </c>
      <c r="L525" s="10">
        <f>VLOOKUP(InputData[[#This Row],[PRODUCT ID]],MasterData[],6,0)</f>
        <v>48.84</v>
      </c>
      <c r="M525" s="10">
        <f>InputData[[#This Row],[BUYING PRIZE]]*InputData[[#This Row],[QUANTITY]]</f>
        <v>220</v>
      </c>
      <c r="N525" s="10">
        <f>(InputData[[#This Row],[SELLING PRICE]]*InputData[[#This Row],[QUANTITY]])-(InputData[[#This Row],[DISCOUNT %]]*(InputData[[#This Row],[SELLING PRICE]]*InputData[[#This Row],[QUANTITY]]))</f>
        <v>244.20000000000002</v>
      </c>
      <c r="O525">
        <f>DAY(InputData[[#This Row],[DATE]])</f>
        <v>3</v>
      </c>
      <c r="P525" s="12">
        <v>44199</v>
      </c>
      <c r="Q525" t="str">
        <f>TEXT(InputData[[#This Row],[DATE]],"mmm")</f>
        <v>Jan</v>
      </c>
      <c r="R525"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25" t="str">
        <f>TEXT(InputData[[#This Row],[DATE]],"dddd")</f>
        <v>Sunday</v>
      </c>
      <c r="T525">
        <f>YEAR(InputData[[#This Row],[DATE]])</f>
        <v>2021</v>
      </c>
    </row>
    <row r="526" spans="1:20" x14ac:dyDescent="0.2">
      <c r="A526" s="5">
        <v>44198</v>
      </c>
      <c r="B526" t="s">
        <v>19</v>
      </c>
      <c r="C526">
        <v>15</v>
      </c>
      <c r="D526" t="s">
        <v>107</v>
      </c>
      <c r="E526" t="s">
        <v>105</v>
      </c>
      <c r="F526" t="str">
        <f>IF(InputData[[#This Row],[DISCOUNT %]]&lt;0%,"Yes","No")</f>
        <v>No</v>
      </c>
      <c r="G526" s="1">
        <v>0</v>
      </c>
      <c r="H526" t="str">
        <f>VLOOKUP(InputData[[#This Row],[PRODUCT ID]],MasterData[],2,0)</f>
        <v>Product38</v>
      </c>
      <c r="I526" t="str">
        <f>VLOOKUP(InputData[[#This Row],[PRODUCT ID]],MasterData[],3,0)</f>
        <v>Category05</v>
      </c>
      <c r="J526" t="str">
        <f>VLOOKUP(InputData[[#This Row],[PRODUCT ID]],MasterData[],4,0)</f>
        <v>Kg</v>
      </c>
      <c r="K526" s="10">
        <f>VLOOKUP(InputData[[#This Row],[PRODUCT ID]],MasterData[],5,0)</f>
        <v>72</v>
      </c>
      <c r="L526" s="10">
        <f>VLOOKUP(InputData[[#This Row],[PRODUCT ID]],MasterData[],6,0)</f>
        <v>79.92</v>
      </c>
      <c r="M526" s="10">
        <f>InputData[[#This Row],[BUYING PRIZE]]*InputData[[#This Row],[QUANTITY]]</f>
        <v>1080</v>
      </c>
      <c r="N526" s="10">
        <f>(InputData[[#This Row],[SELLING PRICE]]*InputData[[#This Row],[QUANTITY]])-(InputData[[#This Row],[DISCOUNT %]]*(InputData[[#This Row],[SELLING PRICE]]*InputData[[#This Row],[QUANTITY]]))</f>
        <v>1198.8</v>
      </c>
      <c r="O526">
        <f>DAY(InputData[[#This Row],[DATE]])</f>
        <v>2</v>
      </c>
      <c r="P526" s="12">
        <v>44198</v>
      </c>
      <c r="Q526" t="str">
        <f>TEXT(InputData[[#This Row],[DATE]],"mmm")</f>
        <v>Jan</v>
      </c>
      <c r="R526"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26" t="str">
        <f>TEXT(InputData[[#This Row],[DATE]],"dddd")</f>
        <v>Saturday</v>
      </c>
      <c r="T526">
        <f>YEAR(InputData[[#This Row],[DATE]])</f>
        <v>2021</v>
      </c>
    </row>
    <row r="527" spans="1:20" x14ac:dyDescent="0.2">
      <c r="A527" s="5">
        <v>44198</v>
      </c>
      <c r="B527" t="s">
        <v>73</v>
      </c>
      <c r="C527">
        <v>6</v>
      </c>
      <c r="D527" t="s">
        <v>108</v>
      </c>
      <c r="E527" t="s">
        <v>105</v>
      </c>
      <c r="F527" t="str">
        <f>IF(InputData[[#This Row],[DISCOUNT %]]&lt;0%,"Yes","No")</f>
        <v>No</v>
      </c>
      <c r="G527" s="1">
        <v>0</v>
      </c>
      <c r="H527" t="str">
        <f>VLOOKUP(InputData[[#This Row],[PRODUCT ID]],MasterData[],2,0)</f>
        <v>Product13</v>
      </c>
      <c r="I527" t="str">
        <f>VLOOKUP(InputData[[#This Row],[PRODUCT ID]],MasterData[],3,0)</f>
        <v>Category02</v>
      </c>
      <c r="J527" t="str">
        <f>VLOOKUP(InputData[[#This Row],[PRODUCT ID]],MasterData[],4,0)</f>
        <v>Kg</v>
      </c>
      <c r="K527" s="10">
        <f>VLOOKUP(InputData[[#This Row],[PRODUCT ID]],MasterData[],5,0)</f>
        <v>112</v>
      </c>
      <c r="L527" s="10">
        <f>VLOOKUP(InputData[[#This Row],[PRODUCT ID]],MasterData[],6,0)</f>
        <v>122.08</v>
      </c>
      <c r="M527" s="10">
        <f>InputData[[#This Row],[BUYING PRIZE]]*InputData[[#This Row],[QUANTITY]]</f>
        <v>672</v>
      </c>
      <c r="N527" s="10">
        <f>(InputData[[#This Row],[SELLING PRICE]]*InputData[[#This Row],[QUANTITY]])-(InputData[[#This Row],[DISCOUNT %]]*(InputData[[#This Row],[SELLING PRICE]]*InputData[[#This Row],[QUANTITY]]))</f>
        <v>732.48</v>
      </c>
      <c r="O527">
        <f>DAY(InputData[[#This Row],[DATE]])</f>
        <v>2</v>
      </c>
      <c r="P527" s="12">
        <v>44198</v>
      </c>
      <c r="Q527" t="str">
        <f>TEXT(InputData[[#This Row],[DATE]],"mmm")</f>
        <v>Jan</v>
      </c>
      <c r="R527"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27" t="str">
        <f>TEXT(InputData[[#This Row],[DATE]],"dddd")</f>
        <v>Saturday</v>
      </c>
      <c r="T527">
        <f>YEAR(InputData[[#This Row],[DATE]])</f>
        <v>2021</v>
      </c>
    </row>
    <row r="528" spans="1:20" x14ac:dyDescent="0.2">
      <c r="A528" s="5">
        <v>44197</v>
      </c>
      <c r="B528" t="s">
        <v>50</v>
      </c>
      <c r="C528">
        <v>9</v>
      </c>
      <c r="D528" t="s">
        <v>106</v>
      </c>
      <c r="E528" t="s">
        <v>107</v>
      </c>
      <c r="F528" t="str">
        <f>IF(InputData[[#This Row],[DISCOUNT %]]&lt;0%,"Yes","No")</f>
        <v>No</v>
      </c>
      <c r="G528" s="1">
        <v>0</v>
      </c>
      <c r="H528" t="str">
        <f>VLOOKUP(InputData[[#This Row],[PRODUCT ID]],MasterData[],2,0)</f>
        <v>Product24</v>
      </c>
      <c r="I528" t="str">
        <f>VLOOKUP(InputData[[#This Row],[PRODUCT ID]],MasterData[],3,0)</f>
        <v>Category03</v>
      </c>
      <c r="J528" t="str">
        <f>VLOOKUP(InputData[[#This Row],[PRODUCT ID]],MasterData[],4,0)</f>
        <v>Ft</v>
      </c>
      <c r="K528" s="10">
        <f>VLOOKUP(InputData[[#This Row],[PRODUCT ID]],MasterData[],5,0)</f>
        <v>144</v>
      </c>
      <c r="L528" s="10">
        <f>VLOOKUP(InputData[[#This Row],[PRODUCT ID]],MasterData[],6,0)</f>
        <v>156.96</v>
      </c>
      <c r="M528" s="10">
        <f>InputData[[#This Row],[BUYING PRIZE]]*InputData[[#This Row],[QUANTITY]]</f>
        <v>1296</v>
      </c>
      <c r="N528" s="10">
        <f>(InputData[[#This Row],[SELLING PRICE]]*InputData[[#This Row],[QUANTITY]])-(InputData[[#This Row],[DISCOUNT %]]*(InputData[[#This Row],[SELLING PRICE]]*InputData[[#This Row],[QUANTITY]]))</f>
        <v>1412.64</v>
      </c>
      <c r="O528">
        <f>DAY(InputData[[#This Row],[DATE]])</f>
        <v>1</v>
      </c>
      <c r="P528" s="12">
        <v>44197</v>
      </c>
      <c r="Q528" t="str">
        <f>TEXT(InputData[[#This Row],[DATE]],"mmm")</f>
        <v>Jan</v>
      </c>
      <c r="R528" t="str">
        <f>IF(OR(InputData[[#This Row],[Month]]="Mar",InputData[[#This Row],[Month]]="Apr",InputData[[#This Row],[Month]]="May"),"Spring",IF(OR(InputData[[#This Row],[Month]]="Jun",InputData[[#This Row],[Month]]="Jul",InputData[[#This Row],[Month]]="Aug"),"Summer",IF(OR(InputData[[#This Row],[Month]]="Nov",InputData[[#This Row],[Month]]="Oct",InputData[[#This Row],[Month]]="Sep"),"Autumn","Winter")))</f>
        <v>Winter</v>
      </c>
      <c r="S528" t="str">
        <f>TEXT(InputData[[#This Row],[DATE]],"dddd")</f>
        <v>Friday</v>
      </c>
      <c r="T528">
        <f>YEAR(InputData[[#This Row],[DATE]])</f>
        <v>2021</v>
      </c>
    </row>
    <row r="529" spans="7:7" x14ac:dyDescent="0.2">
      <c r="G529" s="9"/>
    </row>
  </sheetData>
  <phoneticPr fontId="3" type="noConversion"/>
  <dataValidations count="3">
    <dataValidation type="list" allowBlank="1" showInputMessage="1" sqref="D2:D528" xr:uid="{A518AD93-0717-49F4-B9D6-45DB3B9AC2C4}">
      <formula1>"Online,Wholesaler,Direct Sales"</formula1>
    </dataValidation>
    <dataValidation type="whole" allowBlank="1" showInputMessage="1" showErrorMessage="1" sqref="C2:C528" xr:uid="{74FC4239-C815-4304-B7C1-8D0942A55F70}">
      <formula1>1</formula1>
      <formula2>1000</formula2>
    </dataValidation>
    <dataValidation type="list" allowBlank="1" showInputMessage="1" showErrorMessage="1" sqref="E2:F528" xr:uid="{E70A61AB-A580-4E7A-B899-FA41582346B0}">
      <formula1>"Online,Cash"</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0AA1A-56F9-DE4F-80EF-706D727E1B92}">
  <dimension ref="A1:F46"/>
  <sheetViews>
    <sheetView topLeftCell="A30" workbookViewId="0">
      <selection activeCell="B1" sqref="B1:B1048576"/>
    </sheetView>
  </sheetViews>
  <sheetFormatPr baseColWidth="10" defaultColWidth="8.83203125" defaultRowHeight="15" x14ac:dyDescent="0.2"/>
  <cols>
    <col min="1" max="1" width="15.83203125" bestFit="1" customWidth="1"/>
    <col min="2" max="2" width="13.6640625" bestFit="1" customWidth="1"/>
    <col min="3" max="3" width="14.5" bestFit="1" customWidth="1"/>
    <col min="4" max="4" width="9.83203125" bestFit="1" customWidth="1"/>
    <col min="5" max="5" width="17.1640625" bestFit="1" customWidth="1"/>
    <col min="6" max="6" width="17.83203125" style="3" bestFit="1" customWidth="1"/>
  </cols>
  <sheetData>
    <row r="1" spans="1:6" s="4" customFormat="1" x14ac:dyDescent="0.2">
      <c r="A1" s="4" t="s">
        <v>104</v>
      </c>
      <c r="B1" s="4" t="s">
        <v>103</v>
      </c>
      <c r="C1" s="4" t="s">
        <v>102</v>
      </c>
      <c r="D1" s="4" t="s">
        <v>101</v>
      </c>
      <c r="E1" s="4" t="s">
        <v>100</v>
      </c>
      <c r="F1" s="4" t="s">
        <v>99</v>
      </c>
    </row>
    <row r="2" spans="1:6" x14ac:dyDescent="0.2">
      <c r="A2" t="s">
        <v>98</v>
      </c>
      <c r="B2" t="s">
        <v>97</v>
      </c>
      <c r="C2" t="s">
        <v>80</v>
      </c>
      <c r="D2" t="s">
        <v>0</v>
      </c>
      <c r="E2">
        <v>98</v>
      </c>
      <c r="F2" s="3">
        <v>103.88</v>
      </c>
    </row>
    <row r="3" spans="1:6" x14ac:dyDescent="0.2">
      <c r="A3" t="s">
        <v>96</v>
      </c>
      <c r="B3" t="s">
        <v>95</v>
      </c>
      <c r="C3" t="s">
        <v>80</v>
      </c>
      <c r="D3" t="s">
        <v>0</v>
      </c>
      <c r="E3">
        <v>105</v>
      </c>
      <c r="F3" s="3">
        <v>142.80000000000001</v>
      </c>
    </row>
    <row r="4" spans="1:6" x14ac:dyDescent="0.2">
      <c r="A4" t="s">
        <v>94</v>
      </c>
      <c r="B4" t="s">
        <v>93</v>
      </c>
      <c r="C4" t="s">
        <v>80</v>
      </c>
      <c r="D4" t="s">
        <v>0</v>
      </c>
      <c r="E4">
        <v>71</v>
      </c>
      <c r="F4" s="3">
        <v>80.94</v>
      </c>
    </row>
    <row r="5" spans="1:6" x14ac:dyDescent="0.2">
      <c r="A5" t="s">
        <v>92</v>
      </c>
      <c r="B5" t="s">
        <v>91</v>
      </c>
      <c r="C5" t="s">
        <v>80</v>
      </c>
      <c r="D5" t="s">
        <v>27</v>
      </c>
      <c r="E5">
        <v>44</v>
      </c>
      <c r="F5" s="3">
        <v>48.84</v>
      </c>
    </row>
    <row r="6" spans="1:6" x14ac:dyDescent="0.2">
      <c r="A6" t="s">
        <v>90</v>
      </c>
      <c r="B6" t="s">
        <v>89</v>
      </c>
      <c r="C6" t="s">
        <v>80</v>
      </c>
      <c r="D6" t="s">
        <v>8</v>
      </c>
      <c r="E6">
        <v>133</v>
      </c>
      <c r="F6" s="3">
        <v>155.61000000000001</v>
      </c>
    </row>
    <row r="7" spans="1:6" x14ac:dyDescent="0.2">
      <c r="A7" t="s">
        <v>88</v>
      </c>
      <c r="B7" t="s">
        <v>87</v>
      </c>
      <c r="C7" t="s">
        <v>80</v>
      </c>
      <c r="D7" t="s">
        <v>0</v>
      </c>
      <c r="E7">
        <v>75</v>
      </c>
      <c r="F7" s="3">
        <v>85.5</v>
      </c>
    </row>
    <row r="8" spans="1:6" x14ac:dyDescent="0.2">
      <c r="A8" t="s">
        <v>86</v>
      </c>
      <c r="B8" t="s">
        <v>85</v>
      </c>
      <c r="C8" t="s">
        <v>80</v>
      </c>
      <c r="D8" t="s">
        <v>27</v>
      </c>
      <c r="E8">
        <v>43</v>
      </c>
      <c r="F8" s="3">
        <v>47.730000000000004</v>
      </c>
    </row>
    <row r="9" spans="1:6" x14ac:dyDescent="0.2">
      <c r="A9" t="s">
        <v>84</v>
      </c>
      <c r="B9" t="s">
        <v>83</v>
      </c>
      <c r="C9" t="s">
        <v>80</v>
      </c>
      <c r="D9" t="s">
        <v>0</v>
      </c>
      <c r="E9">
        <v>83</v>
      </c>
      <c r="F9" s="3">
        <v>94.62</v>
      </c>
    </row>
    <row r="10" spans="1:6" x14ac:dyDescent="0.2">
      <c r="A10" t="s">
        <v>82</v>
      </c>
      <c r="B10" t="s">
        <v>81</v>
      </c>
      <c r="C10" t="s">
        <v>80</v>
      </c>
      <c r="D10" t="s">
        <v>15</v>
      </c>
      <c r="E10">
        <v>6</v>
      </c>
      <c r="F10" s="3">
        <v>7.8599999999999994</v>
      </c>
    </row>
    <row r="11" spans="1:6" x14ac:dyDescent="0.2">
      <c r="A11" t="s">
        <v>79</v>
      </c>
      <c r="B11" t="s">
        <v>78</v>
      </c>
      <c r="C11" t="s">
        <v>59</v>
      </c>
      <c r="D11" t="s">
        <v>8</v>
      </c>
      <c r="E11">
        <v>148</v>
      </c>
      <c r="F11" s="3">
        <v>164.28</v>
      </c>
    </row>
    <row r="12" spans="1:6" x14ac:dyDescent="0.2">
      <c r="A12" t="s">
        <v>77</v>
      </c>
      <c r="B12" t="s">
        <v>76</v>
      </c>
      <c r="C12" t="s">
        <v>59</v>
      </c>
      <c r="D12" t="s">
        <v>27</v>
      </c>
      <c r="E12">
        <v>44</v>
      </c>
      <c r="F12" s="3">
        <v>48.4</v>
      </c>
    </row>
    <row r="13" spans="1:6" x14ac:dyDescent="0.2">
      <c r="A13" t="s">
        <v>75</v>
      </c>
      <c r="B13" t="s">
        <v>74</v>
      </c>
      <c r="C13" t="s">
        <v>59</v>
      </c>
      <c r="D13" t="s">
        <v>0</v>
      </c>
      <c r="E13">
        <v>73</v>
      </c>
      <c r="F13" s="3">
        <v>94.17</v>
      </c>
    </row>
    <row r="14" spans="1:6" x14ac:dyDescent="0.2">
      <c r="A14" t="s">
        <v>73</v>
      </c>
      <c r="B14" t="s">
        <v>72</v>
      </c>
      <c r="C14" t="s">
        <v>59</v>
      </c>
      <c r="D14" t="s">
        <v>0</v>
      </c>
      <c r="E14">
        <v>112</v>
      </c>
      <c r="F14" s="3">
        <v>122.08</v>
      </c>
    </row>
    <row r="15" spans="1:6" x14ac:dyDescent="0.2">
      <c r="A15" t="s">
        <v>71</v>
      </c>
      <c r="B15" t="s">
        <v>70</v>
      </c>
      <c r="C15" t="s">
        <v>59</v>
      </c>
      <c r="D15" t="s">
        <v>0</v>
      </c>
      <c r="E15">
        <v>112</v>
      </c>
      <c r="F15" s="3">
        <v>146.72</v>
      </c>
    </row>
    <row r="16" spans="1:6" x14ac:dyDescent="0.2">
      <c r="A16" t="s">
        <v>69</v>
      </c>
      <c r="B16" t="s">
        <v>68</v>
      </c>
      <c r="C16" t="s">
        <v>59</v>
      </c>
      <c r="D16" t="s">
        <v>15</v>
      </c>
      <c r="E16">
        <v>12</v>
      </c>
      <c r="F16" s="3">
        <v>15.719999999999999</v>
      </c>
    </row>
    <row r="17" spans="1:6" x14ac:dyDescent="0.2">
      <c r="A17" t="s">
        <v>67</v>
      </c>
      <c r="B17" t="s">
        <v>66</v>
      </c>
      <c r="C17" t="s">
        <v>59</v>
      </c>
      <c r="D17" t="s">
        <v>15</v>
      </c>
      <c r="E17">
        <v>13</v>
      </c>
      <c r="F17" s="3">
        <v>16.64</v>
      </c>
    </row>
    <row r="18" spans="1:6" x14ac:dyDescent="0.2">
      <c r="A18" t="s">
        <v>65</v>
      </c>
      <c r="B18" t="s">
        <v>64</v>
      </c>
      <c r="C18" t="s">
        <v>59</v>
      </c>
      <c r="D18" t="s">
        <v>8</v>
      </c>
      <c r="E18">
        <v>134</v>
      </c>
      <c r="F18" s="3">
        <v>156.78</v>
      </c>
    </row>
    <row r="19" spans="1:6" x14ac:dyDescent="0.2">
      <c r="A19" t="s">
        <v>63</v>
      </c>
      <c r="B19" t="s">
        <v>62</v>
      </c>
      <c r="C19" t="s">
        <v>59</v>
      </c>
      <c r="D19" t="s">
        <v>15</v>
      </c>
      <c r="E19">
        <v>37</v>
      </c>
      <c r="F19" s="3">
        <v>49.21</v>
      </c>
    </row>
    <row r="20" spans="1:6" x14ac:dyDescent="0.2">
      <c r="A20" t="s">
        <v>61</v>
      </c>
      <c r="B20" t="s">
        <v>60</v>
      </c>
      <c r="C20" t="s">
        <v>59</v>
      </c>
      <c r="D20" t="s">
        <v>8</v>
      </c>
      <c r="E20">
        <v>150</v>
      </c>
      <c r="F20" s="3">
        <v>210</v>
      </c>
    </row>
    <row r="21" spans="1:6" x14ac:dyDescent="0.2">
      <c r="A21" t="s">
        <v>58</v>
      </c>
      <c r="B21" t="s">
        <v>57</v>
      </c>
      <c r="C21" t="s">
        <v>46</v>
      </c>
      <c r="D21" t="s">
        <v>27</v>
      </c>
      <c r="E21">
        <v>61</v>
      </c>
      <c r="F21" s="3">
        <v>76.25</v>
      </c>
    </row>
    <row r="22" spans="1:6" x14ac:dyDescent="0.2">
      <c r="A22" t="s">
        <v>56</v>
      </c>
      <c r="B22" t="s">
        <v>55</v>
      </c>
      <c r="C22" t="s">
        <v>46</v>
      </c>
      <c r="D22" t="s">
        <v>8</v>
      </c>
      <c r="E22">
        <v>126</v>
      </c>
      <c r="F22" s="3">
        <v>162.54</v>
      </c>
    </row>
    <row r="23" spans="1:6" x14ac:dyDescent="0.2">
      <c r="A23" t="s">
        <v>54</v>
      </c>
      <c r="B23" t="s">
        <v>53</v>
      </c>
      <c r="C23" t="s">
        <v>46</v>
      </c>
      <c r="D23" t="s">
        <v>8</v>
      </c>
      <c r="E23">
        <v>121</v>
      </c>
      <c r="F23" s="3">
        <v>141.57</v>
      </c>
    </row>
    <row r="24" spans="1:6" x14ac:dyDescent="0.2">
      <c r="A24" t="s">
        <v>52</v>
      </c>
      <c r="B24" t="s">
        <v>51</v>
      </c>
      <c r="C24" t="s">
        <v>46</v>
      </c>
      <c r="D24" t="s">
        <v>8</v>
      </c>
      <c r="E24">
        <v>141</v>
      </c>
      <c r="F24" s="3">
        <v>149.46</v>
      </c>
    </row>
    <row r="25" spans="1:6" x14ac:dyDescent="0.2">
      <c r="A25" t="s">
        <v>50</v>
      </c>
      <c r="B25" t="s">
        <v>49</v>
      </c>
      <c r="C25" t="s">
        <v>46</v>
      </c>
      <c r="D25" t="s">
        <v>8</v>
      </c>
      <c r="E25">
        <v>144</v>
      </c>
      <c r="F25" s="3">
        <v>156.96</v>
      </c>
    </row>
    <row r="26" spans="1:6" x14ac:dyDescent="0.2">
      <c r="A26" t="s">
        <v>48</v>
      </c>
      <c r="B26" t="s">
        <v>47</v>
      </c>
      <c r="C26" t="s">
        <v>46</v>
      </c>
      <c r="D26" t="s">
        <v>15</v>
      </c>
      <c r="E26">
        <v>7</v>
      </c>
      <c r="F26" s="3">
        <v>8.33</v>
      </c>
    </row>
    <row r="27" spans="1:6" x14ac:dyDescent="0.2">
      <c r="A27" t="s">
        <v>45</v>
      </c>
      <c r="B27" t="s">
        <v>44</v>
      </c>
      <c r="C27" t="s">
        <v>22</v>
      </c>
      <c r="D27" t="s">
        <v>15</v>
      </c>
      <c r="E27">
        <v>18</v>
      </c>
      <c r="F27" s="3">
        <v>24.66</v>
      </c>
    </row>
    <row r="28" spans="1:6" x14ac:dyDescent="0.2">
      <c r="A28" t="s">
        <v>43</v>
      </c>
      <c r="B28" t="s">
        <v>42</v>
      </c>
      <c r="C28" t="s">
        <v>22</v>
      </c>
      <c r="D28" t="s">
        <v>27</v>
      </c>
      <c r="E28">
        <v>48</v>
      </c>
      <c r="F28" s="3">
        <v>57.120000000000005</v>
      </c>
    </row>
    <row r="29" spans="1:6" x14ac:dyDescent="0.2">
      <c r="A29" t="s">
        <v>41</v>
      </c>
      <c r="B29" t="s">
        <v>40</v>
      </c>
      <c r="C29" t="s">
        <v>22</v>
      </c>
      <c r="D29" t="s">
        <v>15</v>
      </c>
      <c r="E29">
        <v>37</v>
      </c>
      <c r="F29" s="3">
        <v>41.81</v>
      </c>
    </row>
    <row r="30" spans="1:6" x14ac:dyDescent="0.2">
      <c r="A30" t="s">
        <v>39</v>
      </c>
      <c r="B30" t="s">
        <v>38</v>
      </c>
      <c r="C30" t="s">
        <v>22</v>
      </c>
      <c r="D30" t="s">
        <v>27</v>
      </c>
      <c r="E30">
        <v>47</v>
      </c>
      <c r="F30" s="3">
        <v>53.11</v>
      </c>
    </row>
    <row r="31" spans="1:6" x14ac:dyDescent="0.2">
      <c r="A31" t="s">
        <v>37</v>
      </c>
      <c r="B31" t="s">
        <v>36</v>
      </c>
      <c r="C31" t="s">
        <v>22</v>
      </c>
      <c r="D31" t="s">
        <v>8</v>
      </c>
      <c r="E31">
        <v>148</v>
      </c>
      <c r="F31" s="3">
        <v>201.28</v>
      </c>
    </row>
    <row r="32" spans="1:6" x14ac:dyDescent="0.2">
      <c r="A32" t="s">
        <v>35</v>
      </c>
      <c r="B32" t="s">
        <v>34</v>
      </c>
      <c r="C32" t="s">
        <v>22</v>
      </c>
      <c r="D32" t="s">
        <v>0</v>
      </c>
      <c r="E32">
        <v>93</v>
      </c>
      <c r="F32" s="3">
        <v>104.16</v>
      </c>
    </row>
    <row r="33" spans="1:6" x14ac:dyDescent="0.2">
      <c r="A33" t="s">
        <v>33</v>
      </c>
      <c r="B33" t="s">
        <v>32</v>
      </c>
      <c r="C33" t="s">
        <v>22</v>
      </c>
      <c r="D33" t="s">
        <v>0</v>
      </c>
      <c r="E33">
        <v>89</v>
      </c>
      <c r="F33" s="3">
        <v>117.48</v>
      </c>
    </row>
    <row r="34" spans="1:6" x14ac:dyDescent="0.2">
      <c r="A34" t="s">
        <v>31</v>
      </c>
      <c r="B34" t="s">
        <v>30</v>
      </c>
      <c r="C34" t="s">
        <v>22</v>
      </c>
      <c r="D34" t="s">
        <v>0</v>
      </c>
      <c r="E34">
        <v>95</v>
      </c>
      <c r="F34" s="3">
        <v>119.7</v>
      </c>
    </row>
    <row r="35" spans="1:6" x14ac:dyDescent="0.2">
      <c r="A35" t="s">
        <v>29</v>
      </c>
      <c r="B35" t="s">
        <v>28</v>
      </c>
      <c r="C35" t="s">
        <v>22</v>
      </c>
      <c r="D35" t="s">
        <v>27</v>
      </c>
      <c r="E35">
        <v>55</v>
      </c>
      <c r="F35" s="3">
        <v>58.3</v>
      </c>
    </row>
    <row r="36" spans="1:6" x14ac:dyDescent="0.2">
      <c r="A36" t="s">
        <v>26</v>
      </c>
      <c r="B36" t="s">
        <v>25</v>
      </c>
      <c r="C36" t="s">
        <v>22</v>
      </c>
      <c r="D36" t="s">
        <v>15</v>
      </c>
      <c r="E36">
        <v>5</v>
      </c>
      <c r="F36" s="3">
        <v>6.7</v>
      </c>
    </row>
    <row r="37" spans="1:6" x14ac:dyDescent="0.2">
      <c r="A37" t="s">
        <v>24</v>
      </c>
      <c r="B37" t="s">
        <v>23</v>
      </c>
      <c r="C37" t="s">
        <v>22</v>
      </c>
      <c r="D37" t="s">
        <v>0</v>
      </c>
      <c r="E37">
        <v>90</v>
      </c>
      <c r="F37" s="3">
        <v>96.3</v>
      </c>
    </row>
    <row r="38" spans="1:6" x14ac:dyDescent="0.2">
      <c r="A38" t="s">
        <v>21</v>
      </c>
      <c r="B38" t="s">
        <v>20</v>
      </c>
      <c r="C38" t="s">
        <v>1</v>
      </c>
      <c r="D38" t="s">
        <v>0</v>
      </c>
      <c r="E38">
        <v>67</v>
      </c>
      <c r="F38" s="3">
        <v>85.76</v>
      </c>
    </row>
    <row r="39" spans="1:6" x14ac:dyDescent="0.2">
      <c r="A39" t="s">
        <v>19</v>
      </c>
      <c r="B39" t="s">
        <v>18</v>
      </c>
      <c r="C39" t="s">
        <v>1</v>
      </c>
      <c r="D39" t="s">
        <v>0</v>
      </c>
      <c r="E39">
        <v>72</v>
      </c>
      <c r="F39" s="3">
        <v>79.92</v>
      </c>
    </row>
    <row r="40" spans="1:6" x14ac:dyDescent="0.2">
      <c r="A40" t="s">
        <v>17</v>
      </c>
      <c r="B40" t="s">
        <v>16</v>
      </c>
      <c r="C40" t="s">
        <v>1</v>
      </c>
      <c r="D40" t="s">
        <v>15</v>
      </c>
      <c r="E40">
        <v>37</v>
      </c>
      <c r="F40" s="3">
        <v>42.55</v>
      </c>
    </row>
    <row r="41" spans="1:6" x14ac:dyDescent="0.2">
      <c r="A41" t="s">
        <v>14</v>
      </c>
      <c r="B41" t="s">
        <v>13</v>
      </c>
      <c r="C41" t="s">
        <v>1</v>
      </c>
      <c r="D41" t="s">
        <v>0</v>
      </c>
      <c r="E41">
        <v>90</v>
      </c>
      <c r="F41" s="3">
        <v>115.2</v>
      </c>
    </row>
    <row r="42" spans="1:6" x14ac:dyDescent="0.2">
      <c r="A42" t="s">
        <v>12</v>
      </c>
      <c r="B42" t="s">
        <v>11</v>
      </c>
      <c r="C42" t="s">
        <v>1</v>
      </c>
      <c r="D42" t="s">
        <v>8</v>
      </c>
      <c r="E42">
        <v>138</v>
      </c>
      <c r="F42" s="3">
        <v>173.88</v>
      </c>
    </row>
    <row r="43" spans="1:6" x14ac:dyDescent="0.2">
      <c r="A43" t="s">
        <v>10</v>
      </c>
      <c r="B43" t="s">
        <v>9</v>
      </c>
      <c r="C43" t="s">
        <v>1</v>
      </c>
      <c r="D43" t="s">
        <v>8</v>
      </c>
      <c r="E43">
        <v>120</v>
      </c>
      <c r="F43" s="3">
        <v>162</v>
      </c>
    </row>
    <row r="44" spans="1:6" x14ac:dyDescent="0.2">
      <c r="A44" t="s">
        <v>7</v>
      </c>
      <c r="B44" t="s">
        <v>6</v>
      </c>
      <c r="C44" t="s">
        <v>1</v>
      </c>
      <c r="D44" t="s">
        <v>0</v>
      </c>
      <c r="E44">
        <v>67</v>
      </c>
      <c r="F44" s="3">
        <v>83.08</v>
      </c>
    </row>
    <row r="45" spans="1:6" x14ac:dyDescent="0.2">
      <c r="A45" t="s">
        <v>5</v>
      </c>
      <c r="B45" t="s">
        <v>4</v>
      </c>
      <c r="C45" t="s">
        <v>1</v>
      </c>
      <c r="D45" t="s">
        <v>0</v>
      </c>
      <c r="E45">
        <v>76</v>
      </c>
      <c r="F45" s="3">
        <v>82.08</v>
      </c>
    </row>
    <row r="46" spans="1:6" x14ac:dyDescent="0.2">
      <c r="A46" t="s">
        <v>3</v>
      </c>
      <c r="B46" t="s">
        <v>2</v>
      </c>
      <c r="C46" t="s">
        <v>1</v>
      </c>
      <c r="D46" t="s">
        <v>0</v>
      </c>
      <c r="E46">
        <v>50</v>
      </c>
      <c r="F46" s="3">
        <v>62</v>
      </c>
    </row>
  </sheetData>
  <dataValidations count="2">
    <dataValidation type="list" allowBlank="1" showInputMessage="1" showErrorMessage="1" sqref="D2:D46" xr:uid="{BAF831DE-FD7E-4C5A-AB30-A7CBB0FB6518}">
      <formula1>"Kg,Lt,Ft,Dozon,No."</formula1>
    </dataValidation>
    <dataValidation type="list" allowBlank="1" showInputMessage="1" showErrorMessage="1" sqref="C2:C46" xr:uid="{DD3653ED-5F3C-43AF-A846-04E57B65CB7D}">
      <formula1>"Category01,Category02,Category03,Category04,Category05"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0E5EA-5D63-8944-9FD2-AF2B8F7127B7}">
  <dimension ref="A7:AJ137"/>
  <sheetViews>
    <sheetView tabSelected="1" topLeftCell="A6" zoomScale="52" zoomScaleNormal="100" workbookViewId="0">
      <selection activeCell="J135" sqref="J135"/>
    </sheetView>
  </sheetViews>
  <sheetFormatPr baseColWidth="10" defaultRowHeight="15" x14ac:dyDescent="0.2"/>
  <cols>
    <col min="1" max="1" width="15.1640625" bestFit="1" customWidth="1"/>
    <col min="2" max="2" width="14.83203125" bestFit="1" customWidth="1"/>
    <col min="3" max="3" width="6" bestFit="1" customWidth="1"/>
    <col min="4" max="4" width="7.6640625" bestFit="1" customWidth="1"/>
    <col min="5" max="5" width="6.6640625" bestFit="1" customWidth="1"/>
    <col min="6" max="6" width="10.33203125" bestFit="1" customWidth="1"/>
    <col min="7" max="7" width="21.5" bestFit="1" customWidth="1"/>
    <col min="8" max="9" width="25.5" bestFit="1" customWidth="1"/>
    <col min="10" max="10" width="21.5" bestFit="1" customWidth="1"/>
    <col min="11" max="11" width="8" bestFit="1" customWidth="1"/>
    <col min="12" max="13" width="7.6640625" bestFit="1" customWidth="1"/>
    <col min="14" max="15" width="8.1640625" bestFit="1" customWidth="1"/>
    <col min="16" max="17" width="8.6640625" bestFit="1" customWidth="1"/>
    <col min="18" max="18" width="12.6640625" bestFit="1" customWidth="1"/>
    <col min="19" max="19" width="14.6640625" bestFit="1" customWidth="1"/>
    <col min="20" max="21" width="8.5" bestFit="1" customWidth="1"/>
    <col min="22" max="23" width="8.1640625" bestFit="1" customWidth="1"/>
    <col min="24" max="25" width="8.33203125" bestFit="1" customWidth="1"/>
    <col min="26" max="26" width="10" bestFit="1" customWidth="1"/>
  </cols>
  <sheetData>
    <row r="7" spans="18:19" x14ac:dyDescent="0.2">
      <c r="R7" s="6" t="s">
        <v>133</v>
      </c>
      <c r="S7" t="s">
        <v>135</v>
      </c>
    </row>
    <row r="8" spans="18:19" x14ac:dyDescent="0.2">
      <c r="R8" s="8" t="s">
        <v>97</v>
      </c>
      <c r="S8" s="15">
        <v>94</v>
      </c>
    </row>
    <row r="9" spans="18:19" x14ac:dyDescent="0.2">
      <c r="R9" s="8" t="s">
        <v>95</v>
      </c>
      <c r="S9" s="15">
        <v>94</v>
      </c>
    </row>
    <row r="10" spans="18:19" x14ac:dyDescent="0.2">
      <c r="R10" s="8" t="s">
        <v>93</v>
      </c>
      <c r="S10" s="15">
        <v>79</v>
      </c>
    </row>
    <row r="11" spans="18:19" x14ac:dyDescent="0.2">
      <c r="R11" s="8" t="s">
        <v>91</v>
      </c>
      <c r="S11" s="15">
        <v>124</v>
      </c>
    </row>
    <row r="12" spans="18:19" x14ac:dyDescent="0.2">
      <c r="R12" s="8" t="s">
        <v>89</v>
      </c>
      <c r="S12" s="15">
        <v>101</v>
      </c>
    </row>
    <row r="13" spans="18:19" x14ac:dyDescent="0.2">
      <c r="R13" s="8" t="s">
        <v>87</v>
      </c>
      <c r="S13" s="15">
        <v>53</v>
      </c>
    </row>
    <row r="14" spans="18:19" x14ac:dyDescent="0.2">
      <c r="R14" s="8" t="s">
        <v>85</v>
      </c>
      <c r="S14" s="15">
        <v>48</v>
      </c>
    </row>
    <row r="15" spans="18:19" x14ac:dyDescent="0.2">
      <c r="R15" s="8" t="s">
        <v>83</v>
      </c>
      <c r="S15" s="15">
        <v>111</v>
      </c>
    </row>
    <row r="16" spans="18:19" x14ac:dyDescent="0.2">
      <c r="R16" s="8" t="s">
        <v>81</v>
      </c>
      <c r="S16" s="15">
        <v>74</v>
      </c>
    </row>
    <row r="17" spans="1:19" x14ac:dyDescent="0.2">
      <c r="R17" s="8" t="s">
        <v>78</v>
      </c>
      <c r="S17" s="15">
        <v>100</v>
      </c>
    </row>
    <row r="18" spans="1:19" x14ac:dyDescent="0.2">
      <c r="A18" s="6" t="s">
        <v>135</v>
      </c>
      <c r="B18" s="6" t="s">
        <v>119</v>
      </c>
      <c r="R18" s="8" t="s">
        <v>76</v>
      </c>
      <c r="S18" s="15">
        <v>121</v>
      </c>
    </row>
    <row r="19" spans="1:19" x14ac:dyDescent="0.2">
      <c r="A19" s="6" t="s">
        <v>133</v>
      </c>
      <c r="B19" t="s">
        <v>161</v>
      </c>
      <c r="C19" t="s">
        <v>162</v>
      </c>
      <c r="D19" t="s">
        <v>163</v>
      </c>
      <c r="E19" t="s">
        <v>164</v>
      </c>
      <c r="F19" t="s">
        <v>132</v>
      </c>
      <c r="R19" s="8" t="s">
        <v>74</v>
      </c>
      <c r="S19" s="15">
        <v>123</v>
      </c>
    </row>
    <row r="20" spans="1:19" x14ac:dyDescent="0.2">
      <c r="A20" s="8" t="s">
        <v>80</v>
      </c>
      <c r="B20" s="2">
        <v>168</v>
      </c>
      <c r="C20" s="2">
        <v>178</v>
      </c>
      <c r="D20" s="2">
        <v>210</v>
      </c>
      <c r="E20" s="2">
        <v>222</v>
      </c>
      <c r="F20" s="2">
        <v>778</v>
      </c>
      <c r="R20" s="8" t="s">
        <v>72</v>
      </c>
      <c r="S20" s="15">
        <v>69</v>
      </c>
    </row>
    <row r="21" spans="1:19" x14ac:dyDescent="0.2">
      <c r="A21" s="8" t="s">
        <v>59</v>
      </c>
      <c r="B21" s="2">
        <v>248</v>
      </c>
      <c r="C21" s="2">
        <v>212</v>
      </c>
      <c r="D21" s="2">
        <v>206</v>
      </c>
      <c r="E21" s="2">
        <v>312</v>
      </c>
      <c r="F21" s="2">
        <v>978</v>
      </c>
      <c r="R21" s="8" t="s">
        <v>70</v>
      </c>
      <c r="S21" s="15">
        <v>87</v>
      </c>
    </row>
    <row r="22" spans="1:19" x14ac:dyDescent="0.2">
      <c r="A22" s="8" t="s">
        <v>46</v>
      </c>
      <c r="B22" s="2">
        <v>99</v>
      </c>
      <c r="C22" s="2">
        <v>110</v>
      </c>
      <c r="D22" s="2">
        <v>182</v>
      </c>
      <c r="E22" s="2">
        <v>73</v>
      </c>
      <c r="F22" s="2">
        <v>464</v>
      </c>
      <c r="R22" s="8" t="s">
        <v>68</v>
      </c>
      <c r="S22" s="15">
        <v>117</v>
      </c>
    </row>
    <row r="23" spans="1:19" x14ac:dyDescent="0.2">
      <c r="A23" s="8" t="s">
        <v>22</v>
      </c>
      <c r="B23" s="2">
        <v>298</v>
      </c>
      <c r="C23" s="2">
        <v>308</v>
      </c>
      <c r="D23" s="2">
        <v>331</v>
      </c>
      <c r="E23" s="2">
        <v>261</v>
      </c>
      <c r="F23" s="2">
        <v>1198</v>
      </c>
      <c r="R23" s="8" t="s">
        <v>66</v>
      </c>
      <c r="S23" s="15">
        <v>120</v>
      </c>
    </row>
    <row r="24" spans="1:19" x14ac:dyDescent="0.2">
      <c r="A24" s="8" t="s">
        <v>1</v>
      </c>
      <c r="B24" s="2">
        <v>247</v>
      </c>
      <c r="C24" s="2">
        <v>173</v>
      </c>
      <c r="D24" s="2">
        <v>206</v>
      </c>
      <c r="E24" s="2">
        <v>236</v>
      </c>
      <c r="F24" s="2">
        <v>862</v>
      </c>
      <c r="R24" s="8" t="s">
        <v>64</v>
      </c>
      <c r="S24" s="15">
        <v>63</v>
      </c>
    </row>
    <row r="25" spans="1:19" x14ac:dyDescent="0.2">
      <c r="A25" s="8" t="s">
        <v>132</v>
      </c>
      <c r="B25" s="2">
        <v>1060</v>
      </c>
      <c r="C25" s="2">
        <v>981</v>
      </c>
      <c r="D25" s="2">
        <v>1135</v>
      </c>
      <c r="E25" s="2">
        <v>1104</v>
      </c>
      <c r="F25" s="2">
        <v>4280</v>
      </c>
      <c r="R25" s="8" t="s">
        <v>62</v>
      </c>
      <c r="S25" s="15">
        <v>82</v>
      </c>
    </row>
    <row r="26" spans="1:19" x14ac:dyDescent="0.2">
      <c r="R26" s="8" t="s">
        <v>60</v>
      </c>
      <c r="S26" s="15">
        <v>96</v>
      </c>
    </row>
    <row r="27" spans="1:19" x14ac:dyDescent="0.2">
      <c r="R27" s="8" t="s">
        <v>57</v>
      </c>
      <c r="S27" s="15">
        <v>105</v>
      </c>
    </row>
    <row r="28" spans="1:19" x14ac:dyDescent="0.2">
      <c r="R28" s="8" t="s">
        <v>55</v>
      </c>
      <c r="S28" s="15">
        <v>66</v>
      </c>
    </row>
    <row r="29" spans="1:19" x14ac:dyDescent="0.2">
      <c r="R29" s="8" t="s">
        <v>53</v>
      </c>
      <c r="S29" s="15">
        <v>70</v>
      </c>
    </row>
    <row r="30" spans="1:19" x14ac:dyDescent="0.2">
      <c r="R30" s="8" t="s">
        <v>51</v>
      </c>
      <c r="S30" s="15">
        <v>86</v>
      </c>
    </row>
    <row r="31" spans="1:19" x14ac:dyDescent="0.2">
      <c r="R31" s="8" t="s">
        <v>49</v>
      </c>
      <c r="S31" s="15">
        <v>65</v>
      </c>
    </row>
    <row r="32" spans="1:19" x14ac:dyDescent="0.2">
      <c r="R32" s="8" t="s">
        <v>47</v>
      </c>
      <c r="S32" s="15">
        <v>72</v>
      </c>
    </row>
    <row r="33" spans="1:19" x14ac:dyDescent="0.2">
      <c r="R33" s="8" t="s">
        <v>44</v>
      </c>
      <c r="S33" s="15">
        <v>112</v>
      </c>
    </row>
    <row r="34" spans="1:19" x14ac:dyDescent="0.2">
      <c r="R34" s="8" t="s">
        <v>42</v>
      </c>
      <c r="S34" s="15">
        <v>109</v>
      </c>
    </row>
    <row r="35" spans="1:19" x14ac:dyDescent="0.2">
      <c r="R35" s="8" t="s">
        <v>40</v>
      </c>
      <c r="S35" s="15">
        <v>112</v>
      </c>
    </row>
    <row r="36" spans="1:19" x14ac:dyDescent="0.2">
      <c r="R36" s="8" t="s">
        <v>38</v>
      </c>
      <c r="S36" s="15">
        <v>104</v>
      </c>
    </row>
    <row r="37" spans="1:19" x14ac:dyDescent="0.2">
      <c r="R37" s="8" t="s">
        <v>36</v>
      </c>
      <c r="S37" s="15">
        <v>114</v>
      </c>
    </row>
    <row r="38" spans="1:19" x14ac:dyDescent="0.2">
      <c r="R38" s="8" t="s">
        <v>34</v>
      </c>
      <c r="S38" s="15">
        <v>60</v>
      </c>
    </row>
    <row r="39" spans="1:19" x14ac:dyDescent="0.2">
      <c r="R39" s="8" t="s">
        <v>32</v>
      </c>
      <c r="S39" s="15">
        <v>139</v>
      </c>
    </row>
    <row r="40" spans="1:19" x14ac:dyDescent="0.2">
      <c r="A40" s="6" t="s">
        <v>133</v>
      </c>
      <c r="B40" t="s">
        <v>176</v>
      </c>
      <c r="R40" s="8" t="s">
        <v>30</v>
      </c>
      <c r="S40" s="15">
        <v>114</v>
      </c>
    </row>
    <row r="41" spans="1:19" x14ac:dyDescent="0.2">
      <c r="A41" s="8">
        <v>2021</v>
      </c>
      <c r="B41" s="15">
        <v>187284.31999999998</v>
      </c>
      <c r="R41" s="8" t="s">
        <v>28</v>
      </c>
      <c r="S41" s="15">
        <v>154</v>
      </c>
    </row>
    <row r="42" spans="1:19" x14ac:dyDescent="0.2">
      <c r="A42" s="8">
        <v>2022</v>
      </c>
      <c r="B42" s="15">
        <v>214127.59999999998</v>
      </c>
      <c r="R42" s="8" t="s">
        <v>25</v>
      </c>
      <c r="S42" s="15">
        <v>105</v>
      </c>
    </row>
    <row r="43" spans="1:19" x14ac:dyDescent="0.2">
      <c r="A43" s="8" t="s">
        <v>132</v>
      </c>
      <c r="B43" s="15">
        <v>401411.91999999993</v>
      </c>
      <c r="R43" s="8" t="s">
        <v>23</v>
      </c>
      <c r="S43" s="15">
        <v>75</v>
      </c>
    </row>
    <row r="44" spans="1:19" x14ac:dyDescent="0.2">
      <c r="R44" s="8" t="s">
        <v>20</v>
      </c>
      <c r="S44" s="15">
        <v>60</v>
      </c>
    </row>
    <row r="45" spans="1:19" x14ac:dyDescent="0.2">
      <c r="R45" s="8" t="s">
        <v>18</v>
      </c>
      <c r="S45" s="15">
        <v>111</v>
      </c>
    </row>
    <row r="46" spans="1:19" x14ac:dyDescent="0.2">
      <c r="R46" s="8" t="s">
        <v>16</v>
      </c>
      <c r="S46" s="15">
        <v>93</v>
      </c>
    </row>
    <row r="47" spans="1:19" x14ac:dyDescent="0.2">
      <c r="R47" s="8" t="s">
        <v>13</v>
      </c>
      <c r="S47" s="15">
        <v>67</v>
      </c>
    </row>
    <row r="48" spans="1:19" x14ac:dyDescent="0.2">
      <c r="B48" t="s">
        <v>109</v>
      </c>
      <c r="C48" s="7" t="s">
        <v>165</v>
      </c>
      <c r="R48" s="8" t="s">
        <v>11</v>
      </c>
      <c r="S48" s="15">
        <v>132</v>
      </c>
    </row>
    <row r="49" spans="1:36" x14ac:dyDescent="0.2">
      <c r="B49" s="8">
        <v>2021</v>
      </c>
      <c r="C49">
        <v>30315.319999999978</v>
      </c>
      <c r="R49" s="8" t="s">
        <v>9</v>
      </c>
      <c r="S49" s="15">
        <v>127</v>
      </c>
    </row>
    <row r="50" spans="1:36" x14ac:dyDescent="0.2">
      <c r="B50" s="8">
        <v>2022</v>
      </c>
      <c r="C50">
        <v>38592.599999999977</v>
      </c>
      <c r="R50" s="8" t="s">
        <v>6</v>
      </c>
      <c r="S50" s="15">
        <v>73</v>
      </c>
      <c r="AJ50" s="5"/>
    </row>
    <row r="51" spans="1:36" x14ac:dyDescent="0.2">
      <c r="R51" s="8" t="s">
        <v>4</v>
      </c>
      <c r="S51" s="15">
        <v>199</v>
      </c>
      <c r="AJ51" s="11" t="s">
        <v>136</v>
      </c>
    </row>
    <row r="52" spans="1:36" x14ac:dyDescent="0.2">
      <c r="R52" s="8" t="s">
        <v>132</v>
      </c>
      <c r="S52" s="15">
        <v>4280</v>
      </c>
      <c r="AJ52" s="11" t="s">
        <v>137</v>
      </c>
    </row>
    <row r="53" spans="1:36" x14ac:dyDescent="0.2">
      <c r="AJ53" s="11" t="s">
        <v>138</v>
      </c>
    </row>
    <row r="54" spans="1:36" x14ac:dyDescent="0.2">
      <c r="AJ54" s="11" t="s">
        <v>139</v>
      </c>
    </row>
    <row r="55" spans="1:36" x14ac:dyDescent="0.2">
      <c r="AJ55" s="11" t="s">
        <v>140</v>
      </c>
    </row>
    <row r="56" spans="1:36" x14ac:dyDescent="0.2">
      <c r="AJ56" s="11" t="s">
        <v>141</v>
      </c>
    </row>
    <row r="57" spans="1:36" x14ac:dyDescent="0.2">
      <c r="AJ57" s="11" t="s">
        <v>142</v>
      </c>
    </row>
    <row r="58" spans="1:36" x14ac:dyDescent="0.2">
      <c r="AJ58" s="11" t="s">
        <v>143</v>
      </c>
    </row>
    <row r="59" spans="1:36" x14ac:dyDescent="0.2">
      <c r="AJ59" s="11" t="s">
        <v>144</v>
      </c>
    </row>
    <row r="60" spans="1:36" x14ac:dyDescent="0.2">
      <c r="AJ60" s="11" t="s">
        <v>145</v>
      </c>
    </row>
    <row r="61" spans="1:36" x14ac:dyDescent="0.2">
      <c r="AJ61" s="11" t="s">
        <v>146</v>
      </c>
    </row>
    <row r="62" spans="1:36" x14ac:dyDescent="0.2">
      <c r="AJ62" s="11" t="s">
        <v>147</v>
      </c>
    </row>
    <row r="63" spans="1:36" x14ac:dyDescent="0.2">
      <c r="A63" s="6" t="s">
        <v>133</v>
      </c>
      <c r="B63" t="s">
        <v>176</v>
      </c>
      <c r="AJ63" s="11" t="s">
        <v>148</v>
      </c>
    </row>
    <row r="64" spans="1:36" x14ac:dyDescent="0.2">
      <c r="A64" s="17" t="s">
        <v>120</v>
      </c>
      <c r="B64" s="15">
        <v>41346.959999999999</v>
      </c>
      <c r="AJ64" s="11" t="s">
        <v>149</v>
      </c>
    </row>
    <row r="65" spans="1:36" x14ac:dyDescent="0.2">
      <c r="A65" s="17" t="s">
        <v>121</v>
      </c>
      <c r="B65" s="15">
        <v>30857.300000000007</v>
      </c>
      <c r="AJ65" s="11" t="s">
        <v>150</v>
      </c>
    </row>
    <row r="66" spans="1:36" x14ac:dyDescent="0.2">
      <c r="A66" s="17" t="s">
        <v>122</v>
      </c>
      <c r="B66" s="15">
        <v>28616.650000000009</v>
      </c>
      <c r="AJ66" s="11" t="s">
        <v>151</v>
      </c>
    </row>
    <row r="67" spans="1:36" x14ac:dyDescent="0.2">
      <c r="A67" s="17" t="s">
        <v>123</v>
      </c>
      <c r="B67" s="15">
        <v>26579.110000000004</v>
      </c>
      <c r="AJ67" s="11" t="s">
        <v>152</v>
      </c>
    </row>
    <row r="68" spans="1:36" x14ac:dyDescent="0.2">
      <c r="A68" s="17" t="s">
        <v>124</v>
      </c>
      <c r="B68" s="15">
        <v>30910.45</v>
      </c>
      <c r="AJ68" s="11" t="s">
        <v>153</v>
      </c>
    </row>
    <row r="69" spans="1:36" x14ac:dyDescent="0.2">
      <c r="A69" s="17" t="s">
        <v>125</v>
      </c>
      <c r="B69" s="15">
        <v>30533.71</v>
      </c>
      <c r="AJ69" s="11" t="s">
        <v>154</v>
      </c>
    </row>
    <row r="70" spans="1:36" x14ac:dyDescent="0.2">
      <c r="A70" s="17" t="s">
        <v>126</v>
      </c>
      <c r="B70" s="15">
        <v>35251.79</v>
      </c>
      <c r="AJ70" s="11" t="s">
        <v>155</v>
      </c>
    </row>
    <row r="71" spans="1:36" x14ac:dyDescent="0.2">
      <c r="A71" s="17" t="s">
        <v>127</v>
      </c>
      <c r="B71" s="15">
        <v>35350.399999999987</v>
      </c>
      <c r="AJ71" s="11" t="s">
        <v>156</v>
      </c>
    </row>
    <row r="72" spans="1:36" x14ac:dyDescent="0.2">
      <c r="A72" s="17" t="s">
        <v>128</v>
      </c>
      <c r="B72" s="15">
        <v>35242.81</v>
      </c>
      <c r="AJ72" s="11" t="s">
        <v>157</v>
      </c>
    </row>
    <row r="73" spans="1:36" x14ac:dyDescent="0.2">
      <c r="A73" s="17" t="s">
        <v>129</v>
      </c>
      <c r="B73" s="15">
        <v>33500.689999999995</v>
      </c>
      <c r="AJ73" s="11" t="s">
        <v>158</v>
      </c>
    </row>
    <row r="74" spans="1:36" x14ac:dyDescent="0.2">
      <c r="A74" s="17" t="s">
        <v>130</v>
      </c>
      <c r="B74" s="15">
        <v>36124.07</v>
      </c>
      <c r="AJ74" s="11" t="s">
        <v>159</v>
      </c>
    </row>
    <row r="75" spans="1:36" x14ac:dyDescent="0.2">
      <c r="A75" s="17" t="s">
        <v>131</v>
      </c>
      <c r="B75" s="15">
        <v>37097.980000000003</v>
      </c>
    </row>
    <row r="76" spans="1:36" x14ac:dyDescent="0.2">
      <c r="A76" s="17" t="s">
        <v>132</v>
      </c>
      <c r="B76" s="15">
        <v>401411.92000000004</v>
      </c>
    </row>
    <row r="100" spans="1:4" x14ac:dyDescent="0.2">
      <c r="A100" s="6" t="s">
        <v>133</v>
      </c>
      <c r="B100" t="s">
        <v>175</v>
      </c>
      <c r="D100">
        <f>AVERAGE(B101:B107)</f>
        <v>75.285714285714292</v>
      </c>
    </row>
    <row r="101" spans="1:4" x14ac:dyDescent="0.2">
      <c r="A101" s="14" t="s">
        <v>172</v>
      </c>
      <c r="B101" s="15">
        <v>86</v>
      </c>
    </row>
    <row r="102" spans="1:4" x14ac:dyDescent="0.2">
      <c r="A102" s="14" t="s">
        <v>174</v>
      </c>
      <c r="B102" s="15">
        <v>73</v>
      </c>
    </row>
    <row r="103" spans="1:4" x14ac:dyDescent="0.2">
      <c r="A103" s="14" t="s">
        <v>171</v>
      </c>
      <c r="B103" s="15">
        <v>71</v>
      </c>
    </row>
    <row r="104" spans="1:4" x14ac:dyDescent="0.2">
      <c r="A104" s="14" t="s">
        <v>170</v>
      </c>
      <c r="B104" s="15">
        <v>68</v>
      </c>
    </row>
    <row r="105" spans="1:4" x14ac:dyDescent="0.2">
      <c r="A105" s="14" t="s">
        <v>169</v>
      </c>
      <c r="B105" s="15">
        <v>72</v>
      </c>
    </row>
    <row r="106" spans="1:4" x14ac:dyDescent="0.2">
      <c r="A106" s="14" t="s">
        <v>168</v>
      </c>
      <c r="B106" s="15">
        <v>75</v>
      </c>
    </row>
    <row r="107" spans="1:4" x14ac:dyDescent="0.2">
      <c r="A107" s="14" t="s">
        <v>173</v>
      </c>
      <c r="B107" s="15">
        <v>82</v>
      </c>
    </row>
    <row r="108" spans="1:4" x14ac:dyDescent="0.2">
      <c r="A108" s="14" t="s">
        <v>132</v>
      </c>
      <c r="B108" s="15">
        <v>527</v>
      </c>
    </row>
    <row r="128" spans="1:2" x14ac:dyDescent="0.2">
      <c r="A128" s="6" t="s">
        <v>177</v>
      </c>
      <c r="B128" s="6" t="s">
        <v>119</v>
      </c>
    </row>
    <row r="129" spans="1:8" x14ac:dyDescent="0.2">
      <c r="A129" s="6" t="s">
        <v>133</v>
      </c>
      <c r="B129" t="s">
        <v>80</v>
      </c>
      <c r="C129" t="s">
        <v>59</v>
      </c>
      <c r="D129" t="s">
        <v>46</v>
      </c>
      <c r="E129" t="s">
        <v>22</v>
      </c>
      <c r="F129" t="s">
        <v>1</v>
      </c>
    </row>
    <row r="130" spans="1:8" x14ac:dyDescent="0.2">
      <c r="A130" s="8">
        <v>2021</v>
      </c>
      <c r="B130" s="9">
        <v>0.12714597270817421</v>
      </c>
      <c r="C130" s="9">
        <v>0.18305861077347249</v>
      </c>
      <c r="D130" s="9">
        <v>0.13132336003860887</v>
      </c>
      <c r="E130" s="9">
        <v>0.16703753846714373</v>
      </c>
      <c r="F130" s="9">
        <v>0.18779613383741939</v>
      </c>
    </row>
    <row r="131" spans="1:8" x14ac:dyDescent="0.2">
      <c r="A131" s="8">
        <v>2022</v>
      </c>
      <c r="B131" s="9">
        <v>0.15590111078986837</v>
      </c>
      <c r="C131" s="9">
        <v>0.19268136446127265</v>
      </c>
      <c r="D131" s="9">
        <v>0.14878304428266881</v>
      </c>
      <c r="E131" s="9">
        <v>0.19713569242741225</v>
      </c>
      <c r="F131" s="9">
        <v>0.17646239854202811</v>
      </c>
    </row>
    <row r="137" spans="1:8" x14ac:dyDescent="0.2">
      <c r="H137" s="1"/>
    </row>
  </sheetData>
  <autoFilter ref="AJ50:AJ74" xr:uid="{1440E5EA-5D63-8944-9FD2-AF2B8F7127B7}">
    <sortState xmlns:xlrd2="http://schemas.microsoft.com/office/spreadsheetml/2017/richdata2" ref="AJ51:AJ74">
      <sortCondition ref="AJ50:AJ74"/>
    </sortState>
  </autoFilter>
  <conditionalFormatting pivot="1" sqref="B20:E24">
    <cfRule type="colorScale" priority="1">
      <colorScale>
        <cfvo type="min"/>
        <cfvo type="max"/>
        <color rgb="FFFCFCFF"/>
        <color rgb="FF63BE7B"/>
      </colorScale>
    </cfRule>
  </conditionalFormatting>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Input Data</vt:lpstr>
      <vt:lpstr>Master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kojo's mac 🤭</dc:creator>
  <cp:lastModifiedBy>kojo's mac 🤭</cp:lastModifiedBy>
  <dcterms:created xsi:type="dcterms:W3CDTF">2023-10-05T09:21:25Z</dcterms:created>
  <dcterms:modified xsi:type="dcterms:W3CDTF">2023-10-06T15:15:40Z</dcterms:modified>
</cp:coreProperties>
</file>