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cos/Desktop/"/>
    </mc:Choice>
  </mc:AlternateContent>
  <xr:revisionPtr revIDLastSave="0" documentId="8_{D8677A95-5B6E-464E-9503-E1EF7376D61B}" xr6:coauthVersionLast="47" xr6:coauthVersionMax="47" xr10:uidLastSave="{00000000-0000-0000-0000-000000000000}"/>
  <bookViews>
    <workbookView xWindow="0" yWindow="0" windowWidth="33600" windowHeight="21000" tabRatio="458" activeTab="2" xr2:uid="{00000000-000D-0000-FFFF-FFFF00000000}"/>
  </bookViews>
  <sheets>
    <sheet name=" VolumeData" sheetId="76" r:id="rId1"/>
    <sheet name="Pivot" sheetId="77" r:id="rId2"/>
    <sheet name="Summary" sheetId="78" r:id="rId3"/>
    <sheet name="EXT0070122021 (OG)" sheetId="74" state="hidden" r:id="rId4"/>
    <sheet name="Sheet3 (OG)" sheetId="75" state="hidden" r:id="rId5"/>
    <sheet name="Email" sheetId="73" r:id="rId6"/>
    <sheet name="Geo Data" sheetId="71" r:id="rId7"/>
  </sheets>
  <definedNames>
    <definedName name="_xlnm.Print_Area" localSheetId="2">Summary!$A$1:$U$68</definedName>
  </definedNames>
  <calcPr calcId="191029"/>
  <pivotCaches>
    <pivotCache cacheId="12" r:id="rId8"/>
  </pivotCaches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6" i="78" l="1"/>
  <c r="M57" i="78"/>
  <c r="M58" i="78"/>
  <c r="M59" i="78"/>
  <c r="M55" i="78"/>
  <c r="L56" i="78"/>
  <c r="L57" i="78"/>
  <c r="L58" i="78"/>
  <c r="L59" i="78"/>
  <c r="L55" i="78"/>
  <c r="M46" i="78"/>
  <c r="M47" i="78"/>
  <c r="M48" i="78"/>
  <c r="M49" i="78"/>
  <c r="M45" i="78"/>
  <c r="L46" i="78"/>
  <c r="L47" i="78"/>
  <c r="L48" i="78"/>
  <c r="L49" i="78"/>
  <c r="L45" i="78"/>
  <c r="M35" i="78"/>
  <c r="L35" i="78"/>
  <c r="M36" i="78"/>
  <c r="M37" i="78"/>
  <c r="M38" i="78"/>
  <c r="M39" i="78"/>
  <c r="L36" i="78"/>
  <c r="L37" i="78"/>
  <c r="L38" i="78"/>
  <c r="L39" i="78"/>
  <c r="D59" i="78"/>
  <c r="E59" i="78"/>
  <c r="F59" i="78"/>
  <c r="G59" i="78"/>
  <c r="H59" i="78"/>
  <c r="C59" i="78"/>
  <c r="S46" i="78"/>
  <c r="S47" i="78"/>
  <c r="S48" i="78"/>
  <c r="S45" i="78"/>
  <c r="R45" i="78"/>
  <c r="P46" i="78"/>
  <c r="P47" i="78"/>
  <c r="P48" i="78"/>
  <c r="P45" i="78"/>
  <c r="O46" i="78"/>
  <c r="O47" i="78"/>
  <c r="O48" i="78"/>
  <c r="O45" i="78"/>
  <c r="R48" i="78"/>
  <c r="R47" i="78"/>
  <c r="R46" i="78"/>
  <c r="B6" i="78"/>
  <c r="F37" i="78"/>
  <c r="F57" i="78" s="1"/>
  <c r="H36" i="78"/>
  <c r="H56" i="78" s="1"/>
  <c r="H37" i="78"/>
  <c r="H57" i="78" s="1"/>
  <c r="H38" i="78"/>
  <c r="H35" i="78"/>
  <c r="H39" i="78" s="1"/>
  <c r="G36" i="78"/>
  <c r="G56" i="78" s="1"/>
  <c r="G37" i="78"/>
  <c r="G57" i="78" s="1"/>
  <c r="G38" i="78"/>
  <c r="G58" i="78" s="1"/>
  <c r="G35" i="78"/>
  <c r="G55" i="78" s="1"/>
  <c r="F35" i="78"/>
  <c r="F55" i="78" s="1"/>
  <c r="F36" i="78"/>
  <c r="F56" i="78" s="1"/>
  <c r="F38" i="78"/>
  <c r="F58" i="78" s="1"/>
  <c r="E35" i="78"/>
  <c r="E55" i="78" s="1"/>
  <c r="E36" i="78"/>
  <c r="E56" i="78" s="1"/>
  <c r="E37" i="78"/>
  <c r="E57" i="78" s="1"/>
  <c r="E38" i="78"/>
  <c r="E58" i="78" s="1"/>
  <c r="D35" i="78"/>
  <c r="D55" i="78" s="1"/>
  <c r="D36" i="78"/>
  <c r="D56" i="78" s="1"/>
  <c r="D37" i="78"/>
  <c r="D57" i="78" s="1"/>
  <c r="D38" i="78"/>
  <c r="D58" i="78" s="1"/>
  <c r="C35" i="78"/>
  <c r="C55" i="78" s="1"/>
  <c r="C36" i="78"/>
  <c r="C56" i="78" s="1"/>
  <c r="C37" i="78"/>
  <c r="C57" i="78" s="1"/>
  <c r="C38" i="78"/>
  <c r="C58" i="78" s="1"/>
  <c r="E8" i="78"/>
  <c r="E6" i="78"/>
  <c r="B8" i="78"/>
  <c r="C100" i="77"/>
  <c r="D100" i="77"/>
  <c r="E100" i="77"/>
  <c r="F100" i="77"/>
  <c r="G100" i="77"/>
  <c r="B100" i="77"/>
  <c r="D96" i="77"/>
  <c r="E96" i="77"/>
  <c r="F96" i="77"/>
  <c r="G96" i="77"/>
  <c r="D97" i="77"/>
  <c r="E97" i="77"/>
  <c r="F97" i="77"/>
  <c r="G97" i="77"/>
  <c r="D98" i="77"/>
  <c r="E98" i="77"/>
  <c r="F98" i="77"/>
  <c r="G98" i="77"/>
  <c r="D99" i="77"/>
  <c r="E99" i="77"/>
  <c r="F99" i="77"/>
  <c r="G99" i="77"/>
  <c r="C96" i="77"/>
  <c r="C97" i="77"/>
  <c r="C98" i="77"/>
  <c r="C99" i="77"/>
  <c r="B97" i="77"/>
  <c r="B98" i="77"/>
  <c r="B99" i="77"/>
  <c r="B96" i="77"/>
  <c r="A96" i="77" a="1"/>
  <c r="A96" i="77" s="1"/>
  <c r="W51" i="77"/>
  <c r="W52" i="77"/>
  <c r="AA53" i="77"/>
  <c r="AA50" i="77"/>
  <c r="AA51" i="77"/>
  <c r="AA52" i="77"/>
  <c r="AA49" i="77"/>
  <c r="Z50" i="77"/>
  <c r="Z51" i="77"/>
  <c r="Z52" i="77"/>
  <c r="Z53" i="77"/>
  <c r="Z49" i="77"/>
  <c r="Y50" i="77"/>
  <c r="Y51" i="77"/>
  <c r="Y52" i="77"/>
  <c r="Y53" i="77"/>
  <c r="Y49" i="77"/>
  <c r="W50" i="77"/>
  <c r="W53" i="77"/>
  <c r="W49" i="77"/>
  <c r="T50" i="77"/>
  <c r="T51" i="77"/>
  <c r="T52" i="77"/>
  <c r="T53" i="77"/>
  <c r="T49" i="77"/>
  <c r="V50" i="77"/>
  <c r="V51" i="77"/>
  <c r="V52" i="77"/>
  <c r="V53" i="77"/>
  <c r="V49" i="77"/>
  <c r="S50" i="77"/>
  <c r="S51" i="77"/>
  <c r="S52" i="77"/>
  <c r="S53" i="77"/>
  <c r="S49" i="77"/>
  <c r="E2" i="76"/>
  <c r="E3" i="76"/>
  <c r="E4" i="76"/>
  <c r="E5" i="76"/>
  <c r="E6" i="76"/>
  <c r="E7" i="76"/>
  <c r="E8" i="76"/>
  <c r="E9" i="76"/>
  <c r="E10" i="76"/>
  <c r="E11" i="76"/>
  <c r="E12" i="76"/>
  <c r="E13" i="76"/>
  <c r="E14" i="76"/>
  <c r="E15" i="76"/>
  <c r="E16" i="76"/>
  <c r="E17" i="76"/>
  <c r="E18" i="76"/>
  <c r="E19" i="76"/>
  <c r="E20" i="76"/>
  <c r="E21" i="76"/>
  <c r="E22" i="76"/>
  <c r="E23" i="76"/>
  <c r="E24" i="76"/>
  <c r="E25" i="76"/>
  <c r="E26" i="76"/>
  <c r="E27" i="76"/>
  <c r="E28" i="76"/>
  <c r="E29" i="76"/>
  <c r="E30" i="76"/>
  <c r="E31" i="76"/>
  <c r="E32" i="76"/>
  <c r="E33" i="76"/>
  <c r="E34" i="76"/>
  <c r="E35" i="76"/>
  <c r="E36" i="76"/>
  <c r="E37" i="76"/>
  <c r="E38" i="76"/>
  <c r="E39" i="76"/>
  <c r="E40" i="76"/>
  <c r="E41" i="76"/>
  <c r="E42" i="76"/>
  <c r="E43" i="76"/>
  <c r="E44" i="76"/>
  <c r="E45" i="76"/>
  <c r="E46" i="76"/>
  <c r="E47" i="76"/>
  <c r="E48" i="76"/>
  <c r="E49" i="76"/>
  <c r="E50" i="76"/>
  <c r="E51" i="76"/>
  <c r="E52" i="76"/>
  <c r="E53" i="76"/>
  <c r="E54" i="76"/>
  <c r="E55" i="76"/>
  <c r="E56" i="76"/>
  <c r="E57" i="76"/>
  <c r="E58" i="76"/>
  <c r="E59" i="76"/>
  <c r="E60" i="76"/>
  <c r="E61" i="76"/>
  <c r="E62" i="76"/>
  <c r="E63" i="76"/>
  <c r="E64" i="76"/>
  <c r="E65" i="76"/>
  <c r="E66" i="76"/>
  <c r="E67" i="76"/>
  <c r="E68" i="76"/>
  <c r="E69" i="76"/>
  <c r="E70" i="76"/>
  <c r="E71" i="76"/>
  <c r="E72" i="76"/>
  <c r="E73" i="76"/>
  <c r="E74" i="76"/>
  <c r="E75" i="76"/>
  <c r="E76" i="76"/>
  <c r="E77" i="76"/>
  <c r="E78" i="76"/>
  <c r="E79" i="76"/>
  <c r="E80" i="76"/>
  <c r="E81" i="76"/>
  <c r="E82" i="76"/>
  <c r="E83" i="76"/>
  <c r="E84" i="76"/>
  <c r="E85" i="76"/>
  <c r="E86" i="76"/>
  <c r="E87" i="76"/>
  <c r="E88" i="76"/>
  <c r="E89" i="76"/>
  <c r="E90" i="76"/>
  <c r="E91" i="76"/>
  <c r="E92" i="76"/>
  <c r="E93" i="76"/>
  <c r="E94" i="76"/>
  <c r="E95" i="76"/>
  <c r="E96" i="76"/>
  <c r="E97" i="76"/>
  <c r="E98" i="76"/>
  <c r="E99" i="76"/>
  <c r="E100" i="76"/>
  <c r="E101" i="76"/>
  <c r="E102" i="76"/>
  <c r="E103" i="76"/>
  <c r="E104" i="76"/>
  <c r="E105" i="76"/>
  <c r="E106" i="76"/>
  <c r="E107" i="76"/>
  <c r="E108" i="76"/>
  <c r="E109" i="76"/>
  <c r="E110" i="76"/>
  <c r="E111" i="76"/>
  <c r="E112" i="76"/>
  <c r="E113" i="76"/>
  <c r="E114" i="76"/>
  <c r="E115" i="76"/>
  <c r="E116" i="76"/>
  <c r="E117" i="76"/>
  <c r="E118" i="76"/>
  <c r="E119" i="76"/>
  <c r="E120" i="76"/>
  <c r="E121" i="76"/>
  <c r="E122" i="76"/>
  <c r="E123" i="76"/>
  <c r="E124" i="76"/>
  <c r="E125" i="76"/>
  <c r="E126" i="76"/>
  <c r="E127" i="76"/>
  <c r="E128" i="76"/>
  <c r="E129" i="76"/>
  <c r="E130" i="76"/>
  <c r="E131" i="76"/>
  <c r="E132" i="76"/>
  <c r="E133" i="76"/>
  <c r="E134" i="76"/>
  <c r="E135" i="76"/>
  <c r="E136" i="76"/>
  <c r="E137" i="76"/>
  <c r="E138" i="76"/>
  <c r="E139" i="76"/>
  <c r="E140" i="76"/>
  <c r="E141" i="76"/>
  <c r="E142" i="76"/>
  <c r="E143" i="76"/>
  <c r="E144" i="76"/>
  <c r="E145" i="76"/>
  <c r="E146" i="76"/>
  <c r="E147" i="76"/>
  <c r="E148" i="76"/>
  <c r="E149" i="76"/>
  <c r="E150" i="76"/>
  <c r="E151" i="76"/>
  <c r="E152" i="76"/>
  <c r="E153" i="76"/>
  <c r="E154" i="76"/>
  <c r="E155" i="76"/>
  <c r="E156" i="76"/>
  <c r="E157" i="76"/>
  <c r="E158" i="76"/>
  <c r="E159" i="76"/>
  <c r="E160" i="76"/>
  <c r="E161" i="76"/>
  <c r="E162" i="76"/>
  <c r="E163" i="76"/>
  <c r="E164" i="76"/>
  <c r="E165" i="76"/>
  <c r="E166" i="76"/>
  <c r="E167" i="76"/>
  <c r="E168" i="76"/>
  <c r="E169" i="76"/>
  <c r="E170" i="76"/>
  <c r="E171" i="76"/>
  <c r="E172" i="76"/>
  <c r="E173" i="76"/>
  <c r="E174" i="76"/>
  <c r="E175" i="76"/>
  <c r="E176" i="76"/>
  <c r="E177" i="76"/>
  <c r="E178" i="76"/>
  <c r="E179" i="76"/>
  <c r="E180" i="76"/>
  <c r="E181" i="76"/>
  <c r="E182" i="76"/>
  <c r="E183" i="76"/>
  <c r="E184" i="76"/>
  <c r="E185" i="76"/>
  <c r="E186" i="76"/>
  <c r="E187" i="76"/>
  <c r="E188" i="76"/>
  <c r="E189" i="76"/>
  <c r="E190" i="76"/>
  <c r="E191" i="76"/>
  <c r="E192" i="76"/>
  <c r="E193" i="76"/>
  <c r="E194" i="76"/>
  <c r="E195" i="76"/>
  <c r="E196" i="76"/>
  <c r="E197" i="76"/>
  <c r="E198" i="76"/>
  <c r="E199" i="76"/>
  <c r="E200" i="76"/>
  <c r="E201" i="76"/>
  <c r="E202" i="76"/>
  <c r="E203" i="76"/>
  <c r="E204" i="76"/>
  <c r="E205" i="76"/>
  <c r="E206" i="76"/>
  <c r="E207" i="76"/>
  <c r="E208" i="76"/>
  <c r="E209" i="76"/>
  <c r="E210" i="76"/>
  <c r="E211" i="76"/>
  <c r="E212" i="76"/>
  <c r="E213" i="76"/>
  <c r="E214" i="76"/>
  <c r="E215" i="76"/>
  <c r="E216" i="76"/>
  <c r="E217" i="76"/>
  <c r="E218" i="76"/>
  <c r="E219" i="76"/>
  <c r="E220" i="76"/>
  <c r="E221" i="76"/>
  <c r="E222" i="76"/>
  <c r="E223" i="76"/>
  <c r="E224" i="76"/>
  <c r="E225" i="76"/>
  <c r="E226" i="76"/>
  <c r="E227" i="76"/>
  <c r="E228" i="76"/>
  <c r="E229" i="76"/>
  <c r="E230" i="76"/>
  <c r="E231" i="76"/>
  <c r="E232" i="76"/>
  <c r="E233" i="76"/>
  <c r="E234" i="76"/>
  <c r="E235" i="76"/>
  <c r="E236" i="76"/>
  <c r="E237" i="76"/>
  <c r="E238" i="76"/>
  <c r="E239" i="76"/>
  <c r="E240" i="76"/>
  <c r="E241" i="76"/>
  <c r="E242" i="76"/>
  <c r="E243" i="76"/>
  <c r="E244" i="76"/>
  <c r="E245" i="76"/>
  <c r="E246" i="76"/>
  <c r="E247" i="76"/>
  <c r="E248" i="76"/>
  <c r="E249" i="76"/>
  <c r="E250" i="76"/>
  <c r="E251" i="76"/>
  <c r="E252" i="76"/>
  <c r="E253" i="76"/>
  <c r="E254" i="76"/>
  <c r="E255" i="76"/>
  <c r="E256" i="76"/>
  <c r="E257" i="76"/>
  <c r="E258" i="76"/>
  <c r="E259" i="76"/>
  <c r="E260" i="76"/>
  <c r="E261" i="76"/>
  <c r="E262" i="76"/>
  <c r="E263" i="76"/>
  <c r="E264" i="76"/>
  <c r="E265" i="76"/>
  <c r="E266" i="76"/>
  <c r="E267" i="76"/>
  <c r="E268" i="76"/>
  <c r="E269" i="76"/>
  <c r="E270" i="76"/>
  <c r="E271" i="76"/>
  <c r="E272" i="76"/>
  <c r="E273" i="76"/>
  <c r="E274" i="76"/>
  <c r="E275" i="76"/>
  <c r="E276" i="76"/>
  <c r="E277" i="76"/>
  <c r="E278" i="76"/>
  <c r="E279" i="76"/>
  <c r="E280" i="76"/>
  <c r="E281" i="76"/>
  <c r="E282" i="76"/>
  <c r="E283" i="76"/>
  <c r="E284" i="76"/>
  <c r="E285" i="76"/>
  <c r="E286" i="76"/>
  <c r="E287" i="76"/>
  <c r="E288" i="76"/>
  <c r="E289" i="76"/>
  <c r="E290" i="76"/>
  <c r="E291" i="76"/>
  <c r="E292" i="76"/>
  <c r="E293" i="76"/>
  <c r="E294" i="76"/>
  <c r="E295" i="76"/>
  <c r="E296" i="76"/>
  <c r="E297" i="76"/>
  <c r="E298" i="76"/>
  <c r="E299" i="76"/>
  <c r="E300" i="76"/>
  <c r="E301" i="76"/>
  <c r="E302" i="76"/>
  <c r="E303" i="76"/>
  <c r="E304" i="76"/>
  <c r="E305" i="76"/>
  <c r="E306" i="76"/>
  <c r="E307" i="76"/>
  <c r="E308" i="76"/>
  <c r="E309" i="76"/>
  <c r="E310" i="76"/>
  <c r="E311" i="76"/>
  <c r="E312" i="76"/>
  <c r="E313" i="76"/>
  <c r="E314" i="76"/>
  <c r="E315" i="76"/>
  <c r="E316" i="76"/>
  <c r="E317" i="76"/>
  <c r="E318" i="76"/>
  <c r="E319" i="76"/>
  <c r="E320" i="76"/>
  <c r="E321" i="76"/>
  <c r="E322" i="76"/>
  <c r="E323" i="76"/>
  <c r="E324" i="76"/>
  <c r="E325" i="76"/>
  <c r="E326" i="76"/>
  <c r="E327" i="76"/>
  <c r="E328" i="76"/>
  <c r="E329" i="76"/>
  <c r="E330" i="76"/>
  <c r="E331" i="76"/>
  <c r="E332" i="76"/>
  <c r="E333" i="76"/>
  <c r="E334" i="76"/>
  <c r="E335" i="76"/>
  <c r="E336" i="76"/>
  <c r="E337" i="76"/>
  <c r="E338" i="76"/>
  <c r="E339" i="76"/>
  <c r="E340" i="76"/>
  <c r="E341" i="76"/>
  <c r="E342" i="76"/>
  <c r="E343" i="76"/>
  <c r="E344" i="76"/>
  <c r="E345" i="76"/>
  <c r="E346" i="76"/>
  <c r="E347" i="76"/>
  <c r="E348" i="76"/>
  <c r="E349" i="76"/>
  <c r="E350" i="76"/>
  <c r="E351" i="76"/>
  <c r="E352" i="76"/>
  <c r="E353" i="76"/>
  <c r="E354" i="76"/>
  <c r="E355" i="76"/>
  <c r="E356" i="76"/>
  <c r="E357" i="76"/>
  <c r="E358" i="76"/>
  <c r="E359" i="76"/>
  <c r="E360" i="76"/>
  <c r="E361" i="76"/>
  <c r="E362" i="76"/>
  <c r="E363" i="76"/>
  <c r="E364" i="76"/>
  <c r="E365" i="76"/>
  <c r="E366" i="76"/>
  <c r="E367" i="76"/>
  <c r="E368" i="76"/>
  <c r="E369" i="76"/>
  <c r="E370" i="76"/>
  <c r="E371" i="76"/>
  <c r="E372" i="76"/>
  <c r="E373" i="76"/>
  <c r="E374" i="76"/>
  <c r="E375" i="76"/>
  <c r="E376" i="76"/>
  <c r="E377" i="76"/>
  <c r="E378" i="76"/>
  <c r="E379" i="76"/>
  <c r="E380" i="76"/>
  <c r="E381" i="76"/>
  <c r="E382" i="76"/>
  <c r="E383" i="76"/>
  <c r="E384" i="76"/>
  <c r="E385" i="76"/>
  <c r="E386" i="76"/>
  <c r="E387" i="76"/>
  <c r="E388" i="76"/>
  <c r="E389" i="76"/>
  <c r="E390" i="76"/>
  <c r="E391" i="76"/>
  <c r="E392" i="76"/>
  <c r="E393" i="76"/>
  <c r="E394" i="76"/>
  <c r="E395" i="76"/>
  <c r="E396" i="76"/>
  <c r="E397" i="76"/>
  <c r="E398" i="76"/>
  <c r="E399" i="76"/>
  <c r="E400" i="76"/>
  <c r="E401" i="76"/>
  <c r="E402" i="76"/>
  <c r="E403" i="76"/>
  <c r="E404" i="76"/>
  <c r="E405" i="76"/>
  <c r="E406" i="76"/>
  <c r="E407" i="76"/>
  <c r="E408" i="76"/>
  <c r="E409" i="76"/>
  <c r="E410" i="76"/>
  <c r="E411" i="76"/>
  <c r="E412" i="76"/>
  <c r="E413" i="76"/>
  <c r="E414" i="76"/>
  <c r="E415" i="76"/>
  <c r="E416" i="76"/>
  <c r="E417" i="76"/>
  <c r="E418" i="76"/>
  <c r="E419" i="76"/>
  <c r="E420" i="76"/>
  <c r="E421" i="76"/>
  <c r="E422" i="76"/>
  <c r="E423" i="76"/>
  <c r="E424" i="76"/>
  <c r="E425" i="76"/>
  <c r="E426" i="76"/>
  <c r="E427" i="76"/>
  <c r="E428" i="76"/>
  <c r="E429" i="76"/>
  <c r="E430" i="76"/>
  <c r="E431" i="76"/>
  <c r="E432" i="76"/>
  <c r="E433" i="76"/>
  <c r="E434" i="76"/>
  <c r="E435" i="76"/>
  <c r="E436" i="76"/>
  <c r="E437" i="76"/>
  <c r="E438" i="76"/>
  <c r="E439" i="76"/>
  <c r="E440" i="76"/>
  <c r="E441" i="76"/>
  <c r="E442" i="76"/>
  <c r="E443" i="76"/>
  <c r="E444" i="76"/>
  <c r="E445" i="76"/>
  <c r="E446" i="76"/>
  <c r="E447" i="76"/>
  <c r="E448" i="76"/>
  <c r="E449" i="76"/>
  <c r="E450" i="76"/>
  <c r="E451" i="76"/>
  <c r="E452" i="76"/>
  <c r="E453" i="76"/>
  <c r="E454" i="76"/>
  <c r="E455" i="76"/>
  <c r="E456" i="76"/>
  <c r="E457" i="76"/>
  <c r="E458" i="76"/>
  <c r="E459" i="76"/>
  <c r="E460" i="76"/>
  <c r="E461" i="76"/>
  <c r="E462" i="76"/>
  <c r="E463" i="76"/>
  <c r="E464" i="76"/>
  <c r="E465" i="76"/>
  <c r="E466" i="76"/>
  <c r="E467" i="76"/>
  <c r="E468" i="76"/>
  <c r="E469" i="76"/>
  <c r="E470" i="76"/>
  <c r="E471" i="76"/>
  <c r="E472" i="76"/>
  <c r="E473" i="76"/>
  <c r="E474" i="76"/>
  <c r="E475" i="76"/>
  <c r="E476" i="76"/>
  <c r="E477" i="76"/>
  <c r="E478" i="76"/>
  <c r="E479" i="76"/>
  <c r="E480" i="76"/>
  <c r="E481" i="76"/>
  <c r="E482" i="76"/>
  <c r="E483" i="76"/>
  <c r="E484" i="76"/>
  <c r="E485" i="76"/>
  <c r="E486" i="76"/>
  <c r="E487" i="76"/>
  <c r="E488" i="76"/>
  <c r="E489" i="76"/>
  <c r="E490" i="76"/>
  <c r="E491" i="76"/>
  <c r="E492" i="76"/>
  <c r="E493" i="76"/>
  <c r="E494" i="76"/>
  <c r="E495" i="76"/>
  <c r="E496" i="76"/>
  <c r="E497" i="76"/>
  <c r="E498" i="76"/>
  <c r="E499" i="76"/>
  <c r="E500" i="76"/>
  <c r="E501" i="76"/>
  <c r="E502" i="76"/>
  <c r="E503" i="76"/>
  <c r="E504" i="76"/>
  <c r="E505" i="76"/>
  <c r="E506" i="76"/>
  <c r="E507" i="76"/>
  <c r="E508" i="76"/>
  <c r="E509" i="76"/>
  <c r="E510" i="76"/>
  <c r="E511" i="76"/>
  <c r="E512" i="76"/>
  <c r="E513" i="76"/>
  <c r="E514" i="76"/>
  <c r="E515" i="76"/>
  <c r="E516" i="76"/>
  <c r="E517" i="76"/>
  <c r="E518" i="76"/>
  <c r="E519" i="76"/>
  <c r="E520" i="76"/>
  <c r="E521" i="76"/>
  <c r="E522" i="76"/>
  <c r="E523" i="76"/>
  <c r="E524" i="76"/>
  <c r="E525" i="76"/>
  <c r="E526" i="76"/>
  <c r="E527" i="76"/>
  <c r="E528" i="76"/>
  <c r="E529" i="76"/>
  <c r="E530" i="76"/>
  <c r="E531" i="76"/>
  <c r="E532" i="76"/>
  <c r="E533" i="76"/>
  <c r="E534" i="76"/>
  <c r="E535" i="76"/>
  <c r="E536" i="76"/>
  <c r="E537" i="76"/>
  <c r="E538" i="76"/>
  <c r="E539" i="76"/>
  <c r="E540" i="76"/>
  <c r="E541" i="76"/>
  <c r="E542" i="76"/>
  <c r="E543" i="76"/>
  <c r="E544" i="76"/>
  <c r="E545" i="76"/>
  <c r="E546" i="76"/>
  <c r="E547" i="76"/>
  <c r="E548" i="76"/>
  <c r="E549" i="76"/>
  <c r="E550" i="76"/>
  <c r="E551" i="76"/>
  <c r="E552" i="76"/>
  <c r="E553" i="76"/>
  <c r="E554" i="76"/>
  <c r="E555" i="76"/>
  <c r="E556" i="76"/>
  <c r="E557" i="76"/>
  <c r="E558" i="76"/>
  <c r="E559" i="76"/>
  <c r="E560" i="76"/>
  <c r="E561" i="76"/>
  <c r="E562" i="76"/>
  <c r="E563" i="76"/>
  <c r="E564" i="76"/>
  <c r="E565" i="76"/>
  <c r="E566" i="76"/>
  <c r="E567" i="76"/>
  <c r="E568" i="76"/>
  <c r="E569" i="76"/>
  <c r="E570" i="76"/>
  <c r="E571" i="76"/>
  <c r="E572" i="76"/>
  <c r="E573" i="76"/>
  <c r="E574" i="76"/>
  <c r="E575" i="76"/>
  <c r="E576" i="76"/>
  <c r="E577" i="76"/>
  <c r="E578" i="76"/>
  <c r="E579" i="76"/>
  <c r="E580" i="76"/>
  <c r="E581" i="76"/>
  <c r="E582" i="76"/>
  <c r="E583" i="76"/>
  <c r="E584" i="76"/>
  <c r="E585" i="76"/>
  <c r="E586" i="76"/>
  <c r="E587" i="76"/>
  <c r="E588" i="76"/>
  <c r="E589" i="76"/>
  <c r="E590" i="76"/>
  <c r="E591" i="76"/>
  <c r="E592" i="76"/>
  <c r="E593" i="76"/>
  <c r="E594" i="76"/>
  <c r="E595" i="76"/>
  <c r="E596" i="76"/>
  <c r="E597" i="76"/>
  <c r="E598" i="76"/>
  <c r="E599" i="76"/>
  <c r="E600" i="76"/>
  <c r="E601" i="76"/>
  <c r="E602" i="76"/>
  <c r="E603" i="76"/>
  <c r="E604" i="76"/>
  <c r="E605" i="76"/>
  <c r="E606" i="76"/>
  <c r="E607" i="76"/>
  <c r="E608" i="76"/>
  <c r="E609" i="76"/>
  <c r="E610" i="76"/>
  <c r="E611" i="76"/>
  <c r="E612" i="76"/>
  <c r="E613" i="76"/>
  <c r="E614" i="76"/>
  <c r="E615" i="76"/>
  <c r="E616" i="76"/>
  <c r="E617" i="76"/>
  <c r="E618" i="76"/>
  <c r="E619" i="76"/>
  <c r="E620" i="76"/>
  <c r="E621" i="76"/>
  <c r="E622" i="76"/>
  <c r="E623" i="76"/>
  <c r="E624" i="76"/>
  <c r="E625" i="76"/>
  <c r="E626" i="76"/>
  <c r="E627" i="76"/>
  <c r="E628" i="76"/>
  <c r="E629" i="76"/>
  <c r="E630" i="76"/>
  <c r="E631" i="76"/>
  <c r="E632" i="76"/>
  <c r="E633" i="76"/>
  <c r="E634" i="76"/>
  <c r="E635" i="76"/>
  <c r="E636" i="76"/>
  <c r="E637" i="76"/>
  <c r="E638" i="76"/>
  <c r="E639" i="76"/>
  <c r="E640" i="76"/>
  <c r="E641" i="76"/>
  <c r="E642" i="76"/>
  <c r="E643" i="76"/>
  <c r="E644" i="76"/>
  <c r="E645" i="76"/>
  <c r="E646" i="76"/>
  <c r="E647" i="76"/>
  <c r="E648" i="76"/>
  <c r="E649" i="76"/>
  <c r="E650" i="76"/>
  <c r="E651" i="76"/>
  <c r="E652" i="76"/>
  <c r="E653" i="76"/>
  <c r="E654" i="76"/>
  <c r="E655" i="76"/>
  <c r="E656" i="76"/>
  <c r="E657" i="76"/>
  <c r="E658" i="76"/>
  <c r="E659" i="76"/>
  <c r="E660" i="76"/>
  <c r="E661" i="76"/>
  <c r="E662" i="76"/>
  <c r="E663" i="76"/>
  <c r="E664" i="76"/>
  <c r="E665" i="76"/>
  <c r="E666" i="76"/>
  <c r="E667" i="76"/>
  <c r="E668" i="76"/>
  <c r="E669" i="76"/>
  <c r="E670" i="76"/>
  <c r="E671" i="76"/>
  <c r="E672" i="76"/>
  <c r="E673" i="76"/>
  <c r="E674" i="76"/>
  <c r="E675" i="76"/>
  <c r="E676" i="76"/>
  <c r="E677" i="76"/>
  <c r="E678" i="76"/>
  <c r="E679" i="76"/>
  <c r="E680" i="76"/>
  <c r="E681" i="76"/>
  <c r="E682" i="76"/>
  <c r="E683" i="76"/>
  <c r="E684" i="76"/>
  <c r="E685" i="76"/>
  <c r="E686" i="76"/>
  <c r="E687" i="76"/>
  <c r="E688" i="76"/>
  <c r="E689" i="76"/>
  <c r="E690" i="76"/>
  <c r="E691" i="76"/>
  <c r="E692" i="76"/>
  <c r="E693" i="76"/>
  <c r="E694" i="76"/>
  <c r="E695" i="76"/>
  <c r="E696" i="76"/>
  <c r="E697" i="76"/>
  <c r="E698" i="76"/>
  <c r="E699" i="76"/>
  <c r="E700" i="76"/>
  <c r="E701" i="76"/>
  <c r="E702" i="76"/>
  <c r="E703" i="76"/>
  <c r="E704" i="76"/>
  <c r="E705" i="76"/>
  <c r="E706" i="76"/>
  <c r="E707" i="76"/>
  <c r="E708" i="76"/>
  <c r="E709" i="76"/>
  <c r="E710" i="76"/>
  <c r="E711" i="76"/>
  <c r="E712" i="76"/>
  <c r="E713" i="76"/>
  <c r="E714" i="76"/>
  <c r="E715" i="76"/>
  <c r="E716" i="76"/>
  <c r="E717" i="76"/>
  <c r="E718" i="76"/>
  <c r="E719" i="76"/>
  <c r="E720" i="76"/>
  <c r="E721" i="76"/>
  <c r="E722" i="76"/>
  <c r="E723" i="76"/>
  <c r="E724" i="76"/>
  <c r="E725" i="76"/>
  <c r="E726" i="76"/>
  <c r="E727" i="76"/>
  <c r="E728" i="76"/>
  <c r="E729" i="76"/>
  <c r="E730" i="76"/>
  <c r="E731" i="76"/>
  <c r="E732" i="76"/>
  <c r="E733" i="76"/>
  <c r="E734" i="76"/>
  <c r="E735" i="76"/>
  <c r="E736" i="76"/>
  <c r="E737" i="76"/>
  <c r="E738" i="76"/>
  <c r="E739" i="76"/>
  <c r="E740" i="76"/>
  <c r="E741" i="76"/>
  <c r="E742" i="76"/>
  <c r="E743" i="76"/>
  <c r="E744" i="76"/>
  <c r="E745" i="76"/>
  <c r="E746" i="76"/>
  <c r="E747" i="76"/>
  <c r="E748" i="76"/>
  <c r="E749" i="76"/>
  <c r="E750" i="76"/>
  <c r="E751" i="76"/>
  <c r="E752" i="76"/>
  <c r="E753" i="76"/>
  <c r="E754" i="76"/>
  <c r="E755" i="76"/>
  <c r="E756" i="76"/>
  <c r="E757" i="76"/>
  <c r="E758" i="76"/>
  <c r="E759" i="76"/>
  <c r="E760" i="76"/>
  <c r="E761" i="76"/>
  <c r="E762" i="76"/>
  <c r="E763" i="76"/>
  <c r="E764" i="76"/>
  <c r="E765" i="76"/>
  <c r="E766" i="76"/>
  <c r="E767" i="76"/>
  <c r="E768" i="76"/>
  <c r="E769" i="76"/>
  <c r="E770" i="76"/>
  <c r="E771" i="76"/>
  <c r="E772" i="76"/>
  <c r="E773" i="76"/>
  <c r="E774" i="76"/>
  <c r="E775" i="76"/>
  <c r="E776" i="76"/>
  <c r="E777" i="76"/>
  <c r="E778" i="76"/>
  <c r="E779" i="76"/>
  <c r="E780" i="76"/>
  <c r="E781" i="76"/>
  <c r="E782" i="76"/>
  <c r="E783" i="76"/>
  <c r="E784" i="76"/>
  <c r="E785" i="76"/>
  <c r="E786" i="76"/>
  <c r="E787" i="76"/>
  <c r="E788" i="76"/>
  <c r="E789" i="76"/>
  <c r="E790" i="76"/>
  <c r="E791" i="76"/>
  <c r="E792" i="76"/>
  <c r="E793" i="76"/>
  <c r="E794" i="76"/>
  <c r="E795" i="76"/>
  <c r="E796" i="76"/>
  <c r="E797" i="76"/>
  <c r="E798" i="76"/>
  <c r="E799" i="76"/>
  <c r="E800" i="76"/>
  <c r="E801" i="76"/>
  <c r="E802" i="76"/>
  <c r="E803" i="76"/>
  <c r="E804" i="76"/>
  <c r="E805" i="76"/>
  <c r="E806" i="76"/>
  <c r="E807" i="76"/>
  <c r="E808" i="76"/>
  <c r="E809" i="76"/>
  <c r="E810" i="76"/>
  <c r="E811" i="76"/>
  <c r="E812" i="76"/>
  <c r="E813" i="76"/>
  <c r="E814" i="76"/>
  <c r="E815" i="76"/>
  <c r="E816" i="76"/>
  <c r="E817" i="76"/>
  <c r="E818" i="76"/>
  <c r="E819" i="76"/>
  <c r="E820" i="76"/>
  <c r="E821" i="76"/>
  <c r="E822" i="76"/>
  <c r="E823" i="76"/>
  <c r="E824" i="76"/>
  <c r="E825" i="76"/>
  <c r="E826" i="76"/>
  <c r="E827" i="76"/>
  <c r="E828" i="76"/>
  <c r="E829" i="76"/>
  <c r="E830" i="76"/>
  <c r="E831" i="76"/>
  <c r="E832" i="76"/>
  <c r="E833" i="76"/>
  <c r="E834" i="76"/>
  <c r="E835" i="76"/>
  <c r="E836" i="76"/>
  <c r="E837" i="76"/>
  <c r="E838" i="76"/>
  <c r="E839" i="76"/>
  <c r="E840" i="76"/>
  <c r="E841" i="76"/>
  <c r="E842" i="76"/>
  <c r="E843" i="76"/>
  <c r="E844" i="76"/>
  <c r="E845" i="76"/>
  <c r="E846" i="76"/>
  <c r="E847" i="76"/>
  <c r="E848" i="76"/>
  <c r="E849" i="76"/>
  <c r="E850" i="76"/>
  <c r="E851" i="76"/>
  <c r="E852" i="76"/>
  <c r="E853" i="76"/>
  <c r="E854" i="76"/>
  <c r="E855" i="76"/>
  <c r="E856" i="76"/>
  <c r="E857" i="76"/>
  <c r="E858" i="76"/>
  <c r="E859" i="76"/>
  <c r="E860" i="76"/>
  <c r="E861" i="76"/>
  <c r="E862" i="76"/>
  <c r="E863" i="76"/>
  <c r="E864" i="76"/>
  <c r="E865" i="76"/>
  <c r="E866" i="76"/>
  <c r="E867" i="76"/>
  <c r="E868" i="76"/>
  <c r="E869" i="76"/>
  <c r="E870" i="76"/>
  <c r="E871" i="76"/>
  <c r="E872" i="76"/>
  <c r="E873" i="76"/>
  <c r="E874" i="76"/>
  <c r="E875" i="76"/>
  <c r="E876" i="76"/>
  <c r="E877" i="76"/>
  <c r="E878" i="76"/>
  <c r="E879" i="76"/>
  <c r="E880" i="76"/>
  <c r="E881" i="76"/>
  <c r="E882" i="76"/>
  <c r="E883" i="76"/>
  <c r="E884" i="76"/>
  <c r="E885" i="76"/>
  <c r="E886" i="76"/>
  <c r="E887" i="76"/>
  <c r="E888" i="76"/>
  <c r="E889" i="76"/>
  <c r="E890" i="76"/>
  <c r="E891" i="76"/>
  <c r="E892" i="76"/>
  <c r="E893" i="76"/>
  <c r="E894" i="76"/>
  <c r="E895" i="76"/>
  <c r="E896" i="76"/>
  <c r="E897" i="76"/>
  <c r="E898" i="76"/>
  <c r="E899" i="76"/>
  <c r="E900" i="76"/>
  <c r="E901" i="76"/>
  <c r="E902" i="76"/>
  <c r="E903" i="76"/>
  <c r="E904" i="76"/>
  <c r="E905" i="76"/>
  <c r="E906" i="76"/>
  <c r="E907" i="76"/>
  <c r="E908" i="76"/>
  <c r="F3" i="76"/>
  <c r="F4" i="76"/>
  <c r="F5" i="76"/>
  <c r="F6" i="76"/>
  <c r="F7" i="76"/>
  <c r="F8" i="76"/>
  <c r="F9" i="76"/>
  <c r="F10" i="76"/>
  <c r="F11" i="76"/>
  <c r="F12" i="76"/>
  <c r="F13" i="76"/>
  <c r="F14" i="76"/>
  <c r="F15" i="76"/>
  <c r="F16" i="76"/>
  <c r="F17" i="76"/>
  <c r="F18" i="76"/>
  <c r="F19" i="76"/>
  <c r="F20" i="76"/>
  <c r="F21" i="76"/>
  <c r="F22" i="76"/>
  <c r="F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F36" i="76"/>
  <c r="F37" i="76"/>
  <c r="F38" i="76"/>
  <c r="F39" i="76"/>
  <c r="F40" i="76"/>
  <c r="F41" i="76"/>
  <c r="F42" i="76"/>
  <c r="F43" i="76"/>
  <c r="F44" i="76"/>
  <c r="F45" i="76"/>
  <c r="F46" i="76"/>
  <c r="F47" i="76"/>
  <c r="F48" i="76"/>
  <c r="F49" i="76"/>
  <c r="F50" i="76"/>
  <c r="F51" i="76"/>
  <c r="F52" i="76"/>
  <c r="F53" i="76"/>
  <c r="F54" i="76"/>
  <c r="F55" i="76"/>
  <c r="F56" i="76"/>
  <c r="F57" i="76"/>
  <c r="F58" i="76"/>
  <c r="F59" i="76"/>
  <c r="F60" i="76"/>
  <c r="F61" i="76"/>
  <c r="F62" i="76"/>
  <c r="F63" i="76"/>
  <c r="F64" i="76"/>
  <c r="F65" i="76"/>
  <c r="F66" i="76"/>
  <c r="F67" i="76"/>
  <c r="F68" i="76"/>
  <c r="F69" i="76"/>
  <c r="F70" i="76"/>
  <c r="F71" i="76"/>
  <c r="F72" i="76"/>
  <c r="F73" i="76"/>
  <c r="F74" i="76"/>
  <c r="F75" i="76"/>
  <c r="F76" i="76"/>
  <c r="F77" i="76"/>
  <c r="F78" i="76"/>
  <c r="F79" i="76"/>
  <c r="F80" i="76"/>
  <c r="F81" i="76"/>
  <c r="F82" i="76"/>
  <c r="F83" i="76"/>
  <c r="F84" i="76"/>
  <c r="F85" i="76"/>
  <c r="F86" i="76"/>
  <c r="F87" i="76"/>
  <c r="F88" i="76"/>
  <c r="F89" i="76"/>
  <c r="F90" i="76"/>
  <c r="F91" i="76"/>
  <c r="F92" i="76"/>
  <c r="F93" i="76"/>
  <c r="F94" i="76"/>
  <c r="F95" i="76"/>
  <c r="F96" i="76"/>
  <c r="F97" i="76"/>
  <c r="F98" i="76"/>
  <c r="F99" i="76"/>
  <c r="F100" i="76"/>
  <c r="F101" i="76"/>
  <c r="F102" i="76"/>
  <c r="F103" i="76"/>
  <c r="F104" i="76"/>
  <c r="F105" i="76"/>
  <c r="F106" i="76"/>
  <c r="F107" i="76"/>
  <c r="F108" i="76"/>
  <c r="F109" i="76"/>
  <c r="F110" i="76"/>
  <c r="F111" i="76"/>
  <c r="F112" i="76"/>
  <c r="F113" i="76"/>
  <c r="F114" i="76"/>
  <c r="F115" i="76"/>
  <c r="F116" i="76"/>
  <c r="F117" i="76"/>
  <c r="F118" i="76"/>
  <c r="F119" i="76"/>
  <c r="F120" i="76"/>
  <c r="F121" i="76"/>
  <c r="F122" i="76"/>
  <c r="F123" i="76"/>
  <c r="F124" i="76"/>
  <c r="F125" i="76"/>
  <c r="F126" i="76"/>
  <c r="F127" i="76"/>
  <c r="F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F141" i="76"/>
  <c r="F142" i="76"/>
  <c r="F143" i="76"/>
  <c r="F144" i="76"/>
  <c r="F145" i="76"/>
  <c r="F146" i="76"/>
  <c r="F147" i="76"/>
  <c r="F148" i="76"/>
  <c r="F149" i="76"/>
  <c r="F150" i="76"/>
  <c r="F151" i="76"/>
  <c r="F152" i="76"/>
  <c r="F153" i="76"/>
  <c r="F154" i="76"/>
  <c r="F155" i="76"/>
  <c r="F156" i="76"/>
  <c r="F157" i="76"/>
  <c r="F158" i="76"/>
  <c r="F159" i="76"/>
  <c r="F160" i="76"/>
  <c r="F161" i="76"/>
  <c r="F162" i="76"/>
  <c r="F163" i="76"/>
  <c r="F164" i="76"/>
  <c r="F165" i="76"/>
  <c r="F166" i="76"/>
  <c r="F167" i="76"/>
  <c r="F168" i="76"/>
  <c r="F169" i="76"/>
  <c r="F170" i="76"/>
  <c r="F171" i="76"/>
  <c r="F172" i="76"/>
  <c r="F173" i="76"/>
  <c r="F174" i="76"/>
  <c r="F175" i="76"/>
  <c r="F176" i="76"/>
  <c r="F177" i="76"/>
  <c r="F178" i="76"/>
  <c r="F179" i="76"/>
  <c r="F180" i="76"/>
  <c r="F181" i="76"/>
  <c r="F182" i="76"/>
  <c r="F183" i="76"/>
  <c r="F184" i="76"/>
  <c r="F185" i="76"/>
  <c r="F186" i="76"/>
  <c r="F187" i="76"/>
  <c r="F188" i="76"/>
  <c r="F189" i="76"/>
  <c r="F190" i="76"/>
  <c r="F191" i="76"/>
  <c r="F192" i="76"/>
  <c r="F193" i="76"/>
  <c r="F194" i="76"/>
  <c r="F195" i="76"/>
  <c r="F196" i="76"/>
  <c r="F197" i="76"/>
  <c r="F198" i="76"/>
  <c r="F199" i="76"/>
  <c r="F200" i="76"/>
  <c r="F201" i="76"/>
  <c r="F202" i="76"/>
  <c r="F203" i="76"/>
  <c r="F204" i="76"/>
  <c r="F205" i="76"/>
  <c r="F206" i="76"/>
  <c r="F207" i="76"/>
  <c r="F208" i="76"/>
  <c r="F209" i="76"/>
  <c r="F210" i="76"/>
  <c r="F211" i="76"/>
  <c r="F212" i="76"/>
  <c r="F213" i="76"/>
  <c r="F214" i="76"/>
  <c r="F215" i="76"/>
  <c r="F216" i="76"/>
  <c r="F217" i="76"/>
  <c r="F218" i="76"/>
  <c r="F219" i="76"/>
  <c r="F220" i="76"/>
  <c r="F221" i="76"/>
  <c r="F222" i="76"/>
  <c r="F223" i="76"/>
  <c r="F224" i="76"/>
  <c r="F225" i="76"/>
  <c r="F226" i="76"/>
  <c r="F227" i="76"/>
  <c r="F228" i="76"/>
  <c r="F229" i="76"/>
  <c r="F230" i="76"/>
  <c r="F231" i="76"/>
  <c r="F232" i="76"/>
  <c r="F233" i="76"/>
  <c r="F234" i="76"/>
  <c r="F235" i="76"/>
  <c r="F236" i="76"/>
  <c r="F237" i="76"/>
  <c r="F238" i="76"/>
  <c r="F239" i="76"/>
  <c r="F240" i="76"/>
  <c r="F241" i="76"/>
  <c r="F242" i="76"/>
  <c r="F243" i="76"/>
  <c r="F244" i="76"/>
  <c r="F245" i="76"/>
  <c r="F246" i="76"/>
  <c r="F247" i="76"/>
  <c r="F248" i="76"/>
  <c r="F249" i="76"/>
  <c r="F250" i="76"/>
  <c r="F251" i="76"/>
  <c r="F252" i="76"/>
  <c r="F253" i="76"/>
  <c r="F254" i="76"/>
  <c r="F255" i="76"/>
  <c r="F256" i="76"/>
  <c r="F257" i="76"/>
  <c r="F258" i="76"/>
  <c r="F259" i="76"/>
  <c r="F260" i="76"/>
  <c r="F261" i="76"/>
  <c r="F262" i="76"/>
  <c r="F263" i="76"/>
  <c r="F264" i="76"/>
  <c r="F265" i="76"/>
  <c r="F266" i="76"/>
  <c r="F267" i="76"/>
  <c r="F268" i="76"/>
  <c r="F269" i="76"/>
  <c r="F270" i="76"/>
  <c r="F271" i="76"/>
  <c r="F272" i="76"/>
  <c r="F273" i="76"/>
  <c r="F274" i="76"/>
  <c r="F275" i="76"/>
  <c r="F276" i="76"/>
  <c r="F277" i="76"/>
  <c r="F278" i="76"/>
  <c r="F279" i="76"/>
  <c r="F280" i="76"/>
  <c r="F281" i="76"/>
  <c r="F282" i="76"/>
  <c r="F283" i="76"/>
  <c r="F284" i="76"/>
  <c r="F285" i="76"/>
  <c r="F286" i="76"/>
  <c r="F287" i="76"/>
  <c r="F288" i="76"/>
  <c r="F289" i="76"/>
  <c r="F290" i="76"/>
  <c r="F291" i="76"/>
  <c r="F292" i="76"/>
  <c r="F293" i="76"/>
  <c r="F294" i="76"/>
  <c r="F295" i="76"/>
  <c r="F296" i="76"/>
  <c r="F297" i="76"/>
  <c r="F298" i="76"/>
  <c r="F299" i="76"/>
  <c r="F300" i="76"/>
  <c r="F301" i="76"/>
  <c r="F302" i="76"/>
  <c r="F303" i="76"/>
  <c r="F304" i="76"/>
  <c r="F305" i="76"/>
  <c r="F306" i="76"/>
  <c r="F307" i="76"/>
  <c r="F308" i="76"/>
  <c r="F309" i="76"/>
  <c r="F310" i="76"/>
  <c r="F311" i="76"/>
  <c r="F312" i="76"/>
  <c r="F313" i="76"/>
  <c r="F314" i="76"/>
  <c r="F315" i="76"/>
  <c r="F316" i="76"/>
  <c r="F317" i="76"/>
  <c r="F318" i="76"/>
  <c r="F319" i="76"/>
  <c r="F320" i="76"/>
  <c r="F321" i="76"/>
  <c r="F322" i="76"/>
  <c r="F323" i="76"/>
  <c r="F324" i="76"/>
  <c r="F325" i="76"/>
  <c r="F326" i="76"/>
  <c r="F327" i="76"/>
  <c r="F328" i="76"/>
  <c r="F329" i="76"/>
  <c r="F330" i="76"/>
  <c r="F331" i="76"/>
  <c r="F332" i="76"/>
  <c r="F333" i="76"/>
  <c r="F334" i="76"/>
  <c r="F335" i="76"/>
  <c r="F336" i="76"/>
  <c r="F337" i="76"/>
  <c r="F338" i="76"/>
  <c r="F339" i="76"/>
  <c r="F340" i="76"/>
  <c r="F341" i="76"/>
  <c r="F342" i="76"/>
  <c r="F343" i="76"/>
  <c r="F344" i="76"/>
  <c r="F345" i="76"/>
  <c r="F346" i="76"/>
  <c r="F347" i="76"/>
  <c r="F348" i="76"/>
  <c r="F349" i="76"/>
  <c r="F350" i="76"/>
  <c r="F351" i="76"/>
  <c r="F352" i="76"/>
  <c r="F353" i="76"/>
  <c r="F354" i="76"/>
  <c r="F355" i="76"/>
  <c r="F356" i="76"/>
  <c r="F357" i="76"/>
  <c r="F358" i="76"/>
  <c r="F359" i="76"/>
  <c r="F360" i="76"/>
  <c r="F361" i="76"/>
  <c r="F362" i="76"/>
  <c r="F363" i="76"/>
  <c r="F364" i="76"/>
  <c r="F365" i="76"/>
  <c r="F366" i="76"/>
  <c r="F367" i="76"/>
  <c r="F368" i="76"/>
  <c r="F369" i="76"/>
  <c r="F370" i="76"/>
  <c r="F371" i="76"/>
  <c r="F372" i="76"/>
  <c r="F373" i="76"/>
  <c r="F374" i="76"/>
  <c r="F375" i="76"/>
  <c r="F376" i="76"/>
  <c r="F377" i="76"/>
  <c r="F378" i="76"/>
  <c r="F379" i="76"/>
  <c r="F380" i="76"/>
  <c r="F381" i="76"/>
  <c r="F382" i="76"/>
  <c r="F383" i="76"/>
  <c r="F384" i="76"/>
  <c r="F385" i="76"/>
  <c r="F386" i="76"/>
  <c r="F387" i="76"/>
  <c r="F388" i="76"/>
  <c r="F389" i="76"/>
  <c r="F390" i="76"/>
  <c r="F391" i="76"/>
  <c r="F392" i="76"/>
  <c r="F393" i="76"/>
  <c r="F394" i="76"/>
  <c r="F395" i="76"/>
  <c r="F396" i="76"/>
  <c r="F397" i="76"/>
  <c r="F398" i="76"/>
  <c r="F399" i="76"/>
  <c r="F400" i="76"/>
  <c r="F401" i="76"/>
  <c r="F402" i="76"/>
  <c r="F403" i="76"/>
  <c r="F404" i="76"/>
  <c r="F405" i="76"/>
  <c r="F406" i="76"/>
  <c r="F407" i="76"/>
  <c r="F408" i="76"/>
  <c r="F409" i="76"/>
  <c r="F410" i="76"/>
  <c r="F411" i="76"/>
  <c r="F412" i="76"/>
  <c r="F413" i="76"/>
  <c r="F414" i="76"/>
  <c r="F415" i="76"/>
  <c r="F416" i="76"/>
  <c r="F417" i="76"/>
  <c r="F418" i="76"/>
  <c r="F419" i="76"/>
  <c r="F420" i="76"/>
  <c r="F421" i="76"/>
  <c r="F422" i="76"/>
  <c r="F423" i="76"/>
  <c r="F424" i="76"/>
  <c r="F425" i="76"/>
  <c r="F426" i="76"/>
  <c r="F427" i="76"/>
  <c r="F428" i="76"/>
  <c r="F429" i="76"/>
  <c r="F430" i="76"/>
  <c r="F431" i="76"/>
  <c r="F432" i="76"/>
  <c r="F433" i="76"/>
  <c r="F434" i="76"/>
  <c r="F435" i="76"/>
  <c r="F436" i="76"/>
  <c r="F437" i="76"/>
  <c r="F438" i="76"/>
  <c r="F439" i="76"/>
  <c r="F440" i="76"/>
  <c r="F441" i="76"/>
  <c r="F442" i="76"/>
  <c r="F443" i="76"/>
  <c r="F444" i="76"/>
  <c r="F445" i="76"/>
  <c r="F446" i="76"/>
  <c r="F447" i="76"/>
  <c r="F448" i="76"/>
  <c r="F449" i="76"/>
  <c r="F450" i="76"/>
  <c r="F451" i="76"/>
  <c r="F452" i="76"/>
  <c r="F453" i="76"/>
  <c r="F454" i="76"/>
  <c r="F455" i="76"/>
  <c r="F456" i="76"/>
  <c r="F457" i="76"/>
  <c r="F458" i="76"/>
  <c r="F459" i="76"/>
  <c r="F460" i="76"/>
  <c r="F461" i="76"/>
  <c r="F462" i="76"/>
  <c r="F463" i="76"/>
  <c r="F464" i="76"/>
  <c r="F465" i="76"/>
  <c r="F466" i="76"/>
  <c r="F467" i="76"/>
  <c r="F468" i="76"/>
  <c r="F469" i="76"/>
  <c r="F470" i="76"/>
  <c r="F471" i="76"/>
  <c r="F472" i="76"/>
  <c r="F473" i="76"/>
  <c r="F474" i="76"/>
  <c r="F475" i="76"/>
  <c r="F476" i="76"/>
  <c r="F477" i="76"/>
  <c r="F478" i="76"/>
  <c r="F479" i="76"/>
  <c r="F480" i="76"/>
  <c r="F481" i="76"/>
  <c r="F482" i="76"/>
  <c r="F483" i="76"/>
  <c r="F484" i="76"/>
  <c r="F485" i="76"/>
  <c r="F486" i="76"/>
  <c r="F487" i="76"/>
  <c r="F488" i="76"/>
  <c r="F489" i="76"/>
  <c r="F490" i="76"/>
  <c r="F491" i="76"/>
  <c r="F492" i="76"/>
  <c r="F493" i="76"/>
  <c r="F494" i="76"/>
  <c r="F495" i="76"/>
  <c r="F496" i="76"/>
  <c r="F497" i="76"/>
  <c r="F498" i="76"/>
  <c r="F499" i="76"/>
  <c r="F500" i="76"/>
  <c r="F501" i="76"/>
  <c r="F502" i="76"/>
  <c r="F503" i="76"/>
  <c r="F504" i="76"/>
  <c r="F505" i="76"/>
  <c r="F506" i="76"/>
  <c r="F507" i="76"/>
  <c r="F508" i="76"/>
  <c r="F509" i="76"/>
  <c r="F510" i="76"/>
  <c r="F511" i="76"/>
  <c r="F512" i="76"/>
  <c r="F513" i="76"/>
  <c r="F514" i="76"/>
  <c r="F515" i="76"/>
  <c r="F516" i="76"/>
  <c r="F517" i="76"/>
  <c r="F518" i="76"/>
  <c r="F519" i="76"/>
  <c r="F520" i="76"/>
  <c r="F521" i="76"/>
  <c r="F522" i="76"/>
  <c r="F523" i="76"/>
  <c r="F524" i="76"/>
  <c r="F525" i="76"/>
  <c r="F526" i="76"/>
  <c r="F527" i="76"/>
  <c r="F528" i="76"/>
  <c r="F529" i="76"/>
  <c r="F530" i="76"/>
  <c r="F531" i="76"/>
  <c r="F532" i="76"/>
  <c r="F533" i="76"/>
  <c r="F534" i="76"/>
  <c r="F535" i="76"/>
  <c r="F536" i="76"/>
  <c r="F537" i="76"/>
  <c r="F538" i="76"/>
  <c r="F539" i="76"/>
  <c r="F540" i="76"/>
  <c r="F541" i="76"/>
  <c r="F542" i="76"/>
  <c r="F543" i="76"/>
  <c r="F544" i="76"/>
  <c r="F545" i="76"/>
  <c r="F546" i="76"/>
  <c r="F547" i="76"/>
  <c r="F548" i="76"/>
  <c r="F549" i="76"/>
  <c r="F550" i="76"/>
  <c r="F551" i="76"/>
  <c r="F552" i="76"/>
  <c r="F553" i="76"/>
  <c r="F554" i="76"/>
  <c r="F555" i="76"/>
  <c r="F556" i="76"/>
  <c r="F557" i="76"/>
  <c r="F558" i="76"/>
  <c r="F559" i="76"/>
  <c r="F560" i="76"/>
  <c r="F561" i="76"/>
  <c r="F562" i="76"/>
  <c r="F563" i="76"/>
  <c r="F564" i="76"/>
  <c r="F565" i="76"/>
  <c r="F566" i="76"/>
  <c r="F567" i="76"/>
  <c r="F568" i="76"/>
  <c r="F569" i="76"/>
  <c r="F570" i="76"/>
  <c r="F571" i="76"/>
  <c r="F572" i="76"/>
  <c r="F573" i="76"/>
  <c r="F574" i="76"/>
  <c r="F575" i="76"/>
  <c r="F576" i="76"/>
  <c r="F577" i="76"/>
  <c r="F578" i="76"/>
  <c r="F579" i="76"/>
  <c r="F580" i="76"/>
  <c r="F581" i="76"/>
  <c r="F582" i="76"/>
  <c r="F583" i="76"/>
  <c r="F584" i="76"/>
  <c r="F585" i="76"/>
  <c r="F586" i="76"/>
  <c r="F587" i="76"/>
  <c r="F588" i="76"/>
  <c r="F589" i="76"/>
  <c r="F590" i="76"/>
  <c r="F591" i="76"/>
  <c r="F592" i="76"/>
  <c r="F593" i="76"/>
  <c r="F594" i="76"/>
  <c r="F595" i="76"/>
  <c r="F596" i="76"/>
  <c r="F597" i="76"/>
  <c r="F598" i="76"/>
  <c r="F599" i="76"/>
  <c r="F600" i="76"/>
  <c r="F601" i="76"/>
  <c r="F602" i="76"/>
  <c r="F603" i="76"/>
  <c r="F604" i="76"/>
  <c r="F605" i="76"/>
  <c r="F606" i="76"/>
  <c r="F607" i="76"/>
  <c r="F608" i="76"/>
  <c r="F609" i="76"/>
  <c r="F610" i="76"/>
  <c r="F611" i="76"/>
  <c r="F612" i="76"/>
  <c r="F613" i="76"/>
  <c r="F614" i="76"/>
  <c r="F615" i="76"/>
  <c r="F616" i="76"/>
  <c r="F617" i="76"/>
  <c r="F618" i="76"/>
  <c r="F619" i="76"/>
  <c r="F620" i="76"/>
  <c r="F621" i="76"/>
  <c r="F622" i="76"/>
  <c r="F623" i="76"/>
  <c r="F624" i="76"/>
  <c r="F625" i="76"/>
  <c r="F626" i="76"/>
  <c r="F627" i="76"/>
  <c r="F628" i="76"/>
  <c r="F629" i="76"/>
  <c r="F630" i="76"/>
  <c r="F631" i="76"/>
  <c r="F632" i="76"/>
  <c r="F633" i="76"/>
  <c r="F634" i="76"/>
  <c r="F635" i="76"/>
  <c r="F636" i="76"/>
  <c r="F637" i="76"/>
  <c r="F638" i="76"/>
  <c r="F639" i="76"/>
  <c r="F640" i="76"/>
  <c r="F641" i="76"/>
  <c r="F642" i="76"/>
  <c r="F643" i="76"/>
  <c r="F644" i="76"/>
  <c r="F645" i="76"/>
  <c r="F646" i="76"/>
  <c r="F647" i="76"/>
  <c r="F648" i="76"/>
  <c r="F649" i="76"/>
  <c r="F650" i="76"/>
  <c r="F651" i="76"/>
  <c r="F652" i="76"/>
  <c r="F653" i="76"/>
  <c r="F654" i="76"/>
  <c r="F655" i="76"/>
  <c r="F656" i="76"/>
  <c r="F657" i="76"/>
  <c r="F658" i="76"/>
  <c r="F659" i="76"/>
  <c r="F660" i="76"/>
  <c r="F661" i="76"/>
  <c r="F662" i="76"/>
  <c r="F663" i="76"/>
  <c r="F664" i="76"/>
  <c r="F665" i="76"/>
  <c r="F666" i="76"/>
  <c r="F667" i="76"/>
  <c r="F668" i="76"/>
  <c r="F669" i="76"/>
  <c r="F670" i="76"/>
  <c r="F671" i="76"/>
  <c r="F672" i="76"/>
  <c r="F673" i="76"/>
  <c r="F674" i="76"/>
  <c r="F675" i="76"/>
  <c r="F676" i="76"/>
  <c r="F677" i="76"/>
  <c r="F678" i="76"/>
  <c r="F679" i="76"/>
  <c r="F680" i="76"/>
  <c r="F681" i="76"/>
  <c r="F682" i="76"/>
  <c r="F683" i="76"/>
  <c r="F684" i="76"/>
  <c r="F685" i="76"/>
  <c r="F686" i="76"/>
  <c r="F687" i="76"/>
  <c r="F688" i="76"/>
  <c r="F689" i="76"/>
  <c r="F690" i="76"/>
  <c r="F691" i="76"/>
  <c r="F692" i="76"/>
  <c r="F693" i="76"/>
  <c r="F694" i="76"/>
  <c r="F695" i="76"/>
  <c r="F696" i="76"/>
  <c r="F697" i="76"/>
  <c r="F698" i="76"/>
  <c r="F699" i="76"/>
  <c r="F700" i="76"/>
  <c r="F701" i="76"/>
  <c r="F702" i="76"/>
  <c r="F703" i="76"/>
  <c r="F704" i="76"/>
  <c r="F705" i="76"/>
  <c r="F706" i="76"/>
  <c r="F707" i="76"/>
  <c r="F708" i="76"/>
  <c r="F709" i="76"/>
  <c r="F710" i="76"/>
  <c r="F711" i="76"/>
  <c r="F712" i="76"/>
  <c r="F713" i="76"/>
  <c r="F714" i="76"/>
  <c r="F715" i="76"/>
  <c r="F716" i="76"/>
  <c r="F717" i="76"/>
  <c r="F718" i="76"/>
  <c r="F719" i="76"/>
  <c r="F720" i="76"/>
  <c r="F721" i="76"/>
  <c r="F722" i="76"/>
  <c r="F723" i="76"/>
  <c r="F724" i="76"/>
  <c r="F725" i="76"/>
  <c r="F726" i="76"/>
  <c r="F727" i="76"/>
  <c r="F728" i="76"/>
  <c r="F729" i="76"/>
  <c r="F730" i="76"/>
  <c r="F731" i="76"/>
  <c r="F732" i="76"/>
  <c r="F733" i="76"/>
  <c r="F734" i="76"/>
  <c r="F735" i="76"/>
  <c r="F736" i="76"/>
  <c r="F737" i="76"/>
  <c r="F738" i="76"/>
  <c r="F739" i="76"/>
  <c r="F740" i="76"/>
  <c r="F741" i="76"/>
  <c r="F742" i="76"/>
  <c r="F743" i="76"/>
  <c r="F744" i="76"/>
  <c r="F745" i="76"/>
  <c r="F746" i="76"/>
  <c r="F747" i="76"/>
  <c r="F748" i="76"/>
  <c r="F749" i="76"/>
  <c r="F750" i="76"/>
  <c r="F751" i="76"/>
  <c r="F752" i="76"/>
  <c r="F753" i="76"/>
  <c r="F754" i="76"/>
  <c r="F755" i="76"/>
  <c r="F756" i="76"/>
  <c r="F757" i="76"/>
  <c r="F758" i="76"/>
  <c r="F759" i="76"/>
  <c r="F760" i="76"/>
  <c r="F761" i="76"/>
  <c r="F762" i="76"/>
  <c r="F763" i="76"/>
  <c r="F764" i="76"/>
  <c r="F765" i="76"/>
  <c r="F766" i="76"/>
  <c r="F767" i="76"/>
  <c r="F768" i="76"/>
  <c r="F769" i="76"/>
  <c r="F770" i="76"/>
  <c r="F771" i="76"/>
  <c r="F772" i="76"/>
  <c r="F773" i="76"/>
  <c r="F774" i="76"/>
  <c r="F775" i="76"/>
  <c r="F776" i="76"/>
  <c r="F777" i="76"/>
  <c r="F778" i="76"/>
  <c r="F779" i="76"/>
  <c r="F780" i="76"/>
  <c r="F781" i="76"/>
  <c r="F782" i="76"/>
  <c r="F783" i="76"/>
  <c r="F784" i="76"/>
  <c r="F785" i="76"/>
  <c r="F786" i="76"/>
  <c r="F787" i="76"/>
  <c r="F788" i="76"/>
  <c r="F789" i="76"/>
  <c r="F790" i="76"/>
  <c r="F791" i="76"/>
  <c r="F792" i="76"/>
  <c r="F793" i="76"/>
  <c r="F794" i="76"/>
  <c r="F795" i="76"/>
  <c r="F796" i="76"/>
  <c r="F797" i="76"/>
  <c r="F798" i="76"/>
  <c r="F799" i="76"/>
  <c r="F800" i="76"/>
  <c r="F801" i="76"/>
  <c r="F802" i="76"/>
  <c r="F803" i="76"/>
  <c r="F804" i="76"/>
  <c r="F805" i="76"/>
  <c r="F806" i="76"/>
  <c r="F807" i="76"/>
  <c r="F808" i="76"/>
  <c r="F809" i="76"/>
  <c r="F810" i="76"/>
  <c r="F811" i="76"/>
  <c r="F812" i="76"/>
  <c r="F813" i="76"/>
  <c r="F814" i="76"/>
  <c r="F815" i="76"/>
  <c r="F816" i="76"/>
  <c r="F817" i="76"/>
  <c r="F818" i="76"/>
  <c r="F819" i="76"/>
  <c r="F820" i="76"/>
  <c r="F821" i="76"/>
  <c r="F822" i="76"/>
  <c r="F823" i="76"/>
  <c r="F824" i="76"/>
  <c r="F825" i="76"/>
  <c r="F826" i="76"/>
  <c r="F827" i="76"/>
  <c r="F828" i="76"/>
  <c r="F829" i="76"/>
  <c r="F830" i="76"/>
  <c r="F831" i="76"/>
  <c r="F832" i="76"/>
  <c r="F833" i="76"/>
  <c r="F834" i="76"/>
  <c r="F835" i="76"/>
  <c r="F836" i="76"/>
  <c r="F837" i="76"/>
  <c r="F838" i="76"/>
  <c r="F839" i="76"/>
  <c r="F840" i="76"/>
  <c r="F841" i="76"/>
  <c r="F842" i="76"/>
  <c r="F843" i="76"/>
  <c r="F844" i="76"/>
  <c r="F845" i="76"/>
  <c r="F846" i="76"/>
  <c r="F847" i="76"/>
  <c r="F848" i="76"/>
  <c r="F849" i="76"/>
  <c r="F850" i="76"/>
  <c r="F851" i="76"/>
  <c r="F852" i="76"/>
  <c r="F853" i="76"/>
  <c r="F854" i="76"/>
  <c r="F855" i="76"/>
  <c r="F856" i="76"/>
  <c r="F857" i="76"/>
  <c r="F858" i="76"/>
  <c r="F859" i="76"/>
  <c r="F860" i="76"/>
  <c r="F861" i="76"/>
  <c r="F862" i="76"/>
  <c r="F863" i="76"/>
  <c r="F864" i="76"/>
  <c r="F865" i="76"/>
  <c r="F866" i="76"/>
  <c r="F867" i="76"/>
  <c r="F868" i="76"/>
  <c r="F869" i="76"/>
  <c r="F870" i="76"/>
  <c r="F871" i="76"/>
  <c r="F872" i="76"/>
  <c r="F873" i="76"/>
  <c r="F874" i="76"/>
  <c r="F875" i="76"/>
  <c r="F876" i="76"/>
  <c r="F877" i="76"/>
  <c r="F878" i="76"/>
  <c r="F879" i="76"/>
  <c r="F880" i="76"/>
  <c r="F881" i="76"/>
  <c r="F882" i="76"/>
  <c r="F883" i="76"/>
  <c r="F884" i="76"/>
  <c r="F885" i="76"/>
  <c r="F886" i="76"/>
  <c r="F887" i="76"/>
  <c r="F888" i="76"/>
  <c r="F889" i="76"/>
  <c r="F890" i="76"/>
  <c r="F891" i="76"/>
  <c r="F892" i="76"/>
  <c r="F893" i="76"/>
  <c r="F894" i="76"/>
  <c r="F895" i="76"/>
  <c r="F896" i="76"/>
  <c r="F897" i="76"/>
  <c r="F898" i="76"/>
  <c r="F899" i="76"/>
  <c r="F900" i="76"/>
  <c r="F901" i="76"/>
  <c r="F902" i="76"/>
  <c r="F903" i="76"/>
  <c r="F904" i="76"/>
  <c r="F905" i="76"/>
  <c r="F906" i="76"/>
  <c r="F907" i="76"/>
  <c r="F908" i="76"/>
  <c r="F2" i="76"/>
  <c r="D2" i="76"/>
  <c r="D3" i="76"/>
  <c r="D4" i="76"/>
  <c r="D5" i="76"/>
  <c r="D6" i="76"/>
  <c r="D7" i="76"/>
  <c r="D8" i="76"/>
  <c r="D9" i="76"/>
  <c r="D10" i="76"/>
  <c r="D11" i="76"/>
  <c r="D12" i="76"/>
  <c r="D13" i="76"/>
  <c r="D14" i="76"/>
  <c r="D15" i="76"/>
  <c r="D16" i="76"/>
  <c r="D17" i="76"/>
  <c r="D18" i="76"/>
  <c r="D19" i="76"/>
  <c r="D20" i="76"/>
  <c r="D21" i="76"/>
  <c r="D22" i="76"/>
  <c r="D23" i="76"/>
  <c r="D24" i="76"/>
  <c r="D25" i="76"/>
  <c r="D26" i="76"/>
  <c r="D27" i="76"/>
  <c r="D28" i="76"/>
  <c r="D29" i="76"/>
  <c r="D30" i="76"/>
  <c r="D31" i="76"/>
  <c r="D32" i="76"/>
  <c r="D33" i="76"/>
  <c r="D34" i="76"/>
  <c r="D35" i="76"/>
  <c r="D36" i="76"/>
  <c r="D37" i="76"/>
  <c r="D38" i="76"/>
  <c r="D39" i="76"/>
  <c r="D40" i="76"/>
  <c r="D41" i="76"/>
  <c r="D42" i="76"/>
  <c r="D43" i="76"/>
  <c r="D44" i="76"/>
  <c r="D45" i="76"/>
  <c r="D46" i="76"/>
  <c r="D47" i="76"/>
  <c r="D48" i="76"/>
  <c r="D49" i="76"/>
  <c r="D50" i="76"/>
  <c r="D51" i="76"/>
  <c r="D52" i="76"/>
  <c r="D53" i="76"/>
  <c r="D54" i="76"/>
  <c r="D55" i="76"/>
  <c r="D56" i="76"/>
  <c r="D57" i="76"/>
  <c r="D58" i="76"/>
  <c r="D59" i="76"/>
  <c r="D60" i="76"/>
  <c r="D61" i="76"/>
  <c r="D62" i="76"/>
  <c r="D63" i="76"/>
  <c r="D64" i="76"/>
  <c r="D65" i="76"/>
  <c r="D66" i="76"/>
  <c r="D67" i="76"/>
  <c r="D68" i="76"/>
  <c r="D69" i="76"/>
  <c r="D70" i="76"/>
  <c r="D71" i="76"/>
  <c r="D72" i="76"/>
  <c r="D73" i="76"/>
  <c r="D74" i="76"/>
  <c r="D75" i="76"/>
  <c r="D76" i="76"/>
  <c r="D77" i="76"/>
  <c r="D78" i="76"/>
  <c r="D79" i="76"/>
  <c r="D80" i="76"/>
  <c r="D81" i="76"/>
  <c r="D82" i="76"/>
  <c r="D83" i="76"/>
  <c r="D84" i="76"/>
  <c r="D85" i="76"/>
  <c r="D86" i="76"/>
  <c r="D87" i="76"/>
  <c r="D88" i="76"/>
  <c r="D89" i="76"/>
  <c r="D90" i="76"/>
  <c r="D91" i="76"/>
  <c r="D92" i="76"/>
  <c r="D93" i="76"/>
  <c r="D94" i="76"/>
  <c r="D95" i="76"/>
  <c r="D96" i="76"/>
  <c r="D97" i="76"/>
  <c r="D98" i="76"/>
  <c r="D99" i="76"/>
  <c r="D100" i="76"/>
  <c r="D101" i="76"/>
  <c r="D102" i="76"/>
  <c r="D103" i="76"/>
  <c r="D104" i="76"/>
  <c r="D105" i="76"/>
  <c r="D106" i="76"/>
  <c r="D107" i="76"/>
  <c r="D108" i="76"/>
  <c r="D109" i="76"/>
  <c r="D110" i="76"/>
  <c r="D111" i="76"/>
  <c r="D112" i="76"/>
  <c r="D113" i="76"/>
  <c r="D114" i="76"/>
  <c r="D115" i="76"/>
  <c r="D116" i="76"/>
  <c r="D117" i="76"/>
  <c r="D118" i="76"/>
  <c r="D119" i="76"/>
  <c r="D120" i="76"/>
  <c r="D121" i="76"/>
  <c r="D122" i="76"/>
  <c r="D123" i="76"/>
  <c r="D124" i="76"/>
  <c r="D125" i="76"/>
  <c r="D126" i="76"/>
  <c r="D127" i="76"/>
  <c r="D128" i="76"/>
  <c r="D129" i="76"/>
  <c r="D130" i="76"/>
  <c r="D131" i="76"/>
  <c r="D132" i="76"/>
  <c r="D133" i="76"/>
  <c r="D134" i="76"/>
  <c r="D135" i="76"/>
  <c r="D136" i="76"/>
  <c r="D137" i="76"/>
  <c r="D138" i="76"/>
  <c r="D139" i="76"/>
  <c r="D140" i="76"/>
  <c r="D141" i="76"/>
  <c r="D142" i="76"/>
  <c r="D143" i="76"/>
  <c r="D144" i="76"/>
  <c r="D145" i="76"/>
  <c r="D146" i="76"/>
  <c r="D147" i="76"/>
  <c r="D148" i="76"/>
  <c r="D149" i="76"/>
  <c r="D150" i="76"/>
  <c r="D151" i="76"/>
  <c r="D152" i="76"/>
  <c r="D153" i="76"/>
  <c r="D154" i="76"/>
  <c r="D155" i="76"/>
  <c r="D156" i="76"/>
  <c r="D157" i="76"/>
  <c r="D158" i="76"/>
  <c r="D159" i="76"/>
  <c r="D160" i="76"/>
  <c r="D161" i="76"/>
  <c r="D162" i="76"/>
  <c r="D163" i="76"/>
  <c r="D164" i="76"/>
  <c r="D165" i="76"/>
  <c r="D166" i="76"/>
  <c r="D167" i="76"/>
  <c r="D168" i="76"/>
  <c r="D169" i="76"/>
  <c r="D170" i="76"/>
  <c r="D171" i="76"/>
  <c r="D172" i="76"/>
  <c r="D173" i="76"/>
  <c r="D174" i="76"/>
  <c r="D175" i="76"/>
  <c r="D176" i="76"/>
  <c r="D177" i="76"/>
  <c r="D178" i="76"/>
  <c r="D179" i="76"/>
  <c r="D180" i="76"/>
  <c r="D181" i="76"/>
  <c r="D182" i="76"/>
  <c r="D183" i="76"/>
  <c r="D184" i="76"/>
  <c r="D185" i="76"/>
  <c r="D186" i="76"/>
  <c r="D187" i="76"/>
  <c r="D188" i="76"/>
  <c r="D189" i="76"/>
  <c r="D190" i="76"/>
  <c r="D191" i="76"/>
  <c r="D192" i="76"/>
  <c r="D193" i="76"/>
  <c r="D194" i="76"/>
  <c r="D195" i="76"/>
  <c r="D196" i="76"/>
  <c r="D197" i="76"/>
  <c r="D198" i="76"/>
  <c r="D199" i="76"/>
  <c r="D200" i="76"/>
  <c r="D201" i="76"/>
  <c r="D202" i="76"/>
  <c r="D203" i="76"/>
  <c r="D204" i="76"/>
  <c r="D205" i="76"/>
  <c r="D206" i="76"/>
  <c r="D207" i="76"/>
  <c r="D208" i="76"/>
  <c r="D209" i="76"/>
  <c r="D210" i="76"/>
  <c r="D211" i="76"/>
  <c r="D212" i="76"/>
  <c r="D213" i="76"/>
  <c r="D214" i="76"/>
  <c r="D215" i="76"/>
  <c r="D216" i="76"/>
  <c r="D217" i="76"/>
  <c r="D218" i="76"/>
  <c r="D219" i="76"/>
  <c r="D220" i="76"/>
  <c r="D221" i="76"/>
  <c r="D222" i="76"/>
  <c r="D223" i="76"/>
  <c r="D224" i="76"/>
  <c r="D225" i="76"/>
  <c r="D226" i="76"/>
  <c r="D227" i="76"/>
  <c r="D228" i="76"/>
  <c r="D229" i="76"/>
  <c r="D230" i="76"/>
  <c r="D231" i="76"/>
  <c r="D232" i="76"/>
  <c r="D233" i="76"/>
  <c r="D234" i="76"/>
  <c r="D235" i="76"/>
  <c r="D236" i="76"/>
  <c r="D237" i="76"/>
  <c r="D238" i="76"/>
  <c r="D239" i="76"/>
  <c r="D240" i="76"/>
  <c r="D241" i="76"/>
  <c r="D242" i="76"/>
  <c r="D243" i="76"/>
  <c r="D244" i="76"/>
  <c r="D245" i="76"/>
  <c r="D246" i="76"/>
  <c r="D247" i="76"/>
  <c r="D248" i="76"/>
  <c r="D249" i="76"/>
  <c r="D250" i="76"/>
  <c r="D251" i="76"/>
  <c r="D252" i="76"/>
  <c r="D253" i="76"/>
  <c r="D254" i="76"/>
  <c r="D255" i="76"/>
  <c r="D256" i="76"/>
  <c r="D257" i="76"/>
  <c r="D258" i="76"/>
  <c r="D259" i="76"/>
  <c r="D260" i="76"/>
  <c r="D261" i="76"/>
  <c r="D262" i="76"/>
  <c r="D263" i="76"/>
  <c r="D264" i="76"/>
  <c r="D265" i="76"/>
  <c r="D266" i="76"/>
  <c r="D267" i="76"/>
  <c r="D268" i="76"/>
  <c r="D269" i="76"/>
  <c r="D270" i="76"/>
  <c r="D271" i="76"/>
  <c r="D272" i="76"/>
  <c r="D273" i="76"/>
  <c r="D274" i="76"/>
  <c r="D275" i="76"/>
  <c r="D276" i="76"/>
  <c r="D277" i="76"/>
  <c r="D278" i="76"/>
  <c r="D279" i="76"/>
  <c r="D280" i="76"/>
  <c r="D281" i="76"/>
  <c r="D282" i="76"/>
  <c r="D283" i="76"/>
  <c r="D284" i="76"/>
  <c r="D285" i="76"/>
  <c r="D286" i="76"/>
  <c r="D287" i="76"/>
  <c r="D288" i="76"/>
  <c r="D289" i="76"/>
  <c r="D290" i="76"/>
  <c r="D291" i="76"/>
  <c r="D292" i="76"/>
  <c r="D293" i="76"/>
  <c r="D294" i="76"/>
  <c r="D295" i="76"/>
  <c r="D296" i="76"/>
  <c r="D297" i="76"/>
  <c r="D298" i="76"/>
  <c r="D299" i="76"/>
  <c r="D300" i="76"/>
  <c r="D301" i="76"/>
  <c r="D302" i="76"/>
  <c r="D303" i="76"/>
  <c r="D304" i="76"/>
  <c r="D305" i="76"/>
  <c r="D306" i="76"/>
  <c r="D307" i="76"/>
  <c r="D308" i="76"/>
  <c r="D309" i="76"/>
  <c r="D310" i="76"/>
  <c r="D311" i="76"/>
  <c r="D312" i="76"/>
  <c r="D313" i="76"/>
  <c r="D314" i="76"/>
  <c r="D315" i="76"/>
  <c r="D316" i="76"/>
  <c r="D317" i="76"/>
  <c r="D318" i="76"/>
  <c r="D319" i="76"/>
  <c r="D320" i="76"/>
  <c r="D321" i="76"/>
  <c r="D322" i="76"/>
  <c r="D323" i="76"/>
  <c r="D324" i="76"/>
  <c r="D325" i="76"/>
  <c r="D326" i="76"/>
  <c r="D327" i="76"/>
  <c r="D328" i="76"/>
  <c r="D329" i="76"/>
  <c r="D330" i="76"/>
  <c r="D331" i="76"/>
  <c r="D332" i="76"/>
  <c r="D333" i="76"/>
  <c r="D334" i="76"/>
  <c r="D335" i="76"/>
  <c r="D336" i="76"/>
  <c r="D337" i="76"/>
  <c r="D338" i="76"/>
  <c r="D339" i="76"/>
  <c r="D340" i="76"/>
  <c r="D341" i="76"/>
  <c r="D342" i="76"/>
  <c r="D343" i="76"/>
  <c r="D344" i="76"/>
  <c r="D345" i="76"/>
  <c r="D346" i="76"/>
  <c r="D347" i="76"/>
  <c r="D348" i="76"/>
  <c r="D349" i="76"/>
  <c r="D350" i="76"/>
  <c r="D351" i="76"/>
  <c r="D352" i="76"/>
  <c r="D353" i="76"/>
  <c r="D354" i="76"/>
  <c r="D355" i="76"/>
  <c r="D356" i="76"/>
  <c r="D357" i="76"/>
  <c r="D358" i="76"/>
  <c r="D359" i="76"/>
  <c r="D360" i="76"/>
  <c r="D361" i="76"/>
  <c r="D362" i="76"/>
  <c r="D363" i="76"/>
  <c r="D364" i="76"/>
  <c r="D365" i="76"/>
  <c r="D366" i="76"/>
  <c r="D367" i="76"/>
  <c r="D368" i="76"/>
  <c r="D369" i="76"/>
  <c r="D370" i="76"/>
  <c r="D371" i="76"/>
  <c r="D372" i="76"/>
  <c r="D373" i="76"/>
  <c r="D374" i="76"/>
  <c r="D375" i="76"/>
  <c r="D376" i="76"/>
  <c r="D377" i="76"/>
  <c r="D378" i="76"/>
  <c r="D379" i="76"/>
  <c r="D380" i="76"/>
  <c r="D381" i="76"/>
  <c r="D382" i="76"/>
  <c r="D383" i="76"/>
  <c r="D384" i="76"/>
  <c r="D385" i="76"/>
  <c r="D386" i="76"/>
  <c r="D387" i="76"/>
  <c r="D388" i="76"/>
  <c r="D389" i="76"/>
  <c r="D390" i="76"/>
  <c r="D391" i="76"/>
  <c r="D392" i="76"/>
  <c r="D393" i="76"/>
  <c r="D394" i="76"/>
  <c r="D395" i="76"/>
  <c r="D396" i="76"/>
  <c r="D397" i="76"/>
  <c r="D398" i="76"/>
  <c r="D399" i="76"/>
  <c r="D400" i="76"/>
  <c r="D401" i="76"/>
  <c r="D402" i="76"/>
  <c r="D403" i="76"/>
  <c r="D404" i="76"/>
  <c r="D405" i="76"/>
  <c r="D406" i="76"/>
  <c r="D407" i="76"/>
  <c r="D408" i="76"/>
  <c r="D409" i="76"/>
  <c r="D410" i="76"/>
  <c r="D411" i="76"/>
  <c r="D412" i="76"/>
  <c r="D413" i="76"/>
  <c r="D414" i="76"/>
  <c r="D415" i="76"/>
  <c r="D416" i="76"/>
  <c r="D417" i="76"/>
  <c r="D418" i="76"/>
  <c r="D419" i="76"/>
  <c r="D420" i="76"/>
  <c r="D421" i="76"/>
  <c r="D422" i="76"/>
  <c r="D423" i="76"/>
  <c r="D424" i="76"/>
  <c r="D425" i="76"/>
  <c r="D426" i="76"/>
  <c r="D427" i="76"/>
  <c r="D428" i="76"/>
  <c r="D429" i="76"/>
  <c r="D430" i="76"/>
  <c r="D431" i="76"/>
  <c r="D432" i="76"/>
  <c r="D433" i="76"/>
  <c r="D434" i="76"/>
  <c r="D435" i="76"/>
  <c r="D436" i="76"/>
  <c r="D437" i="76"/>
  <c r="D438" i="76"/>
  <c r="D439" i="76"/>
  <c r="D440" i="76"/>
  <c r="D441" i="76"/>
  <c r="D442" i="76"/>
  <c r="D443" i="76"/>
  <c r="D444" i="76"/>
  <c r="D445" i="76"/>
  <c r="D446" i="76"/>
  <c r="D447" i="76"/>
  <c r="D448" i="76"/>
  <c r="D449" i="76"/>
  <c r="D450" i="76"/>
  <c r="D451" i="76"/>
  <c r="D452" i="76"/>
  <c r="D453" i="76"/>
  <c r="D454" i="76"/>
  <c r="D455" i="76"/>
  <c r="D456" i="76"/>
  <c r="D457" i="76"/>
  <c r="D458" i="76"/>
  <c r="D459" i="76"/>
  <c r="D460" i="76"/>
  <c r="D461" i="76"/>
  <c r="D462" i="76"/>
  <c r="D463" i="76"/>
  <c r="D464" i="76"/>
  <c r="D465" i="76"/>
  <c r="D466" i="76"/>
  <c r="D467" i="76"/>
  <c r="D468" i="76"/>
  <c r="D469" i="76"/>
  <c r="D470" i="76"/>
  <c r="D471" i="76"/>
  <c r="D472" i="76"/>
  <c r="D473" i="76"/>
  <c r="D474" i="76"/>
  <c r="D475" i="76"/>
  <c r="D476" i="76"/>
  <c r="D477" i="76"/>
  <c r="D478" i="76"/>
  <c r="D479" i="76"/>
  <c r="D480" i="76"/>
  <c r="D481" i="76"/>
  <c r="D482" i="76"/>
  <c r="D483" i="76"/>
  <c r="D484" i="76"/>
  <c r="D485" i="76"/>
  <c r="D486" i="76"/>
  <c r="D487" i="76"/>
  <c r="D488" i="76"/>
  <c r="D489" i="76"/>
  <c r="D490" i="76"/>
  <c r="D491" i="76"/>
  <c r="D492" i="76"/>
  <c r="D493" i="76"/>
  <c r="D494" i="76"/>
  <c r="D495" i="76"/>
  <c r="D496" i="76"/>
  <c r="D497" i="76"/>
  <c r="D498" i="76"/>
  <c r="D499" i="76"/>
  <c r="D500" i="76"/>
  <c r="D501" i="76"/>
  <c r="D502" i="76"/>
  <c r="D503" i="76"/>
  <c r="D504" i="76"/>
  <c r="D505" i="76"/>
  <c r="D506" i="76"/>
  <c r="D507" i="76"/>
  <c r="D508" i="76"/>
  <c r="D509" i="76"/>
  <c r="D510" i="76"/>
  <c r="D511" i="76"/>
  <c r="D512" i="76"/>
  <c r="D513" i="76"/>
  <c r="D514" i="76"/>
  <c r="D515" i="76"/>
  <c r="D516" i="76"/>
  <c r="D517" i="76"/>
  <c r="D518" i="76"/>
  <c r="D519" i="76"/>
  <c r="D520" i="76"/>
  <c r="D521" i="76"/>
  <c r="D522" i="76"/>
  <c r="D523" i="76"/>
  <c r="D524" i="76"/>
  <c r="D525" i="76"/>
  <c r="D526" i="76"/>
  <c r="D527" i="76"/>
  <c r="D528" i="76"/>
  <c r="D529" i="76"/>
  <c r="D530" i="76"/>
  <c r="D531" i="76"/>
  <c r="D532" i="76"/>
  <c r="D533" i="76"/>
  <c r="D534" i="76"/>
  <c r="D535" i="76"/>
  <c r="D536" i="76"/>
  <c r="D537" i="76"/>
  <c r="D538" i="76"/>
  <c r="D539" i="76"/>
  <c r="D540" i="76"/>
  <c r="D541" i="76"/>
  <c r="D542" i="76"/>
  <c r="D543" i="76"/>
  <c r="D544" i="76"/>
  <c r="D545" i="76"/>
  <c r="D546" i="76"/>
  <c r="D547" i="76"/>
  <c r="D548" i="76"/>
  <c r="D549" i="76"/>
  <c r="D550" i="76"/>
  <c r="D551" i="76"/>
  <c r="D552" i="76"/>
  <c r="D553" i="76"/>
  <c r="D554" i="76"/>
  <c r="D555" i="76"/>
  <c r="D556" i="76"/>
  <c r="D557" i="76"/>
  <c r="D558" i="76"/>
  <c r="D559" i="76"/>
  <c r="D560" i="76"/>
  <c r="D561" i="76"/>
  <c r="D562" i="76"/>
  <c r="D563" i="76"/>
  <c r="D564" i="76"/>
  <c r="D565" i="76"/>
  <c r="D566" i="76"/>
  <c r="D567" i="76"/>
  <c r="D568" i="76"/>
  <c r="D569" i="76"/>
  <c r="D570" i="76"/>
  <c r="D571" i="76"/>
  <c r="D572" i="76"/>
  <c r="D573" i="76"/>
  <c r="D574" i="76"/>
  <c r="D575" i="76"/>
  <c r="D576" i="76"/>
  <c r="D577" i="76"/>
  <c r="D578" i="76"/>
  <c r="D579" i="76"/>
  <c r="D580" i="76"/>
  <c r="D581" i="76"/>
  <c r="D582" i="76"/>
  <c r="D583" i="76"/>
  <c r="D584" i="76"/>
  <c r="D585" i="76"/>
  <c r="D586" i="76"/>
  <c r="D587" i="76"/>
  <c r="D588" i="76"/>
  <c r="D589" i="76"/>
  <c r="D590" i="76"/>
  <c r="D591" i="76"/>
  <c r="D592" i="76"/>
  <c r="D593" i="76"/>
  <c r="D594" i="76"/>
  <c r="D595" i="76"/>
  <c r="D596" i="76"/>
  <c r="D597" i="76"/>
  <c r="D598" i="76"/>
  <c r="D599" i="76"/>
  <c r="D600" i="76"/>
  <c r="D601" i="76"/>
  <c r="D602" i="76"/>
  <c r="D603" i="76"/>
  <c r="D604" i="76"/>
  <c r="D605" i="76"/>
  <c r="D606" i="76"/>
  <c r="D607" i="76"/>
  <c r="D608" i="76"/>
  <c r="D609" i="76"/>
  <c r="D610" i="76"/>
  <c r="D611" i="76"/>
  <c r="D612" i="76"/>
  <c r="D613" i="76"/>
  <c r="D614" i="76"/>
  <c r="D615" i="76"/>
  <c r="D616" i="76"/>
  <c r="D617" i="76"/>
  <c r="D618" i="76"/>
  <c r="D619" i="76"/>
  <c r="D620" i="76"/>
  <c r="D621" i="76"/>
  <c r="D622" i="76"/>
  <c r="D623" i="76"/>
  <c r="D624" i="76"/>
  <c r="D625" i="76"/>
  <c r="D626" i="76"/>
  <c r="D627" i="76"/>
  <c r="D628" i="76"/>
  <c r="D629" i="76"/>
  <c r="D630" i="76"/>
  <c r="D631" i="76"/>
  <c r="D632" i="76"/>
  <c r="D633" i="76"/>
  <c r="D634" i="76"/>
  <c r="D635" i="76"/>
  <c r="D636" i="76"/>
  <c r="D637" i="76"/>
  <c r="D638" i="76"/>
  <c r="D639" i="76"/>
  <c r="D640" i="76"/>
  <c r="D641" i="76"/>
  <c r="D642" i="76"/>
  <c r="D643" i="76"/>
  <c r="D644" i="76"/>
  <c r="D645" i="76"/>
  <c r="D646" i="76"/>
  <c r="D647" i="76"/>
  <c r="D648" i="76"/>
  <c r="D649" i="76"/>
  <c r="D650" i="76"/>
  <c r="D651" i="76"/>
  <c r="D652" i="76"/>
  <c r="D653" i="76"/>
  <c r="D654" i="76"/>
  <c r="D655" i="76"/>
  <c r="D656" i="76"/>
  <c r="D657" i="76"/>
  <c r="D658" i="76"/>
  <c r="D659" i="76"/>
  <c r="D660" i="76"/>
  <c r="D661" i="76"/>
  <c r="D662" i="76"/>
  <c r="D663" i="76"/>
  <c r="D664" i="76"/>
  <c r="D665" i="76"/>
  <c r="D666" i="76"/>
  <c r="D667" i="76"/>
  <c r="D668" i="76"/>
  <c r="D669" i="76"/>
  <c r="D670" i="76"/>
  <c r="D671" i="76"/>
  <c r="D672" i="76"/>
  <c r="D673" i="76"/>
  <c r="D674" i="76"/>
  <c r="D675" i="76"/>
  <c r="D676" i="76"/>
  <c r="D677" i="76"/>
  <c r="D678" i="76"/>
  <c r="D679" i="76"/>
  <c r="D680" i="76"/>
  <c r="D681" i="76"/>
  <c r="D682" i="76"/>
  <c r="D683" i="76"/>
  <c r="D684" i="76"/>
  <c r="D685" i="76"/>
  <c r="D686" i="76"/>
  <c r="D687" i="76"/>
  <c r="D688" i="76"/>
  <c r="D689" i="76"/>
  <c r="D690" i="76"/>
  <c r="D691" i="76"/>
  <c r="D692" i="76"/>
  <c r="D693" i="76"/>
  <c r="D694" i="76"/>
  <c r="D695" i="76"/>
  <c r="D696" i="76"/>
  <c r="D697" i="76"/>
  <c r="D698" i="76"/>
  <c r="D699" i="76"/>
  <c r="D700" i="76"/>
  <c r="D701" i="76"/>
  <c r="D702" i="76"/>
  <c r="D703" i="76"/>
  <c r="D704" i="76"/>
  <c r="D705" i="76"/>
  <c r="D706" i="76"/>
  <c r="D707" i="76"/>
  <c r="D708" i="76"/>
  <c r="D709" i="76"/>
  <c r="D710" i="76"/>
  <c r="D711" i="76"/>
  <c r="D712" i="76"/>
  <c r="D713" i="76"/>
  <c r="D714" i="76"/>
  <c r="D715" i="76"/>
  <c r="D716" i="76"/>
  <c r="D717" i="76"/>
  <c r="D718" i="76"/>
  <c r="D719" i="76"/>
  <c r="D720" i="76"/>
  <c r="D721" i="76"/>
  <c r="D722" i="76"/>
  <c r="D723" i="76"/>
  <c r="D724" i="76"/>
  <c r="D725" i="76"/>
  <c r="D726" i="76"/>
  <c r="D727" i="76"/>
  <c r="D728" i="76"/>
  <c r="D729" i="76"/>
  <c r="D730" i="76"/>
  <c r="D731" i="76"/>
  <c r="D732" i="76"/>
  <c r="D733" i="76"/>
  <c r="D734" i="76"/>
  <c r="D735" i="76"/>
  <c r="D736" i="76"/>
  <c r="D737" i="76"/>
  <c r="D738" i="76"/>
  <c r="D739" i="76"/>
  <c r="D740" i="76"/>
  <c r="D741" i="76"/>
  <c r="D742" i="76"/>
  <c r="D743" i="76"/>
  <c r="D744" i="76"/>
  <c r="D745" i="76"/>
  <c r="D746" i="76"/>
  <c r="D747" i="76"/>
  <c r="D748" i="76"/>
  <c r="D749" i="76"/>
  <c r="D750" i="76"/>
  <c r="D751" i="76"/>
  <c r="D752" i="76"/>
  <c r="D753" i="76"/>
  <c r="D754" i="76"/>
  <c r="D755" i="76"/>
  <c r="D756" i="76"/>
  <c r="D757" i="76"/>
  <c r="D758" i="76"/>
  <c r="D759" i="76"/>
  <c r="D760" i="76"/>
  <c r="D761" i="76"/>
  <c r="D762" i="76"/>
  <c r="D763" i="76"/>
  <c r="D764" i="76"/>
  <c r="D765" i="76"/>
  <c r="D766" i="76"/>
  <c r="D767" i="76"/>
  <c r="D768" i="76"/>
  <c r="D769" i="76"/>
  <c r="D770" i="76"/>
  <c r="D771" i="76"/>
  <c r="D772" i="76"/>
  <c r="D773" i="76"/>
  <c r="D774" i="76"/>
  <c r="D775" i="76"/>
  <c r="D776" i="76"/>
  <c r="D777" i="76"/>
  <c r="D778" i="76"/>
  <c r="D779" i="76"/>
  <c r="D780" i="76"/>
  <c r="D781" i="76"/>
  <c r="D782" i="76"/>
  <c r="D783" i="76"/>
  <c r="D784" i="76"/>
  <c r="D785" i="76"/>
  <c r="D786" i="76"/>
  <c r="D787" i="76"/>
  <c r="D788" i="76"/>
  <c r="D789" i="76"/>
  <c r="D790" i="76"/>
  <c r="D791" i="76"/>
  <c r="D792" i="76"/>
  <c r="D793" i="76"/>
  <c r="D794" i="76"/>
  <c r="D795" i="76"/>
  <c r="D796" i="76"/>
  <c r="D797" i="76"/>
  <c r="D798" i="76"/>
  <c r="D799" i="76"/>
  <c r="D800" i="76"/>
  <c r="D801" i="76"/>
  <c r="D802" i="76"/>
  <c r="D803" i="76"/>
  <c r="D804" i="76"/>
  <c r="D805" i="76"/>
  <c r="D806" i="76"/>
  <c r="D807" i="76"/>
  <c r="D808" i="76"/>
  <c r="D809" i="76"/>
  <c r="D810" i="76"/>
  <c r="D811" i="76"/>
  <c r="D812" i="76"/>
  <c r="D813" i="76"/>
  <c r="D814" i="76"/>
  <c r="D815" i="76"/>
  <c r="D816" i="76"/>
  <c r="D817" i="76"/>
  <c r="D818" i="76"/>
  <c r="D819" i="76"/>
  <c r="D820" i="76"/>
  <c r="D821" i="76"/>
  <c r="D822" i="76"/>
  <c r="D823" i="76"/>
  <c r="D824" i="76"/>
  <c r="D825" i="76"/>
  <c r="D826" i="76"/>
  <c r="D827" i="76"/>
  <c r="D828" i="76"/>
  <c r="D829" i="76"/>
  <c r="D830" i="76"/>
  <c r="D831" i="76"/>
  <c r="D832" i="76"/>
  <c r="D833" i="76"/>
  <c r="D834" i="76"/>
  <c r="D835" i="76"/>
  <c r="D836" i="76"/>
  <c r="D837" i="76"/>
  <c r="D838" i="76"/>
  <c r="D839" i="76"/>
  <c r="D840" i="76"/>
  <c r="D841" i="76"/>
  <c r="D842" i="76"/>
  <c r="D843" i="76"/>
  <c r="D844" i="76"/>
  <c r="D845" i="76"/>
  <c r="D846" i="76"/>
  <c r="D847" i="76"/>
  <c r="D848" i="76"/>
  <c r="D849" i="76"/>
  <c r="D850" i="76"/>
  <c r="D851" i="76"/>
  <c r="D852" i="76"/>
  <c r="D853" i="76"/>
  <c r="D854" i="76"/>
  <c r="D855" i="76"/>
  <c r="D856" i="76"/>
  <c r="D857" i="76"/>
  <c r="D858" i="76"/>
  <c r="D859" i="76"/>
  <c r="D860" i="76"/>
  <c r="D861" i="76"/>
  <c r="D862" i="76"/>
  <c r="D863" i="76"/>
  <c r="D864" i="76"/>
  <c r="D865" i="76"/>
  <c r="D866" i="76"/>
  <c r="D867" i="76"/>
  <c r="D868" i="76"/>
  <c r="D869" i="76"/>
  <c r="D870" i="76"/>
  <c r="D871" i="76"/>
  <c r="D872" i="76"/>
  <c r="D873" i="76"/>
  <c r="D874" i="76"/>
  <c r="D875" i="76"/>
  <c r="D876" i="76"/>
  <c r="D877" i="76"/>
  <c r="D878" i="76"/>
  <c r="D879" i="76"/>
  <c r="D880" i="76"/>
  <c r="D881" i="76"/>
  <c r="D882" i="76"/>
  <c r="D883" i="76"/>
  <c r="D884" i="76"/>
  <c r="D885" i="76"/>
  <c r="D886" i="76"/>
  <c r="D887" i="76"/>
  <c r="D888" i="76"/>
  <c r="D889" i="76"/>
  <c r="D890" i="76"/>
  <c r="D891" i="76"/>
  <c r="D892" i="76"/>
  <c r="D893" i="76"/>
  <c r="D894" i="76"/>
  <c r="D895" i="76"/>
  <c r="D896" i="76"/>
  <c r="D897" i="76"/>
  <c r="D898" i="76"/>
  <c r="D899" i="76"/>
  <c r="D900" i="76"/>
  <c r="D901" i="76"/>
  <c r="D902" i="76"/>
  <c r="D903" i="76"/>
  <c r="D904" i="76"/>
  <c r="D905" i="76"/>
  <c r="D906" i="76"/>
  <c r="D907" i="76"/>
  <c r="D908" i="76"/>
  <c r="F3" i="74"/>
  <c r="S57" i="78" l="1"/>
  <c r="O57" i="78"/>
  <c r="P57" i="78"/>
  <c r="S56" i="78"/>
  <c r="O56" i="78"/>
  <c r="P38" i="78"/>
  <c r="P37" i="78"/>
  <c r="H55" i="78"/>
  <c r="O59" i="78" s="1"/>
  <c r="P36" i="78"/>
  <c r="H58" i="78"/>
  <c r="P58" i="78" s="1"/>
  <c r="O58" i="78"/>
  <c r="P56" i="78"/>
  <c r="R56" i="78"/>
  <c r="R57" i="78"/>
  <c r="P55" i="78"/>
  <c r="C39" i="78"/>
  <c r="D39" i="78"/>
  <c r="O39" i="78" s="1"/>
  <c r="E39" i="78"/>
  <c r="S35" i="78"/>
  <c r="O38" i="78"/>
  <c r="P39" i="78"/>
  <c r="C8" i="78"/>
  <c r="O37" i="78"/>
  <c r="O35" i="78"/>
  <c r="O36" i="78"/>
  <c r="P35" i="78"/>
  <c r="H49" i="78"/>
  <c r="S38" i="78"/>
  <c r="S37" i="78"/>
  <c r="S36" i="78"/>
  <c r="R38" i="78"/>
  <c r="F39" i="78"/>
  <c r="R37" i="78"/>
  <c r="G39" i="78"/>
  <c r="R35" i="78"/>
  <c r="R36" i="78"/>
  <c r="G8" i="78"/>
  <c r="I5" i="71"/>
  <c r="I6" i="71"/>
  <c r="I4" i="71"/>
  <c r="I3" i="71"/>
  <c r="R55" i="78" l="1"/>
  <c r="S55" i="78"/>
  <c r="O55" i="78"/>
  <c r="P59" i="78"/>
  <c r="S39" i="78"/>
  <c r="R39" i="78"/>
  <c r="G49" i="78" l="1"/>
  <c r="F49" i="78" l="1"/>
  <c r="E49" i="78" l="1"/>
  <c r="D49" i="78" l="1"/>
  <c r="P49" i="78" l="1"/>
  <c r="O49" i="78"/>
  <c r="C49" i="78"/>
  <c r="R49" i="78" l="1"/>
  <c r="S49" i="78"/>
  <c r="R58" i="78" l="1"/>
  <c r="S58" i="78"/>
  <c r="S59" i="78" l="1"/>
  <c r="R59" i="7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<sst xmlns="http://schemas.openxmlformats.org/spreadsheetml/2006/main" count="3363" uniqueCount="970">
  <si>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</si>
  <si>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</si>
  <si>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</si>
  <si>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</si>
  <si>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</si>
  <si>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</si>
  <si>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</si>
  <si>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</si>
  <si>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</si>
  <si>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</si>
  <si>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</si>
  <si>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</si>
  <si>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</si>
  <si>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</si>
  <si>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</si>
  <si>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</si>
  <si>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</si>
  <si>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</si>
  <si>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</si>
  <si>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</si>
  <si>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</si>
  <si>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</si>
  <si>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</si>
  <si>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</si>
  <si>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</si>
  <si>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</si>
  <si>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</si>
  <si>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</si>
  <si>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</si>
  <si>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</si>
  <si>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</si>
  <si>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</si>
  <si>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</si>
  <si>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</si>
  <si>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</si>
  <si>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</si>
  <si>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</si>
  <si>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</si>
  <si>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</si>
  <si>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</si>
  <si>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</si>
  <si>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</si>
  <si>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</si>
  <si>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</si>
  <si>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</si>
  <si>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</si>
  <si>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</si>
  <si>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</si>
  <si>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</si>
  <si>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</si>
  <si>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</si>
  <si>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</si>
  <si>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</si>
  <si>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</si>
  <si>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</si>
  <si>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</si>
  <si>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</si>
  <si>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</si>
  <si>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</si>
  <si>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</si>
  <si>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</si>
  <si>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</si>
  <si>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</si>
  <si>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</si>
  <si>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</si>
  <si>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</si>
  <si>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</si>
  <si>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</si>
  <si>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</si>
  <si>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</si>
  <si>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</si>
  <si>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</si>
  <si>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</si>
  <si>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</si>
  <si>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</si>
  <si>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</si>
  <si>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</si>
  <si>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</si>
  <si>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</si>
  <si>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</si>
  <si>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</si>
  <si>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</si>
  <si>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</si>
  <si>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</si>
  <si>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</si>
  <si>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</si>
  <si>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</si>
  <si>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</si>
  <si>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</si>
  <si>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</si>
  <si>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</si>
  <si>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</si>
  <si>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</si>
  <si>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</si>
  <si>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</si>
  <si>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</si>
  <si>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</si>
  <si>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</si>
  <si>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</si>
  <si>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</si>
  <si>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</si>
  <si>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</si>
  <si>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</si>
  <si>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</si>
  <si>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</si>
  <si>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</si>
  <si>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</si>
  <si>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</si>
  <si>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</si>
  <si>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</si>
  <si>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</si>
  <si>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</si>
  <si>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</si>
  <si>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</si>
  <si>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</si>
  <si>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</si>
  <si>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</si>
  <si>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</si>
  <si>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</si>
  <si>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</si>
  <si>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</si>
  <si>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</si>
  <si>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</si>
  <si>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</si>
  <si>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</si>
  <si>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</si>
  <si>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</si>
  <si>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</si>
  <si>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</si>
  <si>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</si>
  <si>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</si>
  <si>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</si>
  <si>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</si>
  <si>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</si>
  <si>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</si>
  <si>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</si>
  <si>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</si>
  <si>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</si>
  <si>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</si>
  <si>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</si>
  <si>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</si>
  <si>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</si>
  <si>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</si>
  <si>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</si>
  <si>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</si>
  <si>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</si>
  <si>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</si>
  <si>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</si>
  <si>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</si>
  <si>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</si>
  <si>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</si>
  <si>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</si>
  <si>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</si>
  <si>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</si>
  <si>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</si>
  <si>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</si>
  <si>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</si>
  <si>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</si>
  <si>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</si>
  <si>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</si>
  <si>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</si>
  <si>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</si>
  <si>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</si>
  <si>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</si>
  <si>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</si>
  <si>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</si>
  <si>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</si>
  <si>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</si>
  <si>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</si>
  <si>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</si>
  <si>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</si>
  <si>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</si>
  <si>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</si>
  <si>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</si>
  <si>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</si>
  <si>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</si>
  <si>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</si>
  <si>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</si>
  <si>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</si>
  <si>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</si>
  <si>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</si>
  <si>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</si>
  <si>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</si>
  <si>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</si>
  <si>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</si>
  <si>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</si>
  <si>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</si>
  <si>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</si>
  <si>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</si>
  <si>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</si>
  <si>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</si>
  <si>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</si>
  <si>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</si>
  <si>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</si>
  <si>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</si>
  <si>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</si>
  <si>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</si>
  <si>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</si>
  <si>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</si>
  <si>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</si>
  <si>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</si>
  <si>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</si>
  <si>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</si>
  <si>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</si>
  <si>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</si>
  <si>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</si>
  <si>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</si>
  <si>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</si>
  <si>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</si>
  <si>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</si>
  <si>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</si>
  <si>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</si>
  <si>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</si>
  <si>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</si>
  <si>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</si>
  <si>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</si>
  <si>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</si>
  <si>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</si>
  <si>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</si>
  <si>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</si>
  <si>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</si>
  <si>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</si>
  <si>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</si>
  <si>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</si>
  <si>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</si>
  <si>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</si>
  <si>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</si>
  <si>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</si>
  <si>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</si>
  <si>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</si>
  <si>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</si>
  <si>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</si>
  <si>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</si>
  <si>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</si>
  <si>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</si>
  <si>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</si>
  <si>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</si>
  <si>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</si>
  <si>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</si>
  <si>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</si>
  <si>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</si>
  <si>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</si>
  <si>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</si>
  <si>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</si>
  <si>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</si>
  <si>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</si>
  <si>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</si>
  <si>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</si>
  <si>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</si>
  <si>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</si>
  <si>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</si>
  <si>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</si>
  <si>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</si>
  <si>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</si>
  <si>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</si>
  <si>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</si>
  <si>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</si>
  <si>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</si>
  <si>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</si>
  <si>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</si>
  <si>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</si>
  <si>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</si>
  <si>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</si>
  <si>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</si>
  <si>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</si>
  <si>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</si>
  <si>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</si>
  <si>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</si>
  <si>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</si>
  <si>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</si>
  <si>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</si>
  <si>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</si>
  <si>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</si>
  <si>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</si>
  <si>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</si>
  <si>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</si>
  <si>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</si>
  <si>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</si>
  <si>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</si>
  <si>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</si>
  <si>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</si>
  <si>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</si>
  <si>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</si>
  <si>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</si>
  <si>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</si>
  <si>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</si>
  <si>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</si>
  <si>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</si>
  <si>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</si>
  <si>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</si>
  <si>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</si>
  <si>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</si>
  <si>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</si>
  <si>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</si>
  <si>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</si>
  <si>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</si>
  <si>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</si>
  <si>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</si>
  <si>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</si>
  <si>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</si>
  <si>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</si>
  <si>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</si>
  <si>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</si>
  <si>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</si>
  <si>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</si>
  <si>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</si>
  <si>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</si>
  <si>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</si>
  <si>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</si>
  <si>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</si>
  <si>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</si>
  <si>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</si>
  <si>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</si>
  <si>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</si>
  <si>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</si>
  <si>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</si>
  <si>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</si>
  <si>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</si>
  <si>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</si>
  <si>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</si>
  <si>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</si>
  <si>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</si>
  <si>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</si>
  <si>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</si>
  <si>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</si>
  <si>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</si>
  <si>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</si>
  <si>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</si>
  <si>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</si>
  <si>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</si>
  <si>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</si>
  <si>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</si>
  <si>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</si>
  <si>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</si>
  <si>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</si>
  <si>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</si>
  <si>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</si>
  <si>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</si>
  <si>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</si>
  <si>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</si>
  <si>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</si>
  <si>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</si>
  <si>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</si>
  <si>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</si>
  <si>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</si>
  <si>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</si>
  <si>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</si>
  <si>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</si>
  <si>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</si>
  <si>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</si>
  <si>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</si>
  <si>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</si>
  <si>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</si>
  <si>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</si>
  <si>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</si>
  <si>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</si>
  <si>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</si>
  <si>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</si>
  <si>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</si>
  <si>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</si>
  <si>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</si>
  <si>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</si>
  <si>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</si>
  <si>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</si>
  <si>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</si>
  <si>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</si>
  <si>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</si>
  <si>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</si>
  <si>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</si>
  <si>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</si>
  <si>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</si>
  <si>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</si>
  <si>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</si>
  <si>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</si>
  <si>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</si>
  <si>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</si>
  <si>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</si>
  <si>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</si>
  <si>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</si>
  <si>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</si>
  <si>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</si>
  <si>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</si>
  <si>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</si>
  <si>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</si>
  <si>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</si>
  <si>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</si>
  <si>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</si>
  <si>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</si>
  <si>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</si>
  <si>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</si>
  <si>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</si>
  <si>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</si>
  <si>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</si>
  <si>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</si>
  <si>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</si>
  <si>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</si>
  <si>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</si>
  <si>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</si>
  <si>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</si>
  <si>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</si>
  <si>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</si>
  <si>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</si>
  <si>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</si>
  <si>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</si>
  <si>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</si>
  <si>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</si>
  <si>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</si>
  <si>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</si>
  <si>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</si>
  <si>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</si>
  <si>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</si>
  <si>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</si>
  <si>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</si>
  <si>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</si>
  <si>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</si>
  <si>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</si>
  <si>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</si>
  <si>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</si>
  <si>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</si>
  <si>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</si>
  <si>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</si>
  <si>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</si>
  <si>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</si>
  <si>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</si>
  <si>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</si>
  <si>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</si>
  <si>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</si>
  <si>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</si>
  <si>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</si>
  <si>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</si>
  <si>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</si>
  <si>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</si>
  <si>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</si>
  <si>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</si>
  <si>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</si>
  <si>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</si>
  <si>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</si>
  <si>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</si>
  <si>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</si>
  <si>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</si>
  <si>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</si>
  <si>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</si>
  <si>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</si>
  <si>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</si>
  <si>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</si>
  <si>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</si>
  <si>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</si>
  <si>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</si>
  <si>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</si>
  <si>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</si>
  <si>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</si>
  <si>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</si>
  <si>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</si>
  <si>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</si>
  <si>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</si>
  <si>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</si>
  <si>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</si>
  <si>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</si>
  <si>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</si>
  <si>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</si>
  <si>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</si>
  <si>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</si>
  <si>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</si>
  <si>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</si>
  <si>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</si>
  <si>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</si>
  <si>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</si>
  <si>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</si>
  <si>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</si>
  <si>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</si>
  <si>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</si>
  <si>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</si>
  <si>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</si>
  <si>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</si>
  <si>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</si>
  <si>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</si>
  <si>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</si>
  <si>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</si>
  <si>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</si>
  <si>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</si>
  <si>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</si>
  <si>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</si>
  <si>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</si>
  <si>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</si>
  <si>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</si>
  <si>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</si>
  <si>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</si>
  <si>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</si>
  <si>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</si>
  <si>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</si>
  <si>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</si>
  <si>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</si>
  <si>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</si>
  <si>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</si>
  <si>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</si>
  <si>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</si>
  <si>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</si>
  <si>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</si>
  <si>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</si>
  <si>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</si>
  <si>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</si>
  <si>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</si>
  <si>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</si>
  <si>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</si>
  <si>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</si>
  <si>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</si>
  <si>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</si>
  <si>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</si>
  <si>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</si>
  <si>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</si>
  <si>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</si>
  <si>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</si>
  <si>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</si>
  <si>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</si>
  <si>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</si>
  <si>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</si>
  <si>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</si>
  <si>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</si>
  <si>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</si>
  <si>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</si>
  <si>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</si>
  <si>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</si>
  <si>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</si>
  <si>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</si>
  <si>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</si>
  <si>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</si>
  <si>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</si>
  <si>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</si>
  <si>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</si>
  <si>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</si>
  <si>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</si>
  <si>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</si>
  <si>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</si>
  <si>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</si>
  <si>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</si>
  <si>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</si>
  <si>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</si>
  <si>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</si>
  <si>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</si>
  <si>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</si>
  <si>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</si>
  <si>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</si>
  <si>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</si>
  <si>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</si>
  <si>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</si>
  <si>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</si>
  <si>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</si>
  <si>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</si>
  <si>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</si>
  <si>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</si>
  <si>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</si>
  <si>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</si>
  <si>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</si>
  <si>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</si>
  <si>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</si>
  <si>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</si>
  <si>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</si>
  <si>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</si>
  <si>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</si>
  <si>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</si>
  <si>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</si>
  <si>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</si>
  <si>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</si>
  <si>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</si>
  <si>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</si>
  <si>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</si>
  <si>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</si>
  <si>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</si>
  <si>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</si>
  <si>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</si>
  <si>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</si>
  <si>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</si>
  <si>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</si>
  <si>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</si>
  <si>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</si>
  <si>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</si>
  <si>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</si>
  <si>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</si>
  <si>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</si>
  <si>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</si>
  <si>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</si>
  <si>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</si>
  <si>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</si>
  <si>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</si>
  <si>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</si>
  <si>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</si>
  <si>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</si>
  <si>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</si>
  <si>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</si>
  <si>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</si>
  <si>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</si>
  <si>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</si>
  <si>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</si>
  <si>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</si>
  <si>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</si>
  <si>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</si>
  <si>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</si>
  <si>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</si>
  <si>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</si>
  <si>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</si>
  <si>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</si>
  <si>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</si>
  <si>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</si>
  <si>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</si>
  <si>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</si>
  <si>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</si>
  <si>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</si>
  <si>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</si>
  <si>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</si>
  <si>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</si>
  <si>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</si>
  <si>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</si>
  <si>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</si>
  <si>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</si>
  <si>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</si>
  <si>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</si>
  <si>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</si>
  <si>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</si>
  <si>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</si>
  <si>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</si>
  <si>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</si>
  <si>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</si>
  <si>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</si>
  <si>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</si>
  <si>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</si>
  <si>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</si>
  <si>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</si>
  <si>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</si>
  <si>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</si>
  <si>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</si>
  <si>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</si>
  <si>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</si>
  <si>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</si>
  <si>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</si>
  <si>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</si>
  <si>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</si>
  <si>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</si>
  <si>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</si>
  <si>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</si>
  <si>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</si>
  <si>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</si>
  <si>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</si>
  <si>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</si>
  <si>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</si>
  <si>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</si>
  <si>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</si>
  <si>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</si>
  <si>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</si>
  <si>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</si>
  <si>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</si>
  <si>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</si>
  <si>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</si>
  <si>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</si>
  <si>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</si>
  <si>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</si>
  <si>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</si>
  <si>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</si>
  <si>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</si>
  <si>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</si>
  <si>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</si>
  <si>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</si>
  <si>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</si>
  <si>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</si>
  <si>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</si>
  <si>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</si>
  <si>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</si>
  <si>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</si>
  <si>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</si>
  <si>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</si>
  <si>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</si>
  <si>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</si>
  <si>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</si>
  <si>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</si>
  <si>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</si>
  <si>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</si>
  <si>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</si>
  <si>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</si>
  <si>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</si>
  <si>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</si>
  <si>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</si>
  <si>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</si>
  <si>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</si>
  <si>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</si>
  <si>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</si>
  <si>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</si>
  <si>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</si>
  <si>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</si>
  <si>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</si>
  <si>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</si>
  <si>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</si>
  <si>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</si>
  <si>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</si>
  <si>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</si>
  <si>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</si>
  <si>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</si>
  <si>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</si>
  <si>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</si>
  <si>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</si>
  <si>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</si>
  <si>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</si>
  <si>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</si>
  <si>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</si>
  <si>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</si>
  <si>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</si>
  <si>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</si>
  <si>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</si>
  <si>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</si>
  <si>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</si>
  <si>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</si>
  <si>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</si>
  <si>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</si>
  <si>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</si>
  <si>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</si>
  <si>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</si>
  <si>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</si>
  <si>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</si>
  <si>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</si>
  <si>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</si>
  <si>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</si>
  <si>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</si>
  <si>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</si>
  <si>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</si>
  <si>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</si>
  <si>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</si>
  <si>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</si>
  <si>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</si>
  <si>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</si>
  <si>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</si>
  <si>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</si>
  <si>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</si>
  <si>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</si>
  <si>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</si>
  <si>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</si>
  <si>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</si>
  <si>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</si>
  <si>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</si>
  <si>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</si>
  <si>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</si>
  <si>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</si>
  <si>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</si>
  <si>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</si>
  <si>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</si>
  <si>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</si>
  <si>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</si>
  <si>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</si>
  <si>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</si>
  <si>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</si>
  <si>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</si>
  <si>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</si>
  <si>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</si>
  <si>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</si>
  <si>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</si>
  <si>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</si>
  <si>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</si>
  <si>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</si>
  <si>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</si>
  <si>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</si>
  <si>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</si>
  <si>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</si>
  <si>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</si>
  <si>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</si>
  <si>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</si>
  <si>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</si>
  <si>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</si>
  <si>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</si>
  <si>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</si>
  <si>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</si>
  <si>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</si>
  <si>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</si>
  <si>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</si>
  <si>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</si>
  <si>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</si>
  <si>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</si>
  <si>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</si>
  <si>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</si>
  <si>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</si>
  <si>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</si>
  <si>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</si>
  <si>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</si>
  <si>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</si>
  <si>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</si>
  <si>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</si>
  <si>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</si>
  <si>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</si>
  <si>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</si>
  <si>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</si>
  <si>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</si>
  <si>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</si>
  <si>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</si>
  <si>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</si>
  <si>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</si>
  <si>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</si>
  <si>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</si>
  <si>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</si>
  <si>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</si>
  <si>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</si>
  <si>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</si>
  <si>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</si>
  <si>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</si>
  <si>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</si>
  <si>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</si>
  <si>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</si>
  <si>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</si>
  <si>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</si>
  <si>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</si>
  <si>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</si>
  <si>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</si>
  <si>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</si>
  <si>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</si>
  <si>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</si>
  <si>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</si>
  <si>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</si>
  <si>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</si>
  <si>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</si>
  <si>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</si>
  <si>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</si>
  <si>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</si>
  <si>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</si>
  <si>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</si>
  <si>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</si>
  <si>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</si>
  <si>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</si>
  <si>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</si>
  <si>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</si>
  <si>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</si>
  <si>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</si>
  <si>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</si>
  <si>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</si>
  <si>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</si>
  <si>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</si>
  <si>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</si>
  <si>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</si>
  <si>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</si>
  <si>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</si>
  <si>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</si>
  <si>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</si>
  <si>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</si>
  <si>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</si>
  <si>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</si>
  <si>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</si>
  <si>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</si>
  <si>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</si>
  <si>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</si>
  <si>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</si>
  <si>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</si>
  <si>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</si>
  <si>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</si>
  <si>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</si>
  <si>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</si>
  <si>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</si>
  <si>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</si>
  <si>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</si>
  <si>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</si>
  <si>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</si>
  <si>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</si>
  <si>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</si>
  <si>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</si>
  <si>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</si>
  <si>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</si>
  <si>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</si>
  <si>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</si>
  <si>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</si>
  <si>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</si>
  <si>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</si>
  <si>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</si>
  <si>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</si>
  <si>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</si>
  <si>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</si>
  <si>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</si>
  <si>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</si>
  <si>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</si>
  <si>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</si>
  <si>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</si>
  <si>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</si>
  <si>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</si>
  <si>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</si>
  <si>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</si>
  <si>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</si>
  <si>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</si>
  <si>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</si>
  <si>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</si>
  <si>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</si>
  <si>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</si>
  <si>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</si>
  <si>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</si>
  <si>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</si>
  <si>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</si>
  <si>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</si>
  <si>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</si>
  <si>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</si>
  <si>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</si>
  <si>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</si>
  <si>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</si>
  <si>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</si>
  <si>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</si>
  <si>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</si>
  <si>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</si>
  <si>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</si>
  <si>
    <t>DATE</t>
  </si>
  <si>
    <t>VOLUME</t>
  </si>
  <si>
    <t>GEOCODE</t>
  </si>
  <si>
    <t>GEO NAME</t>
  </si>
  <si>
    <t>NAM</t>
  </si>
  <si>
    <t>EMEA</t>
  </si>
  <si>
    <t>CLID2</t>
  </si>
  <si>
    <t>Volume</t>
  </si>
  <si>
    <t>LATAM</t>
  </si>
  <si>
    <t>APAC</t>
  </si>
  <si>
    <t>REGION NAME</t>
  </si>
  <si>
    <t>QUARTER</t>
  </si>
  <si>
    <t>Row Labels</t>
  </si>
  <si>
    <t>Grand Total</t>
  </si>
  <si>
    <t>Column Labels</t>
  </si>
  <si>
    <t>Q1 2020</t>
  </si>
  <si>
    <t>Q1 2021</t>
  </si>
  <si>
    <t>Q2 2020</t>
  </si>
  <si>
    <t>Q2 2021</t>
  </si>
  <si>
    <t>Q3 2020</t>
  </si>
  <si>
    <t>Q4 2020</t>
  </si>
  <si>
    <t>2020</t>
  </si>
  <si>
    <t>2021</t>
  </si>
  <si>
    <t>Qtr1</t>
  </si>
  <si>
    <t>Qtr2</t>
  </si>
  <si>
    <t>Qtr3</t>
  </si>
  <si>
    <t>Qtr4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</si>
  <si>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</si>
  <si>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</si>
  <si>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</si>
  <si>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</si>
  <si>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</si>
  <si>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</si>
  <si>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</si>
  <si>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</si>
  <si>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</si>
  <si>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</si>
  <si>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</si>
  <si>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</si>
  <si>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VOLUME</t>
  </si>
  <si>
    <t>Years</t>
  </si>
  <si>
    <t>Quarters</t>
  </si>
  <si>
    <t>YoY Growth Q1</t>
  </si>
  <si>
    <t>YoY Growth Q2</t>
  </si>
  <si>
    <t>Forecasting</t>
  </si>
  <si>
    <t>YoY Growth Fcst Q2</t>
  </si>
  <si>
    <t>Variance</t>
  </si>
  <si>
    <t>Variance %</t>
  </si>
  <si>
    <t xml:space="preserve">TWO CUSTOMERS IN REGION LATAM WERE LOST AND APPROXIMATELY 7K OF VOLUME IS LOST </t>
  </si>
  <si>
    <t>GROWTH IN Q2 SLOWED DOWN AS COMPARED TO Q1 MAINLY DUE TO LOSS OF TWO CUSTOMERS IN LATAM</t>
  </si>
  <si>
    <t>Q2 2021 WIDGET INC. OVERVIEW</t>
  </si>
  <si>
    <t>ALL DATA AS OF 6/30/2021</t>
  </si>
  <si>
    <t>CUSTOMERS</t>
  </si>
  <si>
    <t>TOTAL</t>
  </si>
  <si>
    <t>ACTIVE CUSTOMERS PER QUARTER</t>
  </si>
  <si>
    <t>PRIOR YEAR</t>
  </si>
  <si>
    <t>% CHANGE</t>
  </si>
  <si>
    <t>z</t>
  </si>
  <si>
    <t>Regions</t>
  </si>
  <si>
    <t>Q2 YoY Growth</t>
  </si>
  <si>
    <t>#</t>
  </si>
  <si>
    <t xml:space="preserve">Q2 YoY Growth </t>
  </si>
  <si>
    <t>%</t>
  </si>
  <si>
    <t>H1 YoY Growth</t>
  </si>
  <si>
    <t xml:space="preserve">H1 YoY Growth </t>
  </si>
  <si>
    <t>Customers</t>
  </si>
  <si>
    <t>KEY FINDINGS</t>
  </si>
  <si>
    <t>AVERAGE VOLUME PER CUSTOMER</t>
  </si>
  <si>
    <t>Q1 YoY Growth</t>
  </si>
  <si>
    <t xml:space="preserve">Q1 YoY Growth </t>
  </si>
  <si>
    <t xml:space="preserve">Q2 YoY growth slowed from 4.0% in Q1 to 2.7% which is primarily driven by; </t>
  </si>
  <si>
    <t>About 7000 volume decline as a result of the loss of two customers in LATAM driving the overall growth down from 9.0% in Q1 to flat in Q2 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</si>
</sst>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8" formatCode="_(* #,##0_);_(* \(#,##0\);_(* &quot;-&quot;??_);_(@_)"/>
    <numFmt numFmtId="173" formatCode="0.0%"/>
    <numFmt numFmtId="174" formatCode="0,&quot;K&quot;"/>
  </numFmts>
  <fonts count="23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1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b/>
      <sz val="14"/>
      <color theme="0"/>
      <name val="Arial"/>
      <family val="2"/>
    </font>
    <font>
      <b/>
      <sz val="18"/>
      <color theme="0"/>
      <name val="Arial"/>
      <family val="2"/>
    </font>
    <font>
      <b/>
      <sz val="20"/>
      <color theme="0"/>
      <name val="Arial"/>
      <family val="2"/>
    </font>
    <font>
      <b/>
      <sz val="28"/>
      <color theme="0"/>
      <name val="Arial"/>
      <family val="2"/>
    </font>
    <font>
      <b/>
      <sz val="48"/>
      <color theme="0"/>
      <name val="Arial"/>
      <family val="2"/>
    </font>
    <font>
      <b/>
      <sz val="72"/>
      <color theme="0"/>
      <name val="Arial"/>
      <family val="2"/>
    </font>
    <font>
      <b/>
      <i/>
      <sz val="10"/>
      <color theme="8" tint="-0.249977111117893"/>
      <name val="Arial"/>
      <family val="2"/>
    </font>
    <font>
      <b/>
      <sz val="9"/>
      <color theme="0"/>
      <name val="Arial"/>
      <family val="2"/>
    </font>
    <font>
      <sz val="20"/>
      <color theme="0"/>
      <name val="Arial"/>
      <family val="2"/>
    </font>
    <font>
      <b/>
      <sz val="16"/>
      <color theme="8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wrapText="1"/>
    </xf>
    <xf numFmtId="49" fontId="1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3">
    <xf numFmtId="0" fontId="0" fillId="0" borderId="0" xfId="0">
      <alignment wrapText="1"/>
    </xf>
    <xf numFmtId="14" fontId="0" fillId="0" borderId="0" xfId="0" applyNumberFormat="1">
      <alignment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/>
    <xf numFmtId="14" fontId="0" fillId="0" borderId="0" xfId="0" applyNumberFormat="1" applyAlignment="1"/>
    <xf numFmtId="0" fontId="1" fillId="0" borderId="0" xfId="0" applyFont="1">
      <alignment wrapText="1"/>
    </xf>
    <xf numFmtId="0" fontId="0" fillId="0" borderId="0" xfId="0" applyNumberForma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/>
    <xf numFmtId="0" fontId="6" fillId="0" borderId="0" xfId="0" applyFont="1" applyAlignment="1"/>
    <xf numFmtId="168" fontId="0" fillId="0" borderId="0" xfId="2" applyNumberFormat="1" applyFont="1" applyAlignment="1"/>
    <xf numFmtId="168" fontId="6" fillId="0" borderId="0" xfId="2" applyNumberFormat="1" applyFont="1" applyAlignment="1"/>
    <xf numFmtId="168" fontId="0" fillId="0" borderId="0" xfId="2" applyNumberFormat="1" applyFont="1" applyAlignment="1">
      <alignment wrapText="1"/>
    </xf>
    <xf numFmtId="0" fontId="0" fillId="0" borderId="0" xfId="0" pivotButton="1">
      <alignment wrapText="1"/>
    </xf>
    <xf numFmtId="0" fontId="8" fillId="2" borderId="0" xfId="0" applyFont="1" applyFill="1">
      <alignment wrapText="1"/>
    </xf>
    <xf numFmtId="0" fontId="8" fillId="2" borderId="1" xfId="0" applyFont="1" applyFill="1" applyBorder="1">
      <alignment wrapText="1"/>
    </xf>
    <xf numFmtId="0" fontId="0" fillId="0" borderId="0" xfId="0" pivotButton="1" applyAlignment="1"/>
    <xf numFmtId="168" fontId="0" fillId="0" borderId="0" xfId="0" applyNumberFormat="1">
      <alignment wrapText="1"/>
    </xf>
    <xf numFmtId="0" fontId="0" fillId="0" borderId="0" xfId="0" applyAlignment="1">
      <alignment horizontal="left" wrapText="1" indent="1"/>
    </xf>
    <xf numFmtId="14" fontId="0" fillId="0" borderId="0" xfId="0" applyNumberFormat="1" applyAlignment="1">
      <alignment horizontal="left" wrapText="1" indent="2"/>
    </xf>
    <xf numFmtId="168" fontId="1" fillId="0" borderId="0" xfId="0" applyNumberFormat="1" applyFont="1">
      <alignment wrapText="1"/>
    </xf>
    <xf numFmtId="9" fontId="1" fillId="0" borderId="0" xfId="3" applyFont="1" applyAlignment="1">
      <alignment wrapText="1"/>
    </xf>
    <xf numFmtId="9" fontId="0" fillId="0" borderId="0" xfId="3" applyFont="1" applyAlignment="1">
      <alignment wrapText="1"/>
    </xf>
    <xf numFmtId="10" fontId="0" fillId="0" borderId="0" xfId="3" applyNumberFormat="1" applyFont="1" applyAlignment="1">
      <alignment wrapText="1"/>
    </xf>
    <xf numFmtId="2" fontId="0" fillId="0" borderId="0" xfId="0" applyNumberFormat="1">
      <alignment wrapText="1"/>
    </xf>
    <xf numFmtId="1" fontId="0" fillId="0" borderId="0" xfId="0" applyNumberFormat="1">
      <alignment wrapText="1"/>
    </xf>
    <xf numFmtId="0" fontId="1" fillId="0" borderId="0" xfId="0" applyFont="1" applyFill="1">
      <alignment wrapText="1"/>
    </xf>
    <xf numFmtId="0" fontId="8" fillId="2" borderId="2" xfId="0" applyFont="1" applyFill="1" applyBorder="1" applyAlignment="1">
      <alignment horizontal="left" wrapText="1"/>
    </xf>
    <xf numFmtId="0" fontId="8" fillId="2" borderId="2" xfId="0" applyNumberFormat="1" applyFont="1" applyFill="1" applyBorder="1">
      <alignment wrapText="1"/>
    </xf>
    <xf numFmtId="173" fontId="0" fillId="0" borderId="0" xfId="3" applyNumberFormat="1" applyFont="1" applyAlignment="1">
      <alignment wrapText="1"/>
    </xf>
    <xf numFmtId="1" fontId="1" fillId="0" borderId="0" xfId="0" applyNumberFormat="1" applyFont="1">
      <alignment wrapText="1"/>
    </xf>
    <xf numFmtId="2" fontId="0" fillId="0" borderId="0" xfId="3" applyNumberFormat="1" applyFont="1" applyAlignment="1">
      <alignment wrapText="1"/>
    </xf>
    <xf numFmtId="173" fontId="1" fillId="0" borderId="0" xfId="0" applyNumberFormat="1" applyFont="1">
      <alignment wrapText="1"/>
    </xf>
    <xf numFmtId="0" fontId="0" fillId="3" borderId="0" xfId="0" applyNumberFormat="1" applyFill="1">
      <alignment wrapText="1"/>
    </xf>
    <xf numFmtId="0" fontId="9" fillId="0" borderId="0" xfId="0" applyFont="1" applyAlignment="1"/>
    <xf numFmtId="0" fontId="10" fillId="0" borderId="0" xfId="0" applyFont="1" applyAlignment="1"/>
    <xf numFmtId="0" fontId="5" fillId="2" borderId="0" xfId="0" applyFont="1" applyFill="1">
      <alignment wrapText="1"/>
    </xf>
    <xf numFmtId="0" fontId="11" fillId="0" borderId="0" xfId="0" applyFont="1">
      <alignment wrapText="1"/>
    </xf>
    <xf numFmtId="0" fontId="11" fillId="0" borderId="0" xfId="0" applyFont="1" applyAlignment="1"/>
    <xf numFmtId="0" fontId="0" fillId="0" borderId="0" xfId="0" applyFill="1" applyAlignment="1"/>
    <xf numFmtId="0" fontId="12" fillId="0" borderId="0" xfId="0" applyFont="1" applyFill="1" applyAlignment="1"/>
    <xf numFmtId="0" fontId="19" fillId="0" borderId="0" xfId="0" applyFont="1" applyAlignment="1"/>
    <xf numFmtId="173" fontId="0" fillId="0" borderId="0" xfId="0" applyNumberFormat="1" applyAlignment="1"/>
    <xf numFmtId="0" fontId="13" fillId="4" borderId="0" xfId="0" applyFont="1" applyFill="1" applyAlignment="1">
      <alignment horizontal="centerContinuous"/>
    </xf>
    <xf numFmtId="0" fontId="0" fillId="4" borderId="0" xfId="0" applyFill="1" applyAlignment="1">
      <alignment horizontal="centerContinuous"/>
    </xf>
    <xf numFmtId="174" fontId="18" fillId="4" borderId="0" xfId="0" applyNumberFormat="1" applyFont="1" applyFill="1" applyAlignment="1">
      <alignment horizontal="centerContinuous"/>
    </xf>
    <xf numFmtId="0" fontId="18" fillId="4" borderId="0" xfId="0" applyFont="1" applyFill="1" applyAlignment="1">
      <alignment horizontal="centerContinuous"/>
    </xf>
    <xf numFmtId="0" fontId="20" fillId="4" borderId="0" xfId="0" applyFont="1" applyFill="1" applyAlignment="1"/>
    <xf numFmtId="0" fontId="0" fillId="4" borderId="0" xfId="0" applyFill="1" applyAlignment="1"/>
    <xf numFmtId="0" fontId="4" fillId="4" borderId="0" xfId="0" applyFont="1" applyFill="1" applyAlignment="1"/>
    <xf numFmtId="0" fontId="13" fillId="4" borderId="0" xfId="0" applyFont="1" applyFill="1" applyAlignment="1">
      <alignment horizontal="center"/>
    </xf>
    <xf numFmtId="9" fontId="13" fillId="4" borderId="0" xfId="3" applyFont="1" applyFill="1" applyAlignment="1">
      <alignment horizontal="right"/>
    </xf>
    <xf numFmtId="168" fontId="1" fillId="0" borderId="0" xfId="2" applyNumberFormat="1" applyFont="1" applyAlignment="1">
      <alignment horizontal="center"/>
    </xf>
    <xf numFmtId="168" fontId="0" fillId="0" borderId="0" xfId="0" applyNumberFormat="1" applyAlignment="1"/>
    <xf numFmtId="0" fontId="15" fillId="4" borderId="0" xfId="0" applyFont="1" applyFill="1" applyAlignment="1"/>
    <xf numFmtId="0" fontId="21" fillId="4" borderId="0" xfId="0" applyFont="1" applyFill="1" applyAlignment="1"/>
    <xf numFmtId="0" fontId="11" fillId="5" borderId="0" xfId="0" applyFont="1" applyFill="1" applyAlignment="1"/>
    <xf numFmtId="0" fontId="11" fillId="5" borderId="0" xfId="0" applyFont="1" applyFill="1" applyAlignment="1">
      <alignment horizontal="center"/>
    </xf>
    <xf numFmtId="0" fontId="4" fillId="4" borderId="3" xfId="0" applyFont="1" applyFill="1" applyBorder="1" applyAlignment="1"/>
    <xf numFmtId="168" fontId="4" fillId="4" borderId="3" xfId="2" applyNumberFormat="1" applyFont="1" applyFill="1" applyBorder="1" applyAlignment="1">
      <alignment horizontal="center"/>
    </xf>
    <xf numFmtId="168" fontId="18" fillId="4" borderId="0" xfId="0" applyNumberFormat="1" applyFont="1" applyFill="1" applyAlignment="1">
      <alignment horizontal="centerContinuous"/>
    </xf>
    <xf numFmtId="168" fontId="17" fillId="4" borderId="0" xfId="0" applyNumberFormat="1" applyFont="1" applyFill="1" applyAlignment="1">
      <alignment horizontal="centerContinuous"/>
    </xf>
    <xf numFmtId="1" fontId="0" fillId="0" borderId="0" xfId="0" applyNumberFormat="1" applyAlignment="1"/>
    <xf numFmtId="1" fontId="4" fillId="4" borderId="3" xfId="0" applyNumberFormat="1" applyFont="1" applyFill="1" applyBorder="1" applyAlignment="1"/>
    <xf numFmtId="168" fontId="4" fillId="4" borderId="0" xfId="0" applyNumberFormat="1" applyFont="1" applyFill="1" applyAlignment="1"/>
    <xf numFmtId="173" fontId="0" fillId="0" borderId="0" xfId="3" applyNumberFormat="1" applyFont="1" applyAlignment="1">
      <alignment horizontal="right"/>
    </xf>
    <xf numFmtId="173" fontId="4" fillId="4" borderId="0" xfId="3" applyNumberFormat="1" applyFont="1" applyFill="1" applyAlignment="1">
      <alignment horizontal="right"/>
    </xf>
    <xf numFmtId="173" fontId="4" fillId="4" borderId="3" xfId="3" applyNumberFormat="1" applyFont="1" applyFill="1" applyBorder="1" applyAlignment="1">
      <alignment horizontal="right"/>
    </xf>
    <xf numFmtId="0" fontId="14" fillId="4" borderId="0" xfId="0" applyFont="1" applyFill="1" applyAlignment="1">
      <alignment horizontal="centerContinuous"/>
    </xf>
    <xf numFmtId="0" fontId="0" fillId="0" borderId="0" xfId="0" applyAlignment="1">
      <alignment horizontal="centerContinuous"/>
    </xf>
    <xf numFmtId="1" fontId="4" fillId="4" borderId="0" xfId="0" applyNumberFormat="1" applyFont="1" applyFill="1" applyAlignment="1"/>
    <xf numFmtId="0" fontId="4" fillId="4" borderId="0" xfId="0" applyFont="1" applyFill="1" applyAlignment="1">
      <alignment horizontal="centerContinuous"/>
    </xf>
    <xf numFmtId="0" fontId="11" fillId="5" borderId="0" xfId="0" applyFont="1" applyFill="1" applyAlignment="1">
      <alignment horizontal="centerContinuous"/>
    </xf>
    <xf numFmtId="168" fontId="0" fillId="0" borderId="0" xfId="0" applyNumberFormat="1" applyAlignment="1">
      <alignment horizontal="centerContinuous"/>
    </xf>
    <xf numFmtId="173" fontId="0" fillId="0" borderId="0" xfId="3" applyNumberFormat="1" applyFont="1" applyAlignment="1">
      <alignment horizontal="centerContinuous"/>
    </xf>
    <xf numFmtId="168" fontId="4" fillId="4" borderId="0" xfId="0" applyNumberFormat="1" applyFont="1" applyFill="1" applyAlignment="1">
      <alignment horizontal="centerContinuous"/>
    </xf>
    <xf numFmtId="173" fontId="4" fillId="4" borderId="0" xfId="3" applyNumberFormat="1" applyFont="1" applyFill="1" applyAlignment="1">
      <alignment horizontal="centerContinuous"/>
    </xf>
    <xf numFmtId="1" fontId="0" fillId="0" borderId="0" xfId="0" applyNumberFormat="1" applyAlignment="1">
      <alignment horizontal="centerContinuous"/>
    </xf>
    <xf numFmtId="1" fontId="4" fillId="4" borderId="0" xfId="0" applyNumberFormat="1" applyFont="1" applyFill="1" applyAlignment="1">
      <alignment horizontal="centerContinuous"/>
    </xf>
    <xf numFmtId="0" fontId="16" fillId="4" borderId="0" xfId="0" applyFont="1" applyFill="1" applyAlignment="1">
      <alignment horizontal="centerContinuous"/>
    </xf>
    <xf numFmtId="0" fontId="12" fillId="4" borderId="0" xfId="0" applyFont="1" applyFill="1" applyAlignment="1">
      <alignment horizontal="centerContinuous"/>
    </xf>
    <xf numFmtId="0" fontId="22" fillId="0" borderId="0" xfId="0" applyFont="1" applyAlignment="1"/>
  </cellXfs>
  <cellStyles count="4">
    <cellStyle name="Comma" xfId="2" builtinId="3"/>
    <cellStyle name="Normal" xfId="0" builtinId="0"/>
    <cellStyle name="Per cent" xfId="3" builtinId="5"/>
    <cellStyle name="Text UPPER lower" xfId="1" xr:uid="{00000000-0005-0000-0000-000003000000}"/>
  </cellStyles>
  <dxfs count="24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8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68" formatCode="_(* #,##0_);_(* \(#,##0\);_(* &quot;-&quot;??_);_(@_)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60487A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[WIDGET INC DATA ANALYSIS PROJECT.xlsx]Pivot!PivotTable1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Pivot!$B$1:$B$2</c:f>
              <c:strCache>
                <c:ptCount val="1"/>
                <c:pt idx="0">
                  <c:v>EMEA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Pivot!$A$3:$A$29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Qtr1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Pivot!$B$3:$B$29</c:f>
              <c:numCache>
                <c:formatCode>_(* #,##0_);_(* \(#,##0\);_(* "-"??_);_(@_)</c:formatCode>
                <c:ptCount val="18"/>
                <c:pt idx="0">
                  <c:v>42547</c:v>
                </c:pt>
                <c:pt idx="1">
                  <c:v>51679</c:v>
                </c:pt>
                <c:pt idx="2">
                  <c:v>53626</c:v>
                </c:pt>
                <c:pt idx="3">
                  <c:v>68283</c:v>
                </c:pt>
                <c:pt idx="4">
                  <c:v>59158</c:v>
                </c:pt>
                <c:pt idx="5">
                  <c:v>46125</c:v>
                </c:pt>
                <c:pt idx="6">
                  <c:v>37007</c:v>
                </c:pt>
                <c:pt idx="7">
                  <c:v>35063</c:v>
                </c:pt>
                <c:pt idx="8">
                  <c:v>31466</c:v>
                </c:pt>
                <c:pt idx="9">
                  <c:v>40590</c:v>
                </c:pt>
                <c:pt idx="10">
                  <c:v>42548</c:v>
                </c:pt>
                <c:pt idx="11">
                  <c:v>46126</c:v>
                </c:pt>
                <c:pt idx="12">
                  <c:v>43970</c:v>
                </c:pt>
                <c:pt idx="13">
                  <c:v>52546</c:v>
                </c:pt>
                <c:pt idx="14">
                  <c:v>53688</c:v>
                </c:pt>
                <c:pt idx="15">
                  <c:v>69515</c:v>
                </c:pt>
                <c:pt idx="16">
                  <c:v>59794</c:v>
                </c:pt>
                <c:pt idx="17">
                  <c:v>47029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C2-F141-AA6E-3005B14F8529}"/>
            </c:ext>
          </c:extLst>
        </c:ser>
        <c:ser>
          <c:idx val="1"/>
          <c:order val="1"/>
          <c:tx>
            <c:strRef>
              <c:f>Pivot!$C$1:$C$2</c:f>
              <c:strCache>
                <c:ptCount val="1"/>
                <c:pt idx="0">
                  <c:v>LATAM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Pivot!$A$3:$A$29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Qtr1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Pivot!$C$3:$C$29</c:f>
              <c:numCache>
                <c:formatCode>_(* #,##0_);_(* \(#,##0\);_(* "-"??_);_(@_)</c:formatCode>
                <c:ptCount val="18"/>
                <c:pt idx="0">
                  <c:v>19559</c:v>
                </c:pt>
                <c:pt idx="1">
                  <c:v>23950</c:v>
                </c:pt>
                <c:pt idx="2">
                  <c:v>25544</c:v>
                </c:pt>
                <c:pt idx="3">
                  <c:v>32491</c:v>
                </c:pt>
                <c:pt idx="4">
                  <c:v>28176</c:v>
                </c:pt>
                <c:pt idx="5">
                  <c:v>21951</c:v>
                </c:pt>
                <c:pt idx="6">
                  <c:v>17636</c:v>
                </c:pt>
                <c:pt idx="7">
                  <c:v>16681</c:v>
                </c:pt>
                <c:pt idx="8">
                  <c:v>16257</c:v>
                </c:pt>
                <c:pt idx="9">
                  <c:v>20236</c:v>
                </c:pt>
                <c:pt idx="10">
                  <c:v>21848</c:v>
                </c:pt>
                <c:pt idx="11">
                  <c:v>23037</c:v>
                </c:pt>
                <c:pt idx="12">
                  <c:v>22187</c:v>
                </c:pt>
                <c:pt idx="13">
                  <c:v>25785</c:v>
                </c:pt>
                <c:pt idx="14">
                  <c:v>27293</c:v>
                </c:pt>
                <c:pt idx="15">
                  <c:v>32779</c:v>
                </c:pt>
                <c:pt idx="16">
                  <c:v>27631</c:v>
                </c:pt>
                <c:pt idx="17">
                  <c:v>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C2-F141-AA6E-3005B14F8529}"/>
            </c:ext>
          </c:extLst>
        </c:ser>
        <c:ser>
          <c:idx val="2"/>
          <c:order val="2"/>
          <c:tx>
            <c:strRef>
              <c:f>Pivot!$D$1:$D$2</c:f>
              <c:strCache>
                <c:ptCount val="1"/>
                <c:pt idx="0">
                  <c:v>NAM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Pivot!$A$3:$A$29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Qtr1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Pivot!$D$3:$D$29</c:f>
              <c:numCache>
                <c:formatCode>_(* #,##0_);_(* \(#,##0\);_(* "-"??_);_(@_)</c:formatCode>
                <c:ptCount val="18"/>
                <c:pt idx="0">
                  <c:v>154091</c:v>
                </c:pt>
                <c:pt idx="1">
                  <c:v>163847</c:v>
                </c:pt>
                <c:pt idx="2">
                  <c:v>191481</c:v>
                </c:pt>
                <c:pt idx="3">
                  <c:v>219938</c:v>
                </c:pt>
                <c:pt idx="4">
                  <c:v>210161</c:v>
                </c:pt>
                <c:pt idx="5">
                  <c:v>146519</c:v>
                </c:pt>
                <c:pt idx="6">
                  <c:v>136903</c:v>
                </c:pt>
                <c:pt idx="7">
                  <c:v>108739</c:v>
                </c:pt>
                <c:pt idx="8">
                  <c:v>118052</c:v>
                </c:pt>
                <c:pt idx="9">
                  <c:v>127615</c:v>
                </c:pt>
                <c:pt idx="10">
                  <c:v>156729</c:v>
                </c:pt>
                <c:pt idx="11">
                  <c:v>147690</c:v>
                </c:pt>
                <c:pt idx="12">
                  <c:v>161306</c:v>
                </c:pt>
                <c:pt idx="13">
                  <c:v>167822</c:v>
                </c:pt>
                <c:pt idx="14">
                  <c:v>200891</c:v>
                </c:pt>
                <c:pt idx="15">
                  <c:v>228868</c:v>
                </c:pt>
                <c:pt idx="16">
                  <c:v>216709</c:v>
                </c:pt>
                <c:pt idx="17">
                  <c:v>150925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C2-F141-AA6E-3005B14F8529}"/>
            </c:ext>
          </c:extLst>
        </c:ser>
        <c:ser>
          <c:idx val="3"/>
          <c:order val="3"/>
          <c:tx>
            <c:strRef>
              <c:f>Pivot!$E$1:$E$2</c:f>
              <c:strCache>
                <c:ptCount val="1"/>
                <c:pt idx="0">
                  <c:v>APAC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Pivot!$A$3:$A$29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Qtr1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Pivot!$E$3:$E$29</c:f>
              <c:numCache>
                <c:formatCode>_(* #,##0_);_(* \(#,##0\);_(* "-"??_);_(@_)</c:formatCode>
                <c:ptCount val="18"/>
                <c:pt idx="0">
                  <c:v>28971</c:v>
                </c:pt>
                <c:pt idx="1">
                  <c:v>30054</c:v>
                </c:pt>
                <c:pt idx="2">
                  <c:v>36711</c:v>
                </c:pt>
                <c:pt idx="3">
                  <c:v>40578</c:v>
                </c:pt>
                <c:pt idx="4">
                  <c:v>40205</c:v>
                </c:pt>
                <c:pt idx="5">
                  <c:v>26555</c:v>
                </c:pt>
                <c:pt idx="6">
                  <c:v>26500</c:v>
                </c:pt>
                <c:pt idx="7">
                  <c:v>19734</c:v>
                </c:pt>
                <c:pt idx="8">
                  <c:v>22964</c:v>
                </c:pt>
                <c:pt idx="9">
                  <c:v>23286</c:v>
                </c:pt>
                <c:pt idx="10">
                  <c:v>30036</c:v>
                </c:pt>
                <c:pt idx="11">
                  <c:v>26822</c:v>
                </c:pt>
                <c:pt idx="12">
                  <c:v>31083</c:v>
                </c:pt>
                <c:pt idx="13">
                  <c:v>31261</c:v>
                </c:pt>
                <c:pt idx="14">
                  <c:v>37434</c:v>
                </c:pt>
                <c:pt idx="15">
                  <c:v>40800</c:v>
                </c:pt>
                <c:pt idx="16">
                  <c:v>41854</c:v>
                </c:pt>
                <c:pt idx="17">
                  <c:v>27157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C2-F141-AA6E-3005B14F8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401280"/>
        <c:axId val="153481040"/>
      </c:lineChart>
      <c:catAx>
        <c:axId val="15340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153481040"/>
        <c:crosses val="autoZero"/>
        <c:auto val="1"/>
        <c:lblAlgn val="ctr"/>
        <c:lblOffset val="100"/>
        <c:noMultiLvlLbl val="0"/>
      </c:catAx>
      <c:valAx>
        <c:axId val="15348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15340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89708523276694"/>
          <c:y val="0.10727905633417442"/>
          <c:w val="0.50989381590459082"/>
          <c:h val="0.84162010154136135"/>
        </c:manualLayout>
      </c:layout>
      <c:doughnutChart>
        <c:varyColors val="1"/>
        <c:ser>
          <c:idx val="5"/>
          <c:order val="0"/>
          <c:tx>
            <c:strRef>
              <c:f>Summary!$H$34</c:f>
              <c:strCache>
                <c:ptCount val="1"/>
                <c:pt idx="0">
                  <c:v>Q2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\ 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G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Summary!$B$35:$B$38</c:f>
              <c:strCache>
                <c:ptCount val="4"/>
                <c:pt idx="0">
                  <c:v>APAC</c:v>
                </c:pt>
                <c:pt idx="1">
                  <c:v>EMEA</c:v>
                </c:pt>
                <c:pt idx="2">
                  <c:v>LATAM</c:v>
                </c:pt>
                <c:pt idx="3">
                  <c:v>NAM</c:v>
                </c:pt>
              </c:strCache>
            </c:strRef>
          </c:cat>
          <c:val>
            <c:numRef>
              <c:f>Summary!$H$35:$H$38</c:f>
              <c:numCache>
                <c:formatCode>_(* #,##0_);_(* \(#,##0\);_(* "-"??_);_(@_)</c:formatCode>
                <c:ptCount val="4"/>
                <c:pt idx="0">
                  <c:v>109811</c:v>
                </c:pt>
                <c:pt idx="1">
                  <c:v>176338</c:v>
                </c:pt>
                <c:pt idx="2">
                  <c:v>82631</c:v>
                </c:pt>
                <c:pt idx="3">
                  <c:v>596502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FC9-8145-A7A2-AD10F400C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439379288115296"/>
          <c:y val="0.16119599914875504"/>
          <c:w val="0.20157111939954875"/>
          <c:h val="0.67760800170248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G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G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604335172389212E-3"/>
          <c:y val="0.13804815263476683"/>
          <c:w val="0.50989381590459082"/>
          <c:h val="0.84162010154136135"/>
        </c:manualLayout>
      </c:layout>
      <c:doughnutChart>
        <c:varyColors val="1"/>
        <c:ser>
          <c:idx val="4"/>
          <c:order val="0"/>
          <c:tx>
            <c:strRef>
              <c:f>Summary!$H$44</c:f>
              <c:strCache>
                <c:ptCount val="1"/>
                <c:pt idx="0">
                  <c:v>Q2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G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Summary!$B$45:$B$48</c:f>
              <c:strCache>
                <c:ptCount val="4"/>
                <c:pt idx="0">
                  <c:v>APAC</c:v>
                </c:pt>
                <c:pt idx="1">
                  <c:v>EMEA</c:v>
                </c:pt>
                <c:pt idx="2">
                  <c:v>LATAM</c:v>
                </c:pt>
                <c:pt idx="3">
                  <c:v>NAM</c:v>
                </c:pt>
              </c:strCache>
            </c:strRef>
          </c:cat>
          <c:val>
            <c:numRef>
              <c:f>Summary!$H$45:$H$48</c:f>
              <c:numCache>
                <c:formatCode>General</c:formatCode>
                <c:ptCount val="4"/>
                <c:pt idx="0">
                  <c:v>13</c:v>
                </c:pt>
                <c:pt idx="1">
                  <c:v>8</c:v>
                </c:pt>
                <c:pt idx="2">
                  <c:v>9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E2A-784F-83BC-2583F9274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G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Summary!$D$34</c:f>
              <c:strCache>
                <c:ptCount val="1"/>
                <c:pt idx="0">
                  <c:v>Q2 2020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4013-DA4C-B8E4-C12F80211AE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4013-DA4C-B8E4-C12F80211AE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4013-DA4C-B8E4-C12F80211AE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4013-DA4C-B8E4-C12F80211AE1}"/>
              </c:ext>
            </c:extLst>
          </c:dPt>
          <c:dLbls>
            <c:numFmt formatCode="\ 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GH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Summary!$B$35:$B$38</c:f>
              <c:strCache>
                <c:ptCount val="4"/>
                <c:pt idx="0">
                  <c:v>APAC</c:v>
                </c:pt>
                <c:pt idx="1">
                  <c:v>EMEA</c:v>
                </c:pt>
                <c:pt idx="2">
                  <c:v>LATAM</c:v>
                </c:pt>
                <c:pt idx="3">
                  <c:v>NAM</c:v>
                </c:pt>
              </c:strCache>
            </c:strRef>
          </c:cat>
          <c:val>
            <c:numRef>
              <c:f>Summary!$D$35:$D$38</c:f>
              <c:numCache>
                <c:formatCode>_(* #,##0_);_(* \(#,##0\);_(* "-"??_);_(@_)</c:formatCode>
                <c:ptCount val="4"/>
                <c:pt idx="0">
                  <c:v>107338</c:v>
                </c:pt>
                <c:pt idx="1">
                  <c:v>173566</c:v>
                </c:pt>
                <c:pt idx="2">
                  <c:v>82618</c:v>
                </c:pt>
                <c:pt idx="3">
                  <c:v>576618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013-DA4C-B8E4-C12F80211AE1}"/>
            </c:ext>
          </c:extLst>
        </c:ser>
        <c:ser>
          <c:idx val="5"/>
          <c:order val="1"/>
          <c:tx>
            <c:strRef>
              <c:f>Summary!$H$34</c:f>
              <c:strCache>
                <c:ptCount val="1"/>
                <c:pt idx="0">
                  <c:v>Q2 2021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013-DA4C-B8E4-C12F80211AE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013-DA4C-B8E4-C12F80211AE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013-DA4C-B8E4-C12F80211AE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013-DA4C-B8E4-C12F80211AE1}"/>
              </c:ext>
            </c:extLst>
          </c:dPt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GH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Summary!$B$35:$B$38</c:f>
              <c:strCache>
                <c:ptCount val="4"/>
                <c:pt idx="0">
                  <c:v>APAC</c:v>
                </c:pt>
                <c:pt idx="1">
                  <c:v>EMEA</c:v>
                </c:pt>
                <c:pt idx="2">
                  <c:v>LATAM</c:v>
                </c:pt>
                <c:pt idx="3">
                  <c:v>NAM</c:v>
                </c:pt>
              </c:strCache>
            </c:strRef>
          </c:cat>
          <c:val>
            <c:numRef>
              <c:f>Summary!$H$35:$H$38</c:f>
              <c:numCache>
                <c:formatCode>_(* #,##0_);_(* \(#,##0\);_(* "-"??_);_(@_)</c:formatCode>
                <c:ptCount val="4"/>
                <c:pt idx="0">
                  <c:v>109811</c:v>
                </c:pt>
                <c:pt idx="1">
                  <c:v>176338</c:v>
                </c:pt>
                <c:pt idx="2">
                  <c:v>82631</c:v>
                </c:pt>
                <c:pt idx="3">
                  <c:v>596502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013-DA4C-B8E4-C12F80211AE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10038799"/>
        <c:axId val="1508685071"/>
      </c:barChart>
      <c:catAx>
        <c:axId val="1510038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1508685071"/>
        <c:crosses val="autoZero"/>
        <c:auto val="1"/>
        <c:lblAlgn val="ctr"/>
        <c:lblOffset val="100"/>
        <c:noMultiLvlLbl val="0"/>
      </c:catAx>
      <c:valAx>
        <c:axId val="1508685071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H"/>
          </a:p>
        </c:txPr>
        <c:crossAx val="1510038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89596164340856"/>
          <c:y val="0.45604556783343253"/>
          <c:w val="0.11319301173416749"/>
          <c:h val="8.70057466272147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G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417348</xdr:colOff>
      <xdr:row>2</xdr:row>
      <xdr:rowOff>51019</xdr:rowOff>
    </xdr:from>
    <xdr:to>
      <xdr:col>22</xdr:col>
      <xdr:colOff>342462</xdr:colOff>
      <xdr:row>27</xdr:row>
      <xdr:rowOff>92842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6876D2-F4E0-A107-FA5B-BA7C74590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114300</xdr:rowOff>
    </xdr:from>
    <xdr:to>
      <xdr:col>6</xdr:col>
      <xdr:colOff>76200</xdr:colOff>
      <xdr:row>30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FE0C54-2960-0986-9F8F-6D89003D1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304800</xdr:colOff>
      <xdr:row>9</xdr:row>
      <xdr:rowOff>25400</xdr:rowOff>
    </xdr:from>
    <xdr:to>
      <xdr:col>13</xdr:col>
      <xdr:colOff>558800</xdr:colOff>
      <xdr:row>29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AEA48E-2E28-374C-9FC6-F27DD06AA3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469900</xdr:colOff>
      <xdr:row>4</xdr:row>
      <xdr:rowOff>215900</xdr:rowOff>
    </xdr:from>
    <xdr:to>
      <xdr:col>17</xdr:col>
      <xdr:colOff>774700</xdr:colOff>
      <xdr:row>29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051F5F-8740-F80E-3B36-096E3C264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jo's mac 🤭" refreshedDate="45287.658288425926" createdVersion="8" refreshedVersion="8" minRefreshableVersion="3" recordCount="907" xr:uid="{CBD48BF3-CB60-4140-916E-79C72870FAF1}">
  <cacheSource type="worksheet">
    <worksheetSource name="VolumeByClient"/>
  </cacheSource>
  <cacheFields count="8">
    <cacheField name="CLID" numFmtId="14">
      <sharedItems count="53">
        <s v="CL11420"/>
        <s v="CL13213"/>
        <s v="CL13257"/>
        <s v="CL17270"/>
        <s v="CL22140"/>
        <s v="CL22675"/>
        <s v="CL23634"/>
        <s v="CL24510"/>
        <s v="CL28683"/>
        <s v="CL29380"/>
        <s v="CL31601"/>
        <s v="CL33189"/>
        <s v="CL35993"/>
        <s v="CL36191"/>
        <s v="CL37714"/>
        <s v="CL37879"/>
        <s v="CL38496"/>
        <s v="CL43946"/>
        <s v="CL44634"/>
        <s v="CL46663"/>
        <s v="CL49900"/>
        <s v="CL49960"/>
        <s v="CL50297"/>
        <s v="CL50651"/>
        <s v="CL52426"/>
        <s v="CL55399"/>
        <s v="CL57593"/>
        <s v="CL60563"/>
        <s v="CL61534"/>
        <s v="CL64939"/>
        <s v="CL67438"/>
        <s v="CL69323"/>
        <s v="CL71409"/>
        <s v="CL75274"/>
        <s v="CL75562"/>
        <s v="CL79103"/>
        <s v="CL79204"/>
        <s v="CL81431"/>
        <s v="CL82440"/>
        <s v="CL83029"/>
        <s v="CL83083"/>
        <s v="CL85641"/>
        <s v="CL87149"/>
        <s v="CL87299"/>
        <s v="CL90358"/>
        <s v="CL92654"/>
        <s v="CL94846"/>
        <s v="CL95487"/>
        <s v="CL96487"/>
        <s v="CL96680"/>
        <s v="CL97995"/>
        <s v="CL99496"/>
        <s v="CL99768"/>
      </sharedItems>
    </cacheField>
    <cacheField name="DATE" numFmtId="14">
      <sharedItems containsSemiMixedTypes="0" containsNonDate="0" containsDate="1" containsString="0" minDate="2020-01-31T00:00:00" maxDate="2021-07-01T00:00:00" count="18"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6-30T00:00:00"/>
        <d v="2021-05-31T00:00:00"/>
        <d v="2021-04-30T00:00:00"/>
        <d v="2021-03-31T00:00:00"/>
        <d v="2021-02-28T00:00:00"/>
        <d v="2021-01-31T00:00:00"/>
        <d v="2020-01-31T00:00:00"/>
        <d v="2020-02-29T00:00:00"/>
      </sharedItems>
      <fieldGroup par="7" base="1">
        <rangePr groupBy="months" startDate="2020-01-31T00:00:00" endDate="2021-07-01T00:00:00"/>
        <groupItems count="14">
          <s v="&lt;31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7/2021"/>
        </groupItems>
      </fieldGroup>
    </cacheField>
    <cacheField name="VOLUME" numFmtId="168">
      <sharedItems containsSemiMixedTypes="0" containsString="0" containsNumber="1" containsInteger="1" minValue="26" maxValue="41598" count="765">
        <n v="884"/>
        <n v="886"/>
        <n v="968"/>
        <n v="564"/>
        <n v="648"/>
        <n v="406"/>
        <n v="569"/>
        <n v="487"/>
        <n v="729"/>
        <n v="565"/>
        <n v="561"/>
        <n v="1014"/>
        <n v="878"/>
        <n v="922"/>
        <n v="668"/>
        <n v="725"/>
        <n v="1194"/>
        <n v="942"/>
        <n v="1448"/>
        <n v="1323"/>
        <n v="1573"/>
        <n v="820"/>
        <n v="1069"/>
        <n v="571"/>
        <n v="947"/>
        <n v="694"/>
        <n v="1197"/>
        <n v="822"/>
        <n v="846"/>
        <n v="1553"/>
        <n v="1344"/>
        <n v="1436"/>
        <n v="970"/>
        <n v="1207"/>
        <n v="532"/>
        <n v="760"/>
        <n v="682"/>
        <n v="984"/>
        <n v="681"/>
        <n v="457"/>
        <n v="528"/>
        <n v="377"/>
        <n v="606"/>
        <n v="534"/>
        <n v="764"/>
        <n v="973"/>
        <n v="688"/>
        <n v="750"/>
        <n v="554"/>
        <n v="1342"/>
        <n v="1526"/>
        <n v="958"/>
        <n v="1340"/>
        <n v="1150"/>
        <n v="1721"/>
        <n v="1325"/>
        <n v="2403"/>
        <n v="2089"/>
        <n v="2185"/>
        <n v="1542"/>
        <n v="1804"/>
        <n v="12887"/>
        <n v="18411"/>
        <n v="16571"/>
        <n v="23929"/>
        <n v="18409"/>
        <n v="16572"/>
        <n v="11044"/>
        <n v="12885"/>
        <n v="9208"/>
        <n v="14725"/>
        <n v="12888"/>
        <n v="17235"/>
        <n v="19146"/>
        <n v="23690"/>
        <n v="17229"/>
        <n v="19330"/>
        <n v="12826"/>
        <n v="1249"/>
        <n v="913"/>
        <n v="1574"/>
        <n v="1082"/>
        <n v="1945"/>
        <n v="1296"/>
        <n v="1568"/>
        <n v="756"/>
        <n v="954"/>
        <n v="955"/>
        <n v="1261"/>
        <n v="1058"/>
        <n v="855"/>
        <n v="654"/>
        <n v="656"/>
        <n v="759"/>
        <n v="857"/>
        <n v="865"/>
        <n v="1078"/>
        <n v="1305"/>
        <n v="950"/>
        <n v="749"/>
        <n v="945"/>
        <n v="941"/>
        <n v="1164"/>
        <n v="1276"/>
        <n v="1275"/>
        <n v="834"/>
        <n v="833"/>
        <n v="610"/>
        <n v="722"/>
        <n v="939"/>
        <n v="829"/>
        <n v="848"/>
        <n v="1326"/>
        <n v="1309"/>
        <n v="1173"/>
        <n v="935"/>
        <n v="188"/>
        <n v="168"/>
        <n v="226"/>
        <n v="223"/>
        <n v="247"/>
        <n v="142"/>
        <n v="163"/>
        <n v="101"/>
        <n v="123"/>
        <n v="183"/>
        <n v="144"/>
        <n v="145"/>
        <n v="244"/>
        <n v="227"/>
        <n v="172"/>
        <n v="190"/>
        <n v="391"/>
        <n v="553"/>
        <n v="498"/>
        <n v="719"/>
        <n v="555"/>
        <n v="499"/>
        <n v="338"/>
        <n v="279"/>
        <n v="447"/>
        <n v="390"/>
        <n v="500"/>
        <n v="505"/>
        <n v="574"/>
        <n v="747"/>
        <n v="515"/>
        <n v="404"/>
        <n v="16996"/>
        <n v="19114"/>
        <n v="21243"/>
        <n v="25486"/>
        <n v="23366"/>
        <n v="16995"/>
        <n v="14870"/>
        <n v="12746"/>
        <n v="12748"/>
        <n v="14871"/>
        <n v="16997"/>
        <n v="17844"/>
        <n v="23129"/>
        <n v="26253"/>
        <n v="21877"/>
        <n v="19020"/>
        <n v="17843"/>
        <n v="13879"/>
        <n v="19822"/>
        <n v="17842"/>
        <n v="25770"/>
        <n v="19823"/>
        <n v="17845"/>
        <n v="11899"/>
        <n v="9913"/>
        <n v="15858"/>
        <n v="13882"/>
        <n v="17841"/>
        <n v="18554"/>
        <n v="20218"/>
        <n v="27062"/>
        <n v="18378"/>
        <n v="19729"/>
        <n v="14159"/>
        <n v="815"/>
        <n v="910"/>
        <n v="1091"/>
        <n v="995"/>
        <n v="727"/>
        <n v="635"/>
        <n v="544"/>
        <n v="545"/>
        <n v="637"/>
        <n v="723"/>
        <n v="1039"/>
        <n v="1124"/>
        <n v="895"/>
        <n v="851"/>
        <n v="741"/>
        <n v="1172"/>
        <n v="1483"/>
        <n v="1484"/>
        <n v="1949"/>
        <n v="1635"/>
        <n v="1012"/>
        <n v="1018"/>
        <n v="861"/>
        <n v="1169"/>
        <n v="1318"/>
        <n v="1656"/>
        <n v="1987"/>
        <n v="1528"/>
        <n v="1557"/>
        <n v="1183"/>
        <n v="11332"/>
        <n v="14162"/>
        <n v="16992"/>
        <n v="15578"/>
        <n v="11330"/>
        <n v="9912"/>
        <n v="8496"/>
        <n v="8502"/>
        <n v="9917"/>
        <n v="11328"/>
        <n v="11781"/>
        <n v="15424"/>
        <n v="16906"/>
        <n v="14020"/>
        <n v="13386"/>
        <n v="11896"/>
        <n v="358"/>
        <n v="508"/>
        <n v="458"/>
        <n v="655"/>
        <n v="506"/>
        <n v="308"/>
        <n v="353"/>
        <n v="252"/>
        <n v="402"/>
        <n v="352"/>
        <n v="472"/>
        <n v="665"/>
        <n v="459"/>
        <n v="519"/>
        <n v="20394"/>
        <n v="22941"/>
        <n v="25487"/>
        <n v="30586"/>
        <n v="28040"/>
        <n v="20393"/>
        <n v="15298"/>
        <n v="15295"/>
        <n v="17846"/>
        <n v="20388"/>
        <n v="20391"/>
        <n v="20289"/>
        <n v="29437"/>
        <n v="32113"/>
        <n v="26762"/>
        <n v="22713"/>
        <n v="20286"/>
        <n v="11682"/>
        <n v="14802"/>
        <n v="14798"/>
        <n v="19470"/>
        <n v="16356"/>
        <n v="13245"/>
        <n v="10130"/>
        <n v="10124"/>
        <n v="8573"/>
        <n v="11686"/>
        <n v="13239"/>
        <n v="13905"/>
        <n v="16273"/>
        <n v="20251"/>
        <n v="15092"/>
        <n v="15094"/>
        <n v="11799"/>
        <n v="326"/>
        <n v="202"/>
        <n v="283"/>
        <n v="243"/>
        <n v="368"/>
        <n v="285"/>
        <n v="292"/>
        <n v="495"/>
        <n v="467"/>
        <n v="451"/>
        <n v="320"/>
        <n v="361"/>
        <n v="2691"/>
        <n v="2129"/>
        <n v="3258"/>
        <n v="2978"/>
        <n v="3544"/>
        <n v="1845"/>
        <n v="2414"/>
        <n v="1281"/>
        <n v="2131"/>
        <n v="1560"/>
        <n v="1843"/>
        <n v="1864"/>
        <n v="3527"/>
        <n v="3010"/>
        <n v="3387"/>
        <n v="2190"/>
        <n v="2719"/>
        <n v="484"/>
        <n v="546"/>
        <n v="609"/>
        <n v="663"/>
        <n v="489"/>
        <n v="422"/>
        <n v="366"/>
        <n v="365"/>
        <n v="428"/>
        <n v="486"/>
        <n v="488"/>
        <n v="483"/>
        <n v="13597"/>
        <n v="18695"/>
        <n v="10197"/>
        <n v="10196"/>
        <n v="11895"/>
        <n v="13596"/>
        <n v="13595"/>
        <n v="13732"/>
        <n v="19253"/>
        <n v="20185"/>
        <n v="17502"/>
        <n v="16057"/>
        <n v="14276"/>
        <n v="864"/>
        <n v="765"/>
        <n v="1051"/>
        <n v="1053"/>
        <n v="1146"/>
        <n v="674"/>
        <n v="482"/>
        <n v="673"/>
        <n v="575"/>
        <n v="1136"/>
        <n v="1095"/>
        <n v="1043"/>
        <n v="797"/>
        <n v="859"/>
        <n v="916"/>
        <n v="1176"/>
        <n v="1193"/>
        <n v="1360"/>
        <n v="1768"/>
        <n v="1192"/>
        <n v="1332"/>
        <n v="1131"/>
        <n v="1268"/>
        <n v="1410"/>
        <n v="1688"/>
        <n v="1548"/>
        <n v="1127"/>
        <n v="850"/>
        <n v="986"/>
        <n v="1129"/>
        <n v="1119"/>
        <n v="1598"/>
        <n v="1707"/>
        <n v="1404"/>
        <n v="1252"/>
        <n v="318"/>
        <n v="453"/>
        <n v="411"/>
        <n v="588"/>
        <n v="410"/>
        <n v="273"/>
        <n v="317"/>
        <n v="233"/>
        <n v="367"/>
        <n v="322"/>
        <n v="407"/>
        <n v="409"/>
        <n v="591"/>
        <n v="421"/>
        <n v="456"/>
        <n v="316"/>
        <n v="1488"/>
        <n v="1674"/>
        <n v="1862"/>
        <n v="2231"/>
        <n v="2049"/>
        <n v="1489"/>
        <n v="1301"/>
        <n v="1118"/>
        <n v="1117"/>
        <n v="1551"/>
        <n v="2067"/>
        <n v="2277"/>
        <n v="1854"/>
        <n v="1665"/>
        <n v="1516"/>
        <n v="644"/>
        <n v="814"/>
        <n v="1068"/>
        <n v="899"/>
        <n v="732"/>
        <n v="560"/>
        <n v="557"/>
        <n v="473"/>
        <n v="645"/>
        <n v="643"/>
        <n v="726"/>
        <n v="755"/>
        <n v="892"/>
        <n v="1125"/>
        <n v="828"/>
        <n v="6731"/>
        <n v="5312"/>
        <n v="8146"/>
        <n v="7438"/>
        <n v="8850"/>
        <n v="4608"/>
        <n v="6024"/>
        <n v="3188"/>
        <n v="5313"/>
        <n v="3897"/>
        <n v="6730"/>
        <n v="4607"/>
        <n v="4556"/>
        <n v="8806"/>
        <n v="7735"/>
        <n v="8064"/>
        <n v="5257"/>
        <n v="6996"/>
        <n v="1087"/>
        <n v="1224"/>
        <n v="1362"/>
        <n v="1633"/>
        <n v="1492"/>
        <n v="818"/>
        <n v="1086"/>
        <n v="1614"/>
        <n v="1426"/>
        <n v="1220"/>
        <n v="1113"/>
        <n v="303"/>
        <n v="304"/>
        <n v="375"/>
        <n v="405"/>
        <n v="267"/>
        <n v="264"/>
        <n v="195"/>
        <n v="232"/>
        <n v="306"/>
        <n v="261"/>
        <n v="302"/>
        <n v="30584"/>
        <n v="27186"/>
        <n v="37383"/>
        <n v="37379"/>
        <n v="40779"/>
        <n v="23788"/>
        <n v="27188"/>
        <n v="23792"/>
        <n v="20390"/>
        <n v="23787"/>
        <n v="24737"/>
        <n v="41598"/>
        <n v="38878"/>
        <n v="39253"/>
        <n v="27048"/>
        <n v="32111"/>
        <n v="866"/>
        <n v="1101"/>
        <n v="1103"/>
        <n v="1447"/>
        <n v="1213"/>
        <n v="988"/>
        <n v="752"/>
        <n v="641"/>
        <n v="867"/>
        <n v="997"/>
        <n v="1206"/>
        <n v="1519"/>
        <n v="1096"/>
        <n v="1110"/>
        <n v="880"/>
        <n v="9422"/>
        <n v="11403"/>
        <n v="10408"/>
        <n v="12392"/>
        <n v="6449"/>
        <n v="8425"/>
        <n v="4464"/>
        <n v="7440"/>
        <n v="5452"/>
        <n v="6445"/>
        <n v="6576"/>
        <n v="13012"/>
        <n v="10308"/>
        <n v="11287"/>
        <n v="7361"/>
        <n v="9604"/>
        <n v="19257"/>
        <n v="19258"/>
        <n v="26053"/>
        <n v="26056"/>
        <n v="16993"/>
        <n v="16994"/>
        <n v="12464"/>
        <n v="14726"/>
        <n v="17501"/>
        <n v="26834"/>
        <n v="26840"/>
        <n v="23553"/>
        <n v="19839"/>
        <n v="20221"/>
        <n v="277"/>
        <n v="337"/>
        <n v="332"/>
        <n v="362"/>
        <n v="213"/>
        <n v="248"/>
        <n v="156"/>
        <n v="218"/>
        <n v="182"/>
        <n v="276"/>
        <n v="220"/>
        <n v="370"/>
        <n v="331"/>
        <n v="250"/>
        <n v="289"/>
        <n v="1586"/>
        <n v="1412"/>
        <n v="1936"/>
        <n v="1939"/>
        <n v="2112"/>
        <n v="1230"/>
        <n v="1407"/>
        <n v="1233"/>
        <n v="1059"/>
        <n v="1291"/>
        <n v="2150"/>
        <n v="1991"/>
        <n v="2032"/>
        <n v="1438"/>
        <n v="1569"/>
        <n v="1211"/>
        <n v="1358"/>
        <n v="1507"/>
        <n v="1812"/>
        <n v="1663"/>
        <n v="1205"/>
        <n v="1060"/>
        <n v="1694"/>
        <n v="1791"/>
        <n v="1399"/>
        <n v="1255"/>
        <n v="53"/>
        <n v="40"/>
        <n v="65"/>
        <n v="56"/>
        <n v="34"/>
        <n v="50"/>
        <n v="26"/>
        <n v="43"/>
        <n v="32"/>
        <n v="54"/>
        <n v="38"/>
        <n v="71"/>
        <n v="60"/>
        <n v="45"/>
        <n v="1283"/>
        <n v="1622"/>
        <n v="1628"/>
        <n v="2137"/>
        <n v="1795"/>
        <n v="1456"/>
        <n v="1112"/>
        <n v="1116"/>
        <n v="1282"/>
        <n v="1285"/>
        <n v="1452"/>
        <n v="1480"/>
        <n v="1869"/>
        <n v="2242"/>
        <n v="1655"/>
        <n v="1693"/>
        <n v="1530"/>
        <n v="1532"/>
        <n v="2014"/>
        <n v="1368"/>
        <n v="1047"/>
        <n v="1050"/>
        <n v="890"/>
        <n v="1208"/>
        <n v="1366"/>
        <n v="1397"/>
        <n v="1757"/>
        <n v="2092"/>
        <n v="1544"/>
        <n v="1547"/>
        <n v="1265"/>
        <n v="3405"/>
        <n v="3827"/>
        <n v="4248"/>
        <n v="5101"/>
        <n v="4675"/>
        <n v="3400"/>
        <n v="2976"/>
        <n v="2552"/>
        <n v="2550"/>
        <n v="2975"/>
        <n v="3399"/>
        <n v="3404"/>
        <n v="3501"/>
        <n v="4768"/>
        <n v="5254"/>
        <n v="4212"/>
        <n v="3808"/>
        <n v="3575"/>
        <n v="627"/>
        <n v="689"/>
        <n v="817"/>
        <n v="426"/>
        <n v="559"/>
        <n v="300"/>
        <n v="493"/>
        <n v="364"/>
        <n v="429"/>
        <n v="441"/>
        <n v="813"/>
        <n v="769"/>
        <n v="504"/>
        <n v="618"/>
        <n v="19825"/>
        <n v="28323"/>
        <n v="25490"/>
        <n v="36816"/>
        <n v="28322"/>
        <n v="19826"/>
        <n v="14163"/>
        <n v="22655"/>
        <n v="25485"/>
        <n v="26509"/>
        <n v="28176"/>
        <n v="37182"/>
        <n v="25741"/>
        <n v="28605"/>
        <n v="967"/>
        <n v="1088"/>
        <n v="1209"/>
        <n v="1449"/>
        <n v="1327"/>
        <n v="964"/>
        <n v="844"/>
        <n v="728"/>
        <n v="849"/>
        <n v="965"/>
        <n v="985"/>
        <n v="1435"/>
        <n v="1221"/>
        <n v="1076"/>
        <n v="998"/>
        <n v="82"/>
        <n v="102"/>
        <n v="126"/>
        <n v="108"/>
        <n v="88"/>
        <n v="68"/>
        <n v="70"/>
        <n v="58"/>
        <n v="76"/>
        <n v="81"/>
        <n v="91"/>
        <n v="109"/>
        <n v="130"/>
        <n v="105"/>
        <n v="98"/>
        <n v="77"/>
        <n v="568"/>
        <n v="636"/>
        <n v="707"/>
        <n v="779"/>
        <n v="566"/>
        <n v="423"/>
        <n v="567"/>
        <n v="563"/>
        <n v="789"/>
        <n v="862"/>
        <n v="702"/>
        <n v="652"/>
        <n v="902"/>
        <n v="897"/>
        <n v="1214"/>
        <n v="1219"/>
        <n v="795"/>
        <n v="794"/>
        <n v="581"/>
        <n v="690"/>
        <n v="793"/>
        <n v="1231"/>
        <n v="1204"/>
        <n v="1120"/>
        <n v="936"/>
        <n v="1244"/>
        <n v="1240"/>
        <n v="1534"/>
        <n v="1675"/>
        <n v="1680"/>
        <n v="1094"/>
        <n v="807"/>
        <n v="1239"/>
        <n v="1092"/>
        <n v="1153"/>
        <n v="1659"/>
        <n v="1710"/>
        <n v="1546"/>
        <n v="1289"/>
        <n v="1236"/>
        <n v="1719"/>
        <n v="1717"/>
        <n v="2259"/>
        <n v="1898"/>
        <n v="1539"/>
        <n v="1180"/>
        <n v="1175"/>
        <n v="999"/>
        <n v="1361"/>
        <n v="1998"/>
        <n v="2309"/>
        <n v="1701"/>
        <n v="1790"/>
        <n v="1353"/>
        <n v="28034"/>
        <n v="24922"/>
        <n v="34268"/>
        <n v="37380"/>
        <n v="21809"/>
        <n v="24920"/>
        <n v="15576"/>
        <n v="18694"/>
        <n v="28037"/>
        <n v="22463"/>
        <n v="38501"/>
        <n v="33923"/>
        <n v="35291"/>
        <n v="24798"/>
        <n v="29157"/>
        <n v="125"/>
        <n v="171"/>
        <n v="80"/>
        <n v="111"/>
        <n v="96"/>
        <n v="136"/>
        <n v="107"/>
        <n v="140"/>
        <n v="219"/>
        <n v="266"/>
        <n v="294"/>
        <n v="295"/>
        <n v="193"/>
        <n v="143"/>
        <n v="170"/>
        <n v="214"/>
        <n v="194"/>
        <n v="290"/>
        <n v="270"/>
        <n v="224"/>
        <n v="222"/>
      </sharedItems>
    </cacheField>
    <cacheField name="GEOID" numFmtId="0">
      <sharedItems/>
    </cacheField>
    <cacheField name="REGION NAME" numFmtId="0">
      <sharedItems count="4">
        <s v="LATAM"/>
        <s v="NAM"/>
        <s v="EMEA"/>
        <s v="APAC"/>
      </sharedItems>
    </cacheField>
    <cacheField name="QUARTER" numFmtId="0">
      <sharedItems count="6">
        <s v="Q1 2020"/>
        <s v="Q2 2020"/>
        <s v="Q3 2020"/>
        <s v="Q4 2020"/>
        <s v="Q2 2021"/>
        <s v="Q1 2021"/>
      </sharedItems>
    </cacheField>
    <cacheField name="Quarters" numFmtId="0" databaseField="0">
      <fieldGroup base="1">
        <rangePr groupBy="quarters" startDate="2020-01-31T00:00:00" endDate="2021-07-01T00:00:00"/>
        <groupItems count="6">
          <s v="&lt;31/01/2020"/>
          <s v="Qtr1"/>
          <s v="Qtr2"/>
          <s v="Qtr3"/>
          <s v="Qtr4"/>
          <s v="&gt;01/07/2021"/>
        </groupItems>
      </fieldGroup>
    </cacheField>
    <cacheField name="Years" numFmtId="0" databaseField="0">
      <fieldGroup base="1">
        <rangePr groupBy="years" startDate="2020-01-31T00:00:00" endDate="2021-07-01T00:00:00"/>
        <groupItems count="4">
          <s v="&lt;31/01/2020"/>
          <s v="2020"/>
          <s v="2021"/>
          <s v="&gt;01/07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7">
  <r>
    <x v="0"/>
    <x v="0"/>
    <x v="0"/>
    <s v="GEO1004"/>
    <x v="0"/>
    <x v="0"/>
  </r>
  <r>
    <x v="0"/>
    <x v="1"/>
    <x v="1"/>
    <s v="GEO1004"/>
    <x v="0"/>
    <x v="1"/>
  </r>
  <r>
    <x v="0"/>
    <x v="2"/>
    <x v="2"/>
    <s v="GEO1004"/>
    <x v="0"/>
    <x v="1"/>
  </r>
  <r>
    <x v="0"/>
    <x v="3"/>
    <x v="3"/>
    <s v="GEO1004"/>
    <x v="0"/>
    <x v="1"/>
  </r>
  <r>
    <x v="0"/>
    <x v="4"/>
    <x v="4"/>
    <s v="GEO1004"/>
    <x v="0"/>
    <x v="2"/>
  </r>
  <r>
    <x v="0"/>
    <x v="5"/>
    <x v="5"/>
    <s v="GEO1004"/>
    <x v="0"/>
    <x v="2"/>
  </r>
  <r>
    <x v="0"/>
    <x v="6"/>
    <x v="6"/>
    <s v="GEO1004"/>
    <x v="0"/>
    <x v="2"/>
  </r>
  <r>
    <x v="0"/>
    <x v="7"/>
    <x v="7"/>
    <s v="GEO1004"/>
    <x v="0"/>
    <x v="3"/>
  </r>
  <r>
    <x v="0"/>
    <x v="8"/>
    <x v="8"/>
    <s v="GEO1004"/>
    <x v="0"/>
    <x v="3"/>
  </r>
  <r>
    <x v="0"/>
    <x v="9"/>
    <x v="9"/>
    <s v="GEO1004"/>
    <x v="0"/>
    <x v="3"/>
  </r>
  <r>
    <x v="0"/>
    <x v="10"/>
    <x v="10"/>
    <s v="GEO1004"/>
    <x v="0"/>
    <x v="4"/>
  </r>
  <r>
    <x v="0"/>
    <x v="11"/>
    <x v="11"/>
    <s v="GEO1004"/>
    <x v="0"/>
    <x v="4"/>
  </r>
  <r>
    <x v="0"/>
    <x v="12"/>
    <x v="12"/>
    <s v="GEO1004"/>
    <x v="0"/>
    <x v="4"/>
  </r>
  <r>
    <x v="0"/>
    <x v="13"/>
    <x v="13"/>
    <s v="GEO1004"/>
    <x v="0"/>
    <x v="5"/>
  </r>
  <r>
    <x v="0"/>
    <x v="14"/>
    <x v="14"/>
    <s v="GEO1004"/>
    <x v="0"/>
    <x v="5"/>
  </r>
  <r>
    <x v="0"/>
    <x v="15"/>
    <x v="15"/>
    <s v="GEO1004"/>
    <x v="0"/>
    <x v="5"/>
  </r>
  <r>
    <x v="1"/>
    <x v="16"/>
    <x v="16"/>
    <s v="GEO1001"/>
    <x v="1"/>
    <x v="0"/>
  </r>
  <r>
    <x v="1"/>
    <x v="17"/>
    <x v="17"/>
    <s v="GEO1001"/>
    <x v="1"/>
    <x v="0"/>
  </r>
  <r>
    <x v="1"/>
    <x v="0"/>
    <x v="18"/>
    <s v="GEO1001"/>
    <x v="1"/>
    <x v="0"/>
  </r>
  <r>
    <x v="1"/>
    <x v="1"/>
    <x v="19"/>
    <s v="GEO1001"/>
    <x v="1"/>
    <x v="1"/>
  </r>
  <r>
    <x v="1"/>
    <x v="2"/>
    <x v="20"/>
    <s v="GEO1001"/>
    <x v="1"/>
    <x v="1"/>
  </r>
  <r>
    <x v="1"/>
    <x v="3"/>
    <x v="21"/>
    <s v="GEO1001"/>
    <x v="1"/>
    <x v="1"/>
  </r>
  <r>
    <x v="1"/>
    <x v="4"/>
    <x v="22"/>
    <s v="GEO1001"/>
    <x v="1"/>
    <x v="2"/>
  </r>
  <r>
    <x v="1"/>
    <x v="5"/>
    <x v="23"/>
    <s v="GEO1001"/>
    <x v="1"/>
    <x v="2"/>
  </r>
  <r>
    <x v="1"/>
    <x v="6"/>
    <x v="24"/>
    <s v="GEO1001"/>
    <x v="1"/>
    <x v="2"/>
  </r>
  <r>
    <x v="1"/>
    <x v="7"/>
    <x v="25"/>
    <s v="GEO1001"/>
    <x v="1"/>
    <x v="3"/>
  </r>
  <r>
    <x v="1"/>
    <x v="8"/>
    <x v="26"/>
    <s v="GEO1001"/>
    <x v="1"/>
    <x v="3"/>
  </r>
  <r>
    <x v="1"/>
    <x v="9"/>
    <x v="27"/>
    <s v="GEO1001"/>
    <x v="1"/>
    <x v="3"/>
  </r>
  <r>
    <x v="1"/>
    <x v="10"/>
    <x v="28"/>
    <s v="GEO1001"/>
    <x v="1"/>
    <x v="4"/>
  </r>
  <r>
    <x v="1"/>
    <x v="11"/>
    <x v="29"/>
    <s v="GEO1001"/>
    <x v="1"/>
    <x v="4"/>
  </r>
  <r>
    <x v="1"/>
    <x v="12"/>
    <x v="30"/>
    <s v="GEO1001"/>
    <x v="1"/>
    <x v="4"/>
  </r>
  <r>
    <x v="1"/>
    <x v="13"/>
    <x v="31"/>
    <s v="GEO1001"/>
    <x v="1"/>
    <x v="5"/>
  </r>
  <r>
    <x v="1"/>
    <x v="14"/>
    <x v="32"/>
    <s v="GEO1001"/>
    <x v="1"/>
    <x v="5"/>
  </r>
  <r>
    <x v="1"/>
    <x v="15"/>
    <x v="33"/>
    <s v="GEO1001"/>
    <x v="1"/>
    <x v="5"/>
  </r>
  <r>
    <x v="2"/>
    <x v="16"/>
    <x v="34"/>
    <s v="GEO1003"/>
    <x v="2"/>
    <x v="0"/>
  </r>
  <r>
    <x v="2"/>
    <x v="17"/>
    <x v="35"/>
    <s v="GEO1003"/>
    <x v="2"/>
    <x v="0"/>
  </r>
  <r>
    <x v="2"/>
    <x v="0"/>
    <x v="36"/>
    <s v="GEO1003"/>
    <x v="2"/>
    <x v="0"/>
  </r>
  <r>
    <x v="2"/>
    <x v="1"/>
    <x v="37"/>
    <s v="GEO1003"/>
    <x v="2"/>
    <x v="1"/>
  </r>
  <r>
    <x v="2"/>
    <x v="2"/>
    <x v="35"/>
    <s v="GEO1003"/>
    <x v="2"/>
    <x v="1"/>
  </r>
  <r>
    <x v="2"/>
    <x v="3"/>
    <x v="38"/>
    <s v="GEO1003"/>
    <x v="2"/>
    <x v="1"/>
  </r>
  <r>
    <x v="2"/>
    <x v="4"/>
    <x v="39"/>
    <s v="GEO1003"/>
    <x v="2"/>
    <x v="2"/>
  </r>
  <r>
    <x v="2"/>
    <x v="5"/>
    <x v="40"/>
    <s v="GEO1003"/>
    <x v="2"/>
    <x v="2"/>
  </r>
  <r>
    <x v="2"/>
    <x v="6"/>
    <x v="41"/>
    <s v="GEO1003"/>
    <x v="2"/>
    <x v="2"/>
  </r>
  <r>
    <x v="2"/>
    <x v="7"/>
    <x v="42"/>
    <s v="GEO1003"/>
    <x v="2"/>
    <x v="3"/>
  </r>
  <r>
    <x v="2"/>
    <x v="8"/>
    <x v="43"/>
    <s v="GEO1003"/>
    <x v="2"/>
    <x v="3"/>
  </r>
  <r>
    <x v="2"/>
    <x v="9"/>
    <x v="38"/>
    <s v="GEO1003"/>
    <x v="2"/>
    <x v="3"/>
  </r>
  <r>
    <x v="2"/>
    <x v="11"/>
    <x v="44"/>
    <s v="GEO1003"/>
    <x v="2"/>
    <x v="4"/>
  </r>
  <r>
    <x v="2"/>
    <x v="12"/>
    <x v="45"/>
    <s v="GEO1003"/>
    <x v="2"/>
    <x v="4"/>
  </r>
  <r>
    <x v="2"/>
    <x v="13"/>
    <x v="46"/>
    <s v="GEO1003"/>
    <x v="2"/>
    <x v="5"/>
  </r>
  <r>
    <x v="2"/>
    <x v="14"/>
    <x v="47"/>
    <s v="GEO1003"/>
    <x v="2"/>
    <x v="5"/>
  </r>
  <r>
    <x v="2"/>
    <x v="15"/>
    <x v="48"/>
    <s v="GEO1003"/>
    <x v="2"/>
    <x v="5"/>
  </r>
  <r>
    <x v="3"/>
    <x v="3"/>
    <x v="49"/>
    <s v="GEO1001"/>
    <x v="1"/>
    <x v="1"/>
  </r>
  <r>
    <x v="3"/>
    <x v="4"/>
    <x v="50"/>
    <s v="GEO1001"/>
    <x v="1"/>
    <x v="2"/>
  </r>
  <r>
    <x v="3"/>
    <x v="5"/>
    <x v="51"/>
    <s v="GEO1001"/>
    <x v="1"/>
    <x v="2"/>
  </r>
  <r>
    <x v="3"/>
    <x v="6"/>
    <x v="52"/>
    <s v="GEO1001"/>
    <x v="1"/>
    <x v="2"/>
  </r>
  <r>
    <x v="3"/>
    <x v="7"/>
    <x v="53"/>
    <s v="GEO1001"/>
    <x v="1"/>
    <x v="3"/>
  </r>
  <r>
    <x v="3"/>
    <x v="8"/>
    <x v="54"/>
    <s v="GEO1001"/>
    <x v="1"/>
    <x v="3"/>
  </r>
  <r>
    <x v="3"/>
    <x v="9"/>
    <x v="49"/>
    <s v="GEO1001"/>
    <x v="1"/>
    <x v="3"/>
  </r>
  <r>
    <x v="3"/>
    <x v="10"/>
    <x v="55"/>
    <s v="GEO1001"/>
    <x v="1"/>
    <x v="4"/>
  </r>
  <r>
    <x v="3"/>
    <x v="11"/>
    <x v="56"/>
    <s v="GEO1001"/>
    <x v="1"/>
    <x v="4"/>
  </r>
  <r>
    <x v="3"/>
    <x v="12"/>
    <x v="57"/>
    <s v="GEO1001"/>
    <x v="1"/>
    <x v="4"/>
  </r>
  <r>
    <x v="3"/>
    <x v="13"/>
    <x v="58"/>
    <s v="GEO1001"/>
    <x v="1"/>
    <x v="5"/>
  </r>
  <r>
    <x v="3"/>
    <x v="14"/>
    <x v="59"/>
    <s v="GEO1001"/>
    <x v="1"/>
    <x v="5"/>
  </r>
  <r>
    <x v="3"/>
    <x v="15"/>
    <x v="60"/>
    <s v="GEO1001"/>
    <x v="1"/>
    <x v="5"/>
  </r>
  <r>
    <x v="4"/>
    <x v="16"/>
    <x v="61"/>
    <s v="GEO1001"/>
    <x v="1"/>
    <x v="0"/>
  </r>
  <r>
    <x v="4"/>
    <x v="17"/>
    <x v="62"/>
    <s v="GEO1001"/>
    <x v="1"/>
    <x v="0"/>
  </r>
  <r>
    <x v="4"/>
    <x v="0"/>
    <x v="63"/>
    <s v="GEO1001"/>
    <x v="1"/>
    <x v="0"/>
  </r>
  <r>
    <x v="4"/>
    <x v="1"/>
    <x v="64"/>
    <s v="GEO1001"/>
    <x v="1"/>
    <x v="1"/>
  </r>
  <r>
    <x v="4"/>
    <x v="2"/>
    <x v="65"/>
    <s v="GEO1001"/>
    <x v="1"/>
    <x v="1"/>
  </r>
  <r>
    <x v="4"/>
    <x v="3"/>
    <x v="66"/>
    <s v="GEO1001"/>
    <x v="1"/>
    <x v="1"/>
  </r>
  <r>
    <x v="4"/>
    <x v="4"/>
    <x v="67"/>
    <s v="GEO1001"/>
    <x v="1"/>
    <x v="2"/>
  </r>
  <r>
    <x v="4"/>
    <x v="5"/>
    <x v="68"/>
    <s v="GEO1001"/>
    <x v="1"/>
    <x v="2"/>
  </r>
  <r>
    <x v="4"/>
    <x v="6"/>
    <x v="69"/>
    <s v="GEO1001"/>
    <x v="1"/>
    <x v="2"/>
  </r>
  <r>
    <x v="4"/>
    <x v="7"/>
    <x v="70"/>
    <s v="GEO1001"/>
    <x v="1"/>
    <x v="3"/>
  </r>
  <r>
    <x v="4"/>
    <x v="8"/>
    <x v="71"/>
    <s v="GEO1001"/>
    <x v="1"/>
    <x v="3"/>
  </r>
  <r>
    <x v="4"/>
    <x v="9"/>
    <x v="63"/>
    <s v="GEO1001"/>
    <x v="1"/>
    <x v="3"/>
  </r>
  <r>
    <x v="4"/>
    <x v="10"/>
    <x v="72"/>
    <s v="GEO1001"/>
    <x v="1"/>
    <x v="4"/>
  </r>
  <r>
    <x v="4"/>
    <x v="11"/>
    <x v="73"/>
    <s v="GEO1001"/>
    <x v="1"/>
    <x v="4"/>
  </r>
  <r>
    <x v="4"/>
    <x v="12"/>
    <x v="74"/>
    <s v="GEO1001"/>
    <x v="1"/>
    <x v="4"/>
  </r>
  <r>
    <x v="4"/>
    <x v="13"/>
    <x v="75"/>
    <s v="GEO1001"/>
    <x v="1"/>
    <x v="5"/>
  </r>
  <r>
    <x v="4"/>
    <x v="14"/>
    <x v="76"/>
    <s v="GEO1001"/>
    <x v="1"/>
    <x v="5"/>
  </r>
  <r>
    <x v="4"/>
    <x v="15"/>
    <x v="77"/>
    <s v="GEO1001"/>
    <x v="1"/>
    <x v="5"/>
  </r>
  <r>
    <x v="5"/>
    <x v="6"/>
    <x v="78"/>
    <s v="GEO1004"/>
    <x v="0"/>
    <x v="2"/>
  </r>
  <r>
    <x v="5"/>
    <x v="7"/>
    <x v="79"/>
    <s v="GEO1004"/>
    <x v="0"/>
    <x v="3"/>
  </r>
  <r>
    <x v="5"/>
    <x v="8"/>
    <x v="80"/>
    <s v="GEO1004"/>
    <x v="0"/>
    <x v="3"/>
  </r>
  <r>
    <x v="5"/>
    <x v="9"/>
    <x v="81"/>
    <s v="GEO1004"/>
    <x v="0"/>
    <x v="3"/>
  </r>
  <r>
    <x v="5"/>
    <x v="13"/>
    <x v="82"/>
    <s v="GEO1004"/>
    <x v="0"/>
    <x v="5"/>
  </r>
  <r>
    <x v="5"/>
    <x v="14"/>
    <x v="83"/>
    <s v="GEO1004"/>
    <x v="0"/>
    <x v="5"/>
  </r>
  <r>
    <x v="5"/>
    <x v="15"/>
    <x v="84"/>
    <s v="GEO1004"/>
    <x v="0"/>
    <x v="5"/>
  </r>
  <r>
    <x v="6"/>
    <x v="16"/>
    <x v="85"/>
    <s v="GEO1004"/>
    <x v="0"/>
    <x v="0"/>
  </r>
  <r>
    <x v="6"/>
    <x v="17"/>
    <x v="86"/>
    <s v="GEO1004"/>
    <x v="0"/>
    <x v="0"/>
  </r>
  <r>
    <x v="6"/>
    <x v="0"/>
    <x v="87"/>
    <s v="GEO1004"/>
    <x v="0"/>
    <x v="0"/>
  </r>
  <r>
    <x v="6"/>
    <x v="1"/>
    <x v="88"/>
    <s v="GEO1004"/>
    <x v="0"/>
    <x v="1"/>
  </r>
  <r>
    <x v="6"/>
    <x v="2"/>
    <x v="89"/>
    <s v="GEO1004"/>
    <x v="0"/>
    <x v="1"/>
  </r>
  <r>
    <x v="6"/>
    <x v="3"/>
    <x v="90"/>
    <s v="GEO1004"/>
    <x v="0"/>
    <x v="1"/>
  </r>
  <r>
    <x v="6"/>
    <x v="4"/>
    <x v="91"/>
    <s v="GEO1004"/>
    <x v="0"/>
    <x v="2"/>
  </r>
  <r>
    <x v="6"/>
    <x v="5"/>
    <x v="92"/>
    <s v="GEO1004"/>
    <x v="0"/>
    <x v="2"/>
  </r>
  <r>
    <x v="6"/>
    <x v="6"/>
    <x v="48"/>
    <s v="GEO1004"/>
    <x v="0"/>
    <x v="2"/>
  </r>
  <r>
    <x v="6"/>
    <x v="7"/>
    <x v="35"/>
    <s v="GEO1004"/>
    <x v="0"/>
    <x v="3"/>
  </r>
  <r>
    <x v="6"/>
    <x v="8"/>
    <x v="93"/>
    <s v="GEO1004"/>
    <x v="0"/>
    <x v="3"/>
  </r>
  <r>
    <x v="6"/>
    <x v="9"/>
    <x v="94"/>
    <s v="GEO1004"/>
    <x v="0"/>
    <x v="3"/>
  </r>
  <r>
    <x v="6"/>
    <x v="10"/>
    <x v="95"/>
    <s v="GEO1004"/>
    <x v="0"/>
    <x v="4"/>
  </r>
  <r>
    <x v="6"/>
    <x v="11"/>
    <x v="96"/>
    <s v="GEO1004"/>
    <x v="0"/>
    <x v="4"/>
  </r>
  <r>
    <x v="6"/>
    <x v="12"/>
    <x v="97"/>
    <s v="GEO1004"/>
    <x v="0"/>
    <x v="4"/>
  </r>
  <r>
    <x v="6"/>
    <x v="13"/>
    <x v="98"/>
    <s v="GEO1004"/>
    <x v="0"/>
    <x v="5"/>
  </r>
  <r>
    <x v="6"/>
    <x v="14"/>
    <x v="2"/>
    <s v="GEO1004"/>
    <x v="0"/>
    <x v="5"/>
  </r>
  <r>
    <x v="6"/>
    <x v="15"/>
    <x v="99"/>
    <s v="GEO1004"/>
    <x v="0"/>
    <x v="5"/>
  </r>
  <r>
    <x v="7"/>
    <x v="16"/>
    <x v="100"/>
    <s v="GEO1002"/>
    <x v="3"/>
    <x v="0"/>
  </r>
  <r>
    <x v="7"/>
    <x v="17"/>
    <x v="101"/>
    <s v="GEO1002"/>
    <x v="3"/>
    <x v="0"/>
  </r>
  <r>
    <x v="7"/>
    <x v="0"/>
    <x v="102"/>
    <s v="GEO1002"/>
    <x v="3"/>
    <x v="0"/>
  </r>
  <r>
    <x v="7"/>
    <x v="1"/>
    <x v="103"/>
    <s v="GEO1002"/>
    <x v="3"/>
    <x v="1"/>
  </r>
  <r>
    <x v="7"/>
    <x v="2"/>
    <x v="104"/>
    <s v="GEO1002"/>
    <x v="3"/>
    <x v="1"/>
  </r>
  <r>
    <x v="7"/>
    <x v="3"/>
    <x v="105"/>
    <s v="GEO1002"/>
    <x v="3"/>
    <x v="1"/>
  </r>
  <r>
    <x v="7"/>
    <x v="4"/>
    <x v="106"/>
    <s v="GEO1002"/>
    <x v="3"/>
    <x v="2"/>
  </r>
  <r>
    <x v="7"/>
    <x v="5"/>
    <x v="107"/>
    <s v="GEO1002"/>
    <x v="3"/>
    <x v="2"/>
  </r>
  <r>
    <x v="7"/>
    <x v="6"/>
    <x v="108"/>
    <s v="GEO1002"/>
    <x v="3"/>
    <x v="2"/>
  </r>
  <r>
    <x v="7"/>
    <x v="7"/>
    <x v="108"/>
    <s v="GEO1002"/>
    <x v="3"/>
    <x v="3"/>
  </r>
  <r>
    <x v="7"/>
    <x v="8"/>
    <x v="109"/>
    <s v="GEO1002"/>
    <x v="3"/>
    <x v="3"/>
  </r>
  <r>
    <x v="7"/>
    <x v="9"/>
    <x v="110"/>
    <s v="GEO1002"/>
    <x v="3"/>
    <x v="3"/>
  </r>
  <r>
    <x v="7"/>
    <x v="10"/>
    <x v="111"/>
    <s v="GEO1002"/>
    <x v="3"/>
    <x v="4"/>
  </r>
  <r>
    <x v="7"/>
    <x v="11"/>
    <x v="112"/>
    <s v="GEO1002"/>
    <x v="3"/>
    <x v="4"/>
  </r>
  <r>
    <x v="7"/>
    <x v="12"/>
    <x v="113"/>
    <s v="GEO1002"/>
    <x v="3"/>
    <x v="4"/>
  </r>
  <r>
    <x v="7"/>
    <x v="13"/>
    <x v="114"/>
    <s v="GEO1002"/>
    <x v="3"/>
    <x v="5"/>
  </r>
  <r>
    <x v="7"/>
    <x v="14"/>
    <x v="115"/>
    <s v="GEO1002"/>
    <x v="3"/>
    <x v="5"/>
  </r>
  <r>
    <x v="7"/>
    <x v="15"/>
    <x v="45"/>
    <s v="GEO1002"/>
    <x v="3"/>
    <x v="5"/>
  </r>
  <r>
    <x v="8"/>
    <x v="16"/>
    <x v="116"/>
    <s v="GEO1004"/>
    <x v="0"/>
    <x v="0"/>
  </r>
  <r>
    <x v="8"/>
    <x v="17"/>
    <x v="117"/>
    <s v="GEO1004"/>
    <x v="0"/>
    <x v="0"/>
  </r>
  <r>
    <x v="8"/>
    <x v="0"/>
    <x v="118"/>
    <s v="GEO1004"/>
    <x v="0"/>
    <x v="0"/>
  </r>
  <r>
    <x v="8"/>
    <x v="1"/>
    <x v="119"/>
    <s v="GEO1004"/>
    <x v="0"/>
    <x v="1"/>
  </r>
  <r>
    <x v="8"/>
    <x v="2"/>
    <x v="120"/>
    <s v="GEO1004"/>
    <x v="0"/>
    <x v="1"/>
  </r>
  <r>
    <x v="8"/>
    <x v="3"/>
    <x v="121"/>
    <s v="GEO1004"/>
    <x v="0"/>
    <x v="1"/>
  </r>
  <r>
    <x v="8"/>
    <x v="4"/>
    <x v="122"/>
    <s v="GEO1004"/>
    <x v="0"/>
    <x v="2"/>
  </r>
  <r>
    <x v="8"/>
    <x v="5"/>
    <x v="123"/>
    <s v="GEO1004"/>
    <x v="0"/>
    <x v="2"/>
  </r>
  <r>
    <x v="8"/>
    <x v="6"/>
    <x v="121"/>
    <s v="GEO1004"/>
    <x v="0"/>
    <x v="2"/>
  </r>
  <r>
    <x v="8"/>
    <x v="7"/>
    <x v="124"/>
    <s v="GEO1004"/>
    <x v="0"/>
    <x v="3"/>
  </r>
  <r>
    <x v="8"/>
    <x v="8"/>
    <x v="125"/>
    <s v="GEO1004"/>
    <x v="0"/>
    <x v="3"/>
  </r>
  <r>
    <x v="8"/>
    <x v="9"/>
    <x v="126"/>
    <s v="GEO1004"/>
    <x v="0"/>
    <x v="3"/>
  </r>
  <r>
    <x v="8"/>
    <x v="10"/>
    <x v="127"/>
    <s v="GEO1004"/>
    <x v="0"/>
    <x v="4"/>
  </r>
  <r>
    <x v="8"/>
    <x v="11"/>
    <x v="128"/>
    <s v="GEO1004"/>
    <x v="0"/>
    <x v="4"/>
  </r>
  <r>
    <x v="8"/>
    <x v="12"/>
    <x v="118"/>
    <s v="GEO1004"/>
    <x v="0"/>
    <x v="4"/>
  </r>
  <r>
    <x v="8"/>
    <x v="13"/>
    <x v="129"/>
    <s v="GEO1004"/>
    <x v="0"/>
    <x v="5"/>
  </r>
  <r>
    <x v="8"/>
    <x v="14"/>
    <x v="130"/>
    <s v="GEO1004"/>
    <x v="0"/>
    <x v="5"/>
  </r>
  <r>
    <x v="8"/>
    <x v="15"/>
    <x v="131"/>
    <s v="GEO1004"/>
    <x v="0"/>
    <x v="5"/>
  </r>
  <r>
    <x v="9"/>
    <x v="16"/>
    <x v="132"/>
    <s v="GEO1003"/>
    <x v="2"/>
    <x v="0"/>
  </r>
  <r>
    <x v="9"/>
    <x v="17"/>
    <x v="133"/>
    <s v="GEO1003"/>
    <x v="2"/>
    <x v="0"/>
  </r>
  <r>
    <x v="9"/>
    <x v="0"/>
    <x v="134"/>
    <s v="GEO1003"/>
    <x v="2"/>
    <x v="0"/>
  </r>
  <r>
    <x v="9"/>
    <x v="1"/>
    <x v="135"/>
    <s v="GEO1003"/>
    <x v="2"/>
    <x v="1"/>
  </r>
  <r>
    <x v="9"/>
    <x v="2"/>
    <x v="136"/>
    <s v="GEO1003"/>
    <x v="2"/>
    <x v="1"/>
  </r>
  <r>
    <x v="9"/>
    <x v="3"/>
    <x v="137"/>
    <s v="GEO1003"/>
    <x v="2"/>
    <x v="1"/>
  </r>
  <r>
    <x v="9"/>
    <x v="4"/>
    <x v="138"/>
    <s v="GEO1003"/>
    <x v="2"/>
    <x v="2"/>
  </r>
  <r>
    <x v="9"/>
    <x v="5"/>
    <x v="132"/>
    <s v="GEO1003"/>
    <x v="2"/>
    <x v="2"/>
  </r>
  <r>
    <x v="9"/>
    <x v="6"/>
    <x v="139"/>
    <s v="GEO1003"/>
    <x v="2"/>
    <x v="2"/>
  </r>
  <r>
    <x v="9"/>
    <x v="7"/>
    <x v="140"/>
    <s v="GEO1003"/>
    <x v="2"/>
    <x v="3"/>
  </r>
  <r>
    <x v="9"/>
    <x v="8"/>
    <x v="141"/>
    <s v="GEO1003"/>
    <x v="2"/>
    <x v="3"/>
  </r>
  <r>
    <x v="9"/>
    <x v="9"/>
    <x v="142"/>
    <s v="GEO1003"/>
    <x v="2"/>
    <x v="3"/>
  </r>
  <r>
    <x v="9"/>
    <x v="10"/>
    <x v="143"/>
    <s v="GEO1003"/>
    <x v="2"/>
    <x v="4"/>
  </r>
  <r>
    <x v="9"/>
    <x v="11"/>
    <x v="144"/>
    <s v="GEO1003"/>
    <x v="2"/>
    <x v="4"/>
  </r>
  <r>
    <x v="9"/>
    <x v="12"/>
    <x v="145"/>
    <s v="GEO1003"/>
    <x v="2"/>
    <x v="4"/>
  </r>
  <r>
    <x v="9"/>
    <x v="13"/>
    <x v="146"/>
    <s v="GEO1003"/>
    <x v="2"/>
    <x v="5"/>
  </r>
  <r>
    <x v="9"/>
    <x v="14"/>
    <x v="3"/>
    <s v="GEO1003"/>
    <x v="2"/>
    <x v="5"/>
  </r>
  <r>
    <x v="9"/>
    <x v="15"/>
    <x v="147"/>
    <s v="GEO1003"/>
    <x v="2"/>
    <x v="5"/>
  </r>
  <r>
    <x v="10"/>
    <x v="16"/>
    <x v="148"/>
    <s v="GEO1001"/>
    <x v="1"/>
    <x v="0"/>
  </r>
  <r>
    <x v="10"/>
    <x v="17"/>
    <x v="149"/>
    <s v="GEO1001"/>
    <x v="1"/>
    <x v="0"/>
  </r>
  <r>
    <x v="10"/>
    <x v="0"/>
    <x v="150"/>
    <s v="GEO1001"/>
    <x v="1"/>
    <x v="0"/>
  </r>
  <r>
    <x v="10"/>
    <x v="1"/>
    <x v="151"/>
    <s v="GEO1001"/>
    <x v="1"/>
    <x v="1"/>
  </r>
  <r>
    <x v="10"/>
    <x v="2"/>
    <x v="152"/>
    <s v="GEO1001"/>
    <x v="1"/>
    <x v="1"/>
  </r>
  <r>
    <x v="10"/>
    <x v="3"/>
    <x v="153"/>
    <s v="GEO1001"/>
    <x v="1"/>
    <x v="1"/>
  </r>
  <r>
    <x v="10"/>
    <x v="4"/>
    <x v="154"/>
    <s v="GEO1001"/>
    <x v="1"/>
    <x v="2"/>
  </r>
  <r>
    <x v="10"/>
    <x v="5"/>
    <x v="155"/>
    <s v="GEO1001"/>
    <x v="1"/>
    <x v="2"/>
  </r>
  <r>
    <x v="10"/>
    <x v="6"/>
    <x v="156"/>
    <s v="GEO1001"/>
    <x v="1"/>
    <x v="2"/>
  </r>
  <r>
    <x v="10"/>
    <x v="7"/>
    <x v="157"/>
    <s v="GEO1001"/>
    <x v="1"/>
    <x v="3"/>
  </r>
  <r>
    <x v="10"/>
    <x v="8"/>
    <x v="158"/>
    <s v="GEO1001"/>
    <x v="1"/>
    <x v="3"/>
  </r>
  <r>
    <x v="10"/>
    <x v="9"/>
    <x v="158"/>
    <s v="GEO1001"/>
    <x v="1"/>
    <x v="3"/>
  </r>
  <r>
    <x v="10"/>
    <x v="10"/>
    <x v="159"/>
    <s v="GEO1001"/>
    <x v="1"/>
    <x v="4"/>
  </r>
  <r>
    <x v="10"/>
    <x v="11"/>
    <x v="160"/>
    <s v="GEO1001"/>
    <x v="1"/>
    <x v="4"/>
  </r>
  <r>
    <x v="10"/>
    <x v="12"/>
    <x v="161"/>
    <s v="GEO1001"/>
    <x v="1"/>
    <x v="4"/>
  </r>
  <r>
    <x v="10"/>
    <x v="13"/>
    <x v="162"/>
    <s v="GEO1001"/>
    <x v="1"/>
    <x v="5"/>
  </r>
  <r>
    <x v="10"/>
    <x v="14"/>
    <x v="163"/>
    <s v="GEO1001"/>
    <x v="1"/>
    <x v="5"/>
  </r>
  <r>
    <x v="10"/>
    <x v="15"/>
    <x v="164"/>
    <s v="GEO1001"/>
    <x v="1"/>
    <x v="5"/>
  </r>
  <r>
    <x v="11"/>
    <x v="16"/>
    <x v="165"/>
    <s v="GEO1001"/>
    <x v="1"/>
    <x v="0"/>
  </r>
  <r>
    <x v="11"/>
    <x v="17"/>
    <x v="166"/>
    <s v="GEO1001"/>
    <x v="1"/>
    <x v="0"/>
  </r>
  <r>
    <x v="11"/>
    <x v="0"/>
    <x v="167"/>
    <s v="GEO1001"/>
    <x v="1"/>
    <x v="0"/>
  </r>
  <r>
    <x v="11"/>
    <x v="1"/>
    <x v="168"/>
    <s v="GEO1001"/>
    <x v="1"/>
    <x v="1"/>
  </r>
  <r>
    <x v="11"/>
    <x v="2"/>
    <x v="169"/>
    <s v="GEO1001"/>
    <x v="1"/>
    <x v="1"/>
  </r>
  <r>
    <x v="11"/>
    <x v="3"/>
    <x v="170"/>
    <s v="GEO1001"/>
    <x v="1"/>
    <x v="1"/>
  </r>
  <r>
    <x v="11"/>
    <x v="4"/>
    <x v="171"/>
    <s v="GEO1001"/>
    <x v="1"/>
    <x v="2"/>
  </r>
  <r>
    <x v="11"/>
    <x v="5"/>
    <x v="165"/>
    <s v="GEO1001"/>
    <x v="1"/>
    <x v="2"/>
  </r>
  <r>
    <x v="11"/>
    <x v="6"/>
    <x v="172"/>
    <s v="GEO1001"/>
    <x v="1"/>
    <x v="2"/>
  </r>
  <r>
    <x v="11"/>
    <x v="7"/>
    <x v="173"/>
    <s v="GEO1001"/>
    <x v="1"/>
    <x v="3"/>
  </r>
  <r>
    <x v="11"/>
    <x v="8"/>
    <x v="174"/>
    <s v="GEO1001"/>
    <x v="1"/>
    <x v="3"/>
  </r>
  <r>
    <x v="11"/>
    <x v="9"/>
    <x v="175"/>
    <s v="GEO1001"/>
    <x v="1"/>
    <x v="3"/>
  </r>
  <r>
    <x v="11"/>
    <x v="10"/>
    <x v="176"/>
    <s v="GEO1001"/>
    <x v="1"/>
    <x v="4"/>
  </r>
  <r>
    <x v="11"/>
    <x v="11"/>
    <x v="177"/>
    <s v="GEO1001"/>
    <x v="1"/>
    <x v="4"/>
  </r>
  <r>
    <x v="11"/>
    <x v="12"/>
    <x v="178"/>
    <s v="GEO1001"/>
    <x v="1"/>
    <x v="4"/>
  </r>
  <r>
    <x v="11"/>
    <x v="13"/>
    <x v="179"/>
    <s v="GEO1001"/>
    <x v="1"/>
    <x v="5"/>
  </r>
  <r>
    <x v="11"/>
    <x v="14"/>
    <x v="180"/>
    <s v="GEO1001"/>
    <x v="1"/>
    <x v="5"/>
  </r>
  <r>
    <x v="11"/>
    <x v="15"/>
    <x v="181"/>
    <s v="GEO1001"/>
    <x v="1"/>
    <x v="5"/>
  </r>
  <r>
    <x v="12"/>
    <x v="17"/>
    <x v="182"/>
    <s v="GEO1002"/>
    <x v="3"/>
    <x v="0"/>
  </r>
  <r>
    <x v="12"/>
    <x v="0"/>
    <x v="183"/>
    <s v="GEO1002"/>
    <x v="3"/>
    <x v="0"/>
  </r>
  <r>
    <x v="12"/>
    <x v="1"/>
    <x v="184"/>
    <s v="GEO1002"/>
    <x v="3"/>
    <x v="1"/>
  </r>
  <r>
    <x v="12"/>
    <x v="2"/>
    <x v="185"/>
    <s v="GEO1002"/>
    <x v="3"/>
    <x v="1"/>
  </r>
  <r>
    <x v="12"/>
    <x v="3"/>
    <x v="186"/>
    <s v="GEO1002"/>
    <x v="3"/>
    <x v="1"/>
  </r>
  <r>
    <x v="12"/>
    <x v="4"/>
    <x v="187"/>
    <s v="GEO1002"/>
    <x v="3"/>
    <x v="2"/>
  </r>
  <r>
    <x v="12"/>
    <x v="5"/>
    <x v="188"/>
    <s v="GEO1002"/>
    <x v="3"/>
    <x v="2"/>
  </r>
  <r>
    <x v="12"/>
    <x v="6"/>
    <x v="189"/>
    <s v="GEO1002"/>
    <x v="3"/>
    <x v="2"/>
  </r>
  <r>
    <x v="12"/>
    <x v="7"/>
    <x v="190"/>
    <s v="GEO1002"/>
    <x v="3"/>
    <x v="3"/>
  </r>
  <r>
    <x v="12"/>
    <x v="8"/>
    <x v="191"/>
    <s v="GEO1002"/>
    <x v="3"/>
    <x v="3"/>
  </r>
  <r>
    <x v="12"/>
    <x v="9"/>
    <x v="186"/>
    <s v="GEO1002"/>
    <x v="3"/>
    <x v="3"/>
  </r>
  <r>
    <x v="12"/>
    <x v="10"/>
    <x v="108"/>
    <s v="GEO1002"/>
    <x v="3"/>
    <x v="4"/>
  </r>
  <r>
    <x v="12"/>
    <x v="11"/>
    <x v="192"/>
    <s v="GEO1002"/>
    <x v="3"/>
    <x v="4"/>
  </r>
  <r>
    <x v="12"/>
    <x v="12"/>
    <x v="193"/>
    <s v="GEO1002"/>
    <x v="3"/>
    <x v="4"/>
  </r>
  <r>
    <x v="12"/>
    <x v="13"/>
    <x v="194"/>
    <s v="GEO1002"/>
    <x v="3"/>
    <x v="5"/>
  </r>
  <r>
    <x v="12"/>
    <x v="14"/>
    <x v="195"/>
    <s v="GEO1002"/>
    <x v="3"/>
    <x v="5"/>
  </r>
  <r>
    <x v="12"/>
    <x v="15"/>
    <x v="196"/>
    <s v="GEO1002"/>
    <x v="3"/>
    <x v="5"/>
  </r>
  <r>
    <x v="13"/>
    <x v="16"/>
    <x v="197"/>
    <s v="GEO1004"/>
    <x v="0"/>
    <x v="0"/>
  </r>
  <r>
    <x v="13"/>
    <x v="17"/>
    <x v="198"/>
    <s v="GEO1004"/>
    <x v="0"/>
    <x v="0"/>
  </r>
  <r>
    <x v="13"/>
    <x v="0"/>
    <x v="199"/>
    <s v="GEO1004"/>
    <x v="0"/>
    <x v="0"/>
  </r>
  <r>
    <x v="13"/>
    <x v="1"/>
    <x v="200"/>
    <s v="GEO1004"/>
    <x v="0"/>
    <x v="1"/>
  </r>
  <r>
    <x v="13"/>
    <x v="2"/>
    <x v="201"/>
    <s v="GEO1004"/>
    <x v="0"/>
    <x v="1"/>
  </r>
  <r>
    <x v="13"/>
    <x v="3"/>
    <x v="112"/>
    <s v="GEO1004"/>
    <x v="0"/>
    <x v="1"/>
  </r>
  <r>
    <x v="13"/>
    <x v="4"/>
    <x v="202"/>
    <s v="GEO1004"/>
    <x v="0"/>
    <x v="2"/>
  </r>
  <r>
    <x v="13"/>
    <x v="5"/>
    <x v="203"/>
    <s v="GEO1004"/>
    <x v="0"/>
    <x v="2"/>
  </r>
  <r>
    <x v="13"/>
    <x v="6"/>
    <x v="204"/>
    <s v="GEO1004"/>
    <x v="0"/>
    <x v="2"/>
  </r>
  <r>
    <x v="13"/>
    <x v="7"/>
    <x v="114"/>
    <s v="GEO1004"/>
    <x v="0"/>
    <x v="3"/>
  </r>
  <r>
    <x v="13"/>
    <x v="8"/>
    <x v="205"/>
    <s v="GEO1004"/>
    <x v="0"/>
    <x v="3"/>
  </r>
  <r>
    <x v="13"/>
    <x v="9"/>
    <x v="19"/>
    <s v="GEO1004"/>
    <x v="0"/>
    <x v="3"/>
  </r>
  <r>
    <x v="13"/>
    <x v="10"/>
    <x v="206"/>
    <s v="GEO1004"/>
    <x v="0"/>
    <x v="4"/>
  </r>
  <r>
    <x v="13"/>
    <x v="11"/>
    <x v="207"/>
    <s v="GEO1004"/>
    <x v="0"/>
    <x v="4"/>
  </r>
  <r>
    <x v="13"/>
    <x v="12"/>
    <x v="208"/>
    <s v="GEO1004"/>
    <x v="0"/>
    <x v="4"/>
  </r>
  <r>
    <x v="13"/>
    <x v="13"/>
    <x v="209"/>
    <s v="GEO1004"/>
    <x v="0"/>
    <x v="5"/>
  </r>
  <r>
    <x v="13"/>
    <x v="14"/>
    <x v="210"/>
    <s v="GEO1004"/>
    <x v="0"/>
    <x v="5"/>
  </r>
  <r>
    <x v="13"/>
    <x v="15"/>
    <x v="211"/>
    <s v="GEO1004"/>
    <x v="0"/>
    <x v="5"/>
  </r>
  <r>
    <x v="14"/>
    <x v="16"/>
    <x v="212"/>
    <s v="GEO1001"/>
    <x v="1"/>
    <x v="0"/>
  </r>
  <r>
    <x v="14"/>
    <x v="17"/>
    <x v="156"/>
    <s v="GEO1001"/>
    <x v="1"/>
    <x v="0"/>
  </r>
  <r>
    <x v="14"/>
    <x v="0"/>
    <x v="213"/>
    <s v="GEO1001"/>
    <x v="1"/>
    <x v="0"/>
  </r>
  <r>
    <x v="14"/>
    <x v="1"/>
    <x v="214"/>
    <s v="GEO1001"/>
    <x v="1"/>
    <x v="1"/>
  </r>
  <r>
    <x v="14"/>
    <x v="2"/>
    <x v="215"/>
    <s v="GEO1001"/>
    <x v="1"/>
    <x v="1"/>
  </r>
  <r>
    <x v="14"/>
    <x v="3"/>
    <x v="216"/>
    <s v="GEO1001"/>
    <x v="1"/>
    <x v="1"/>
  </r>
  <r>
    <x v="14"/>
    <x v="4"/>
    <x v="217"/>
    <s v="GEO1001"/>
    <x v="1"/>
    <x v="2"/>
  </r>
  <r>
    <x v="14"/>
    <x v="5"/>
    <x v="218"/>
    <s v="GEO1001"/>
    <x v="1"/>
    <x v="2"/>
  </r>
  <r>
    <x v="14"/>
    <x v="6"/>
    <x v="219"/>
    <s v="GEO1001"/>
    <x v="1"/>
    <x v="2"/>
  </r>
  <r>
    <x v="14"/>
    <x v="7"/>
    <x v="220"/>
    <s v="GEO1001"/>
    <x v="1"/>
    <x v="3"/>
  </r>
  <r>
    <x v="14"/>
    <x v="8"/>
    <x v="216"/>
    <s v="GEO1001"/>
    <x v="1"/>
    <x v="3"/>
  </r>
  <r>
    <x v="14"/>
    <x v="9"/>
    <x v="221"/>
    <s v="GEO1001"/>
    <x v="1"/>
    <x v="3"/>
  </r>
  <r>
    <x v="14"/>
    <x v="10"/>
    <x v="222"/>
    <s v="GEO1001"/>
    <x v="1"/>
    <x v="4"/>
  </r>
  <r>
    <x v="14"/>
    <x v="11"/>
    <x v="223"/>
    <s v="GEO1001"/>
    <x v="1"/>
    <x v="4"/>
  </r>
  <r>
    <x v="14"/>
    <x v="12"/>
    <x v="224"/>
    <s v="GEO1001"/>
    <x v="1"/>
    <x v="4"/>
  </r>
  <r>
    <x v="14"/>
    <x v="13"/>
    <x v="225"/>
    <s v="GEO1001"/>
    <x v="1"/>
    <x v="5"/>
  </r>
  <r>
    <x v="14"/>
    <x v="14"/>
    <x v="226"/>
    <s v="GEO1001"/>
    <x v="1"/>
    <x v="5"/>
  </r>
  <r>
    <x v="14"/>
    <x v="15"/>
    <x v="227"/>
    <s v="GEO1001"/>
    <x v="1"/>
    <x v="5"/>
  </r>
  <r>
    <x v="15"/>
    <x v="16"/>
    <x v="228"/>
    <s v="GEO1004"/>
    <x v="0"/>
    <x v="0"/>
  </r>
  <r>
    <x v="15"/>
    <x v="17"/>
    <x v="229"/>
    <s v="GEO1004"/>
    <x v="0"/>
    <x v="0"/>
  </r>
  <r>
    <x v="15"/>
    <x v="0"/>
    <x v="230"/>
    <s v="GEO1004"/>
    <x v="0"/>
    <x v="0"/>
  </r>
  <r>
    <x v="15"/>
    <x v="1"/>
    <x v="231"/>
    <s v="GEO1004"/>
    <x v="0"/>
    <x v="1"/>
  </r>
  <r>
    <x v="15"/>
    <x v="2"/>
    <x v="232"/>
    <s v="GEO1004"/>
    <x v="0"/>
    <x v="1"/>
  </r>
  <r>
    <x v="15"/>
    <x v="3"/>
    <x v="230"/>
    <s v="GEO1004"/>
    <x v="0"/>
    <x v="1"/>
  </r>
  <r>
    <x v="15"/>
    <x v="4"/>
    <x v="233"/>
    <s v="GEO1004"/>
    <x v="0"/>
    <x v="2"/>
  </r>
  <r>
    <x v="15"/>
    <x v="5"/>
    <x v="234"/>
    <s v="GEO1004"/>
    <x v="0"/>
    <x v="2"/>
  </r>
  <r>
    <x v="15"/>
    <x v="6"/>
    <x v="235"/>
    <s v="GEO1004"/>
    <x v="0"/>
    <x v="2"/>
  </r>
  <r>
    <x v="15"/>
    <x v="7"/>
    <x v="236"/>
    <s v="GEO1004"/>
    <x v="0"/>
    <x v="3"/>
  </r>
  <r>
    <x v="15"/>
    <x v="8"/>
    <x v="237"/>
    <s v="GEO1004"/>
    <x v="0"/>
    <x v="3"/>
  </r>
  <r>
    <x v="15"/>
    <x v="9"/>
    <x v="39"/>
    <s v="GEO1004"/>
    <x v="0"/>
    <x v="3"/>
  </r>
  <r>
    <x v="15"/>
    <x v="10"/>
    <x v="238"/>
    <s v="GEO1004"/>
    <x v="0"/>
    <x v="4"/>
  </r>
  <r>
    <x v="15"/>
    <x v="11"/>
    <x v="137"/>
    <s v="GEO1004"/>
    <x v="0"/>
    <x v="4"/>
  </r>
  <r>
    <x v="15"/>
    <x v="12"/>
    <x v="239"/>
    <s v="GEO1004"/>
    <x v="0"/>
    <x v="4"/>
  </r>
  <r>
    <x v="15"/>
    <x v="13"/>
    <x v="240"/>
    <s v="GEO1004"/>
    <x v="0"/>
    <x v="5"/>
  </r>
  <r>
    <x v="15"/>
    <x v="14"/>
    <x v="241"/>
    <s v="GEO1004"/>
    <x v="0"/>
    <x v="5"/>
  </r>
  <r>
    <x v="15"/>
    <x v="15"/>
    <x v="228"/>
    <s v="GEO1004"/>
    <x v="0"/>
    <x v="5"/>
  </r>
  <r>
    <x v="16"/>
    <x v="16"/>
    <x v="242"/>
    <s v="GEO1001"/>
    <x v="1"/>
    <x v="0"/>
  </r>
  <r>
    <x v="16"/>
    <x v="17"/>
    <x v="243"/>
    <s v="GEO1001"/>
    <x v="1"/>
    <x v="0"/>
  </r>
  <r>
    <x v="16"/>
    <x v="0"/>
    <x v="244"/>
    <s v="GEO1001"/>
    <x v="1"/>
    <x v="0"/>
  </r>
  <r>
    <x v="16"/>
    <x v="1"/>
    <x v="245"/>
    <s v="GEO1001"/>
    <x v="1"/>
    <x v="1"/>
  </r>
  <r>
    <x v="16"/>
    <x v="2"/>
    <x v="246"/>
    <s v="GEO1001"/>
    <x v="1"/>
    <x v="1"/>
  </r>
  <r>
    <x v="16"/>
    <x v="3"/>
    <x v="247"/>
    <s v="GEO1001"/>
    <x v="1"/>
    <x v="1"/>
  </r>
  <r>
    <x v="16"/>
    <x v="4"/>
    <x v="175"/>
    <s v="GEO1001"/>
    <x v="1"/>
    <x v="2"/>
  </r>
  <r>
    <x v="16"/>
    <x v="5"/>
    <x v="248"/>
    <s v="GEO1001"/>
    <x v="1"/>
    <x v="2"/>
  </r>
  <r>
    <x v="16"/>
    <x v="6"/>
    <x v="249"/>
    <s v="GEO1001"/>
    <x v="1"/>
    <x v="2"/>
  </r>
  <r>
    <x v="16"/>
    <x v="7"/>
    <x v="250"/>
    <s v="GEO1001"/>
    <x v="1"/>
    <x v="3"/>
  </r>
  <r>
    <x v="16"/>
    <x v="8"/>
    <x v="251"/>
    <s v="GEO1001"/>
    <x v="1"/>
    <x v="3"/>
  </r>
  <r>
    <x v="16"/>
    <x v="9"/>
    <x v="252"/>
    <s v="GEO1001"/>
    <x v="1"/>
    <x v="3"/>
  </r>
  <r>
    <x v="16"/>
    <x v="10"/>
    <x v="253"/>
    <s v="GEO1001"/>
    <x v="1"/>
    <x v="4"/>
  </r>
  <r>
    <x v="16"/>
    <x v="11"/>
    <x v="254"/>
    <s v="GEO1001"/>
    <x v="1"/>
    <x v="4"/>
  </r>
  <r>
    <x v="16"/>
    <x v="12"/>
    <x v="255"/>
    <s v="GEO1001"/>
    <x v="1"/>
    <x v="4"/>
  </r>
  <r>
    <x v="16"/>
    <x v="13"/>
    <x v="256"/>
    <s v="GEO1001"/>
    <x v="1"/>
    <x v="5"/>
  </r>
  <r>
    <x v="16"/>
    <x v="14"/>
    <x v="257"/>
    <s v="GEO1001"/>
    <x v="1"/>
    <x v="5"/>
  </r>
  <r>
    <x v="16"/>
    <x v="15"/>
    <x v="258"/>
    <s v="GEO1001"/>
    <x v="1"/>
    <x v="5"/>
  </r>
  <r>
    <x v="17"/>
    <x v="16"/>
    <x v="259"/>
    <s v="GEO1004"/>
    <x v="0"/>
    <x v="0"/>
  </r>
  <r>
    <x v="17"/>
    <x v="17"/>
    <x v="260"/>
    <s v="GEO1004"/>
    <x v="0"/>
    <x v="0"/>
  </r>
  <r>
    <x v="17"/>
    <x v="0"/>
    <x v="261"/>
    <s v="GEO1004"/>
    <x v="0"/>
    <x v="0"/>
  </r>
  <r>
    <x v="17"/>
    <x v="1"/>
    <x v="262"/>
    <s v="GEO1004"/>
    <x v="0"/>
    <x v="1"/>
  </r>
  <r>
    <x v="17"/>
    <x v="2"/>
    <x v="263"/>
    <s v="GEO1004"/>
    <x v="0"/>
    <x v="1"/>
  </r>
  <r>
    <x v="17"/>
    <x v="3"/>
    <x v="264"/>
    <s v="GEO1004"/>
    <x v="0"/>
    <x v="1"/>
  </r>
  <r>
    <x v="17"/>
    <x v="4"/>
    <x v="265"/>
    <s v="GEO1004"/>
    <x v="0"/>
    <x v="2"/>
  </r>
  <r>
    <x v="17"/>
    <x v="5"/>
    <x v="266"/>
    <s v="GEO1004"/>
    <x v="0"/>
    <x v="2"/>
  </r>
  <r>
    <x v="17"/>
    <x v="6"/>
    <x v="267"/>
    <s v="GEO1004"/>
    <x v="0"/>
    <x v="2"/>
  </r>
  <r>
    <x v="17"/>
    <x v="7"/>
    <x v="259"/>
    <s v="GEO1004"/>
    <x v="0"/>
    <x v="3"/>
  </r>
  <r>
    <x v="17"/>
    <x v="8"/>
    <x v="268"/>
    <s v="GEO1004"/>
    <x v="0"/>
    <x v="3"/>
  </r>
  <r>
    <x v="17"/>
    <x v="9"/>
    <x v="269"/>
    <s v="GEO1004"/>
    <x v="0"/>
    <x v="3"/>
  </r>
  <r>
    <x v="17"/>
    <x v="10"/>
    <x v="270"/>
    <s v="GEO1004"/>
    <x v="0"/>
    <x v="4"/>
  </r>
  <r>
    <x v="17"/>
    <x v="11"/>
    <x v="271"/>
    <s v="GEO1004"/>
    <x v="0"/>
    <x v="4"/>
  </r>
  <r>
    <x v="17"/>
    <x v="12"/>
    <x v="272"/>
    <s v="GEO1004"/>
    <x v="0"/>
    <x v="4"/>
  </r>
  <r>
    <x v="17"/>
    <x v="13"/>
    <x v="273"/>
    <s v="GEO1004"/>
    <x v="0"/>
    <x v="5"/>
  </r>
  <r>
    <x v="17"/>
    <x v="14"/>
    <x v="274"/>
    <s v="GEO1004"/>
    <x v="0"/>
    <x v="5"/>
  </r>
  <r>
    <x v="17"/>
    <x v="15"/>
    <x v="275"/>
    <s v="GEO1004"/>
    <x v="0"/>
    <x v="5"/>
  </r>
  <r>
    <x v="18"/>
    <x v="4"/>
    <x v="276"/>
    <s v="GEO1002"/>
    <x v="3"/>
    <x v="2"/>
  </r>
  <r>
    <x v="18"/>
    <x v="5"/>
    <x v="277"/>
    <s v="GEO1002"/>
    <x v="3"/>
    <x v="2"/>
  </r>
  <r>
    <x v="18"/>
    <x v="6"/>
    <x v="278"/>
    <s v="GEO1002"/>
    <x v="3"/>
    <x v="2"/>
  </r>
  <r>
    <x v="18"/>
    <x v="7"/>
    <x v="279"/>
    <s v="GEO1002"/>
    <x v="3"/>
    <x v="3"/>
  </r>
  <r>
    <x v="18"/>
    <x v="8"/>
    <x v="280"/>
    <s v="GEO1002"/>
    <x v="3"/>
    <x v="3"/>
  </r>
  <r>
    <x v="18"/>
    <x v="9"/>
    <x v="281"/>
    <s v="GEO1002"/>
    <x v="3"/>
    <x v="3"/>
  </r>
  <r>
    <x v="18"/>
    <x v="10"/>
    <x v="282"/>
    <s v="GEO1002"/>
    <x v="3"/>
    <x v="4"/>
  </r>
  <r>
    <x v="18"/>
    <x v="11"/>
    <x v="283"/>
    <s v="GEO1002"/>
    <x v="3"/>
    <x v="4"/>
  </r>
  <r>
    <x v="18"/>
    <x v="12"/>
    <x v="284"/>
    <s v="GEO1002"/>
    <x v="3"/>
    <x v="4"/>
  </r>
  <r>
    <x v="18"/>
    <x v="13"/>
    <x v="285"/>
    <s v="GEO1002"/>
    <x v="3"/>
    <x v="5"/>
  </r>
  <r>
    <x v="18"/>
    <x v="14"/>
    <x v="286"/>
    <s v="GEO1002"/>
    <x v="3"/>
    <x v="5"/>
  </r>
  <r>
    <x v="18"/>
    <x v="15"/>
    <x v="287"/>
    <s v="GEO1002"/>
    <x v="3"/>
    <x v="5"/>
  </r>
  <r>
    <x v="19"/>
    <x v="16"/>
    <x v="288"/>
    <s v="GEO1001"/>
    <x v="1"/>
    <x v="0"/>
  </r>
  <r>
    <x v="19"/>
    <x v="17"/>
    <x v="289"/>
    <s v="GEO1001"/>
    <x v="1"/>
    <x v="0"/>
  </r>
  <r>
    <x v="19"/>
    <x v="0"/>
    <x v="290"/>
    <s v="GEO1001"/>
    <x v="1"/>
    <x v="0"/>
  </r>
  <r>
    <x v="19"/>
    <x v="1"/>
    <x v="291"/>
    <s v="GEO1001"/>
    <x v="1"/>
    <x v="1"/>
  </r>
  <r>
    <x v="19"/>
    <x v="2"/>
    <x v="292"/>
    <s v="GEO1001"/>
    <x v="1"/>
    <x v="1"/>
  </r>
  <r>
    <x v="19"/>
    <x v="3"/>
    <x v="293"/>
    <s v="GEO1001"/>
    <x v="1"/>
    <x v="1"/>
  </r>
  <r>
    <x v="19"/>
    <x v="4"/>
    <x v="294"/>
    <s v="GEO1001"/>
    <x v="1"/>
    <x v="2"/>
  </r>
  <r>
    <x v="19"/>
    <x v="5"/>
    <x v="295"/>
    <s v="GEO1001"/>
    <x v="1"/>
    <x v="2"/>
  </r>
  <r>
    <x v="19"/>
    <x v="6"/>
    <x v="296"/>
    <s v="GEO1001"/>
    <x v="1"/>
    <x v="2"/>
  </r>
  <r>
    <x v="19"/>
    <x v="7"/>
    <x v="297"/>
    <s v="GEO1001"/>
    <x v="1"/>
    <x v="3"/>
  </r>
  <r>
    <x v="19"/>
    <x v="8"/>
    <x v="288"/>
    <s v="GEO1001"/>
    <x v="1"/>
    <x v="3"/>
  </r>
  <r>
    <x v="19"/>
    <x v="9"/>
    <x v="298"/>
    <s v="GEO1001"/>
    <x v="1"/>
    <x v="3"/>
  </r>
  <r>
    <x v="19"/>
    <x v="10"/>
    <x v="299"/>
    <s v="GEO1001"/>
    <x v="1"/>
    <x v="4"/>
  </r>
  <r>
    <x v="19"/>
    <x v="11"/>
    <x v="300"/>
    <s v="GEO1001"/>
    <x v="1"/>
    <x v="4"/>
  </r>
  <r>
    <x v="19"/>
    <x v="12"/>
    <x v="301"/>
    <s v="GEO1001"/>
    <x v="1"/>
    <x v="4"/>
  </r>
  <r>
    <x v="19"/>
    <x v="13"/>
    <x v="302"/>
    <s v="GEO1001"/>
    <x v="1"/>
    <x v="5"/>
  </r>
  <r>
    <x v="19"/>
    <x v="14"/>
    <x v="303"/>
    <s v="GEO1001"/>
    <x v="1"/>
    <x v="5"/>
  </r>
  <r>
    <x v="19"/>
    <x v="15"/>
    <x v="304"/>
    <s v="GEO1001"/>
    <x v="1"/>
    <x v="5"/>
  </r>
  <r>
    <x v="20"/>
    <x v="16"/>
    <x v="305"/>
    <s v="GEO1004"/>
    <x v="0"/>
    <x v="0"/>
  </r>
  <r>
    <x v="20"/>
    <x v="17"/>
    <x v="306"/>
    <s v="GEO1004"/>
    <x v="0"/>
    <x v="0"/>
  </r>
  <r>
    <x v="20"/>
    <x v="0"/>
    <x v="307"/>
    <s v="GEO1004"/>
    <x v="0"/>
    <x v="0"/>
  </r>
  <r>
    <x v="20"/>
    <x v="1"/>
    <x v="186"/>
    <s v="GEO1004"/>
    <x v="0"/>
    <x v="1"/>
  </r>
  <r>
    <x v="20"/>
    <x v="2"/>
    <x v="308"/>
    <s v="GEO1004"/>
    <x v="0"/>
    <x v="1"/>
  </r>
  <r>
    <x v="20"/>
    <x v="3"/>
    <x v="309"/>
    <s v="GEO1004"/>
    <x v="0"/>
    <x v="1"/>
  </r>
  <r>
    <x v="20"/>
    <x v="4"/>
    <x v="310"/>
    <s v="GEO1004"/>
    <x v="0"/>
    <x v="2"/>
  </r>
  <r>
    <x v="20"/>
    <x v="5"/>
    <x v="311"/>
    <s v="GEO1004"/>
    <x v="0"/>
    <x v="2"/>
  </r>
  <r>
    <x v="20"/>
    <x v="6"/>
    <x v="312"/>
    <s v="GEO1004"/>
    <x v="0"/>
    <x v="2"/>
  </r>
  <r>
    <x v="20"/>
    <x v="7"/>
    <x v="313"/>
    <s v="GEO1004"/>
    <x v="0"/>
    <x v="3"/>
  </r>
  <r>
    <x v="20"/>
    <x v="8"/>
    <x v="314"/>
    <s v="GEO1004"/>
    <x v="0"/>
    <x v="3"/>
  </r>
  <r>
    <x v="20"/>
    <x v="9"/>
    <x v="315"/>
    <s v="GEO1004"/>
    <x v="0"/>
    <x v="3"/>
  </r>
  <r>
    <x v="20"/>
    <x v="15"/>
    <x v="316"/>
    <s v="GEO1004"/>
    <x v="0"/>
    <x v="5"/>
  </r>
  <r>
    <x v="21"/>
    <x v="16"/>
    <x v="317"/>
    <s v="GEO1002"/>
    <x v="3"/>
    <x v="0"/>
  </r>
  <r>
    <x v="21"/>
    <x v="17"/>
    <x v="248"/>
    <s v="GEO1002"/>
    <x v="3"/>
    <x v="0"/>
  </r>
  <r>
    <x v="21"/>
    <x v="0"/>
    <x v="214"/>
    <s v="GEO1002"/>
    <x v="3"/>
    <x v="0"/>
  </r>
  <r>
    <x v="21"/>
    <x v="1"/>
    <x v="242"/>
    <s v="GEO1002"/>
    <x v="3"/>
    <x v="1"/>
  </r>
  <r>
    <x v="21"/>
    <x v="2"/>
    <x v="318"/>
    <s v="GEO1002"/>
    <x v="3"/>
    <x v="1"/>
  </r>
  <r>
    <x v="21"/>
    <x v="3"/>
    <x v="317"/>
    <s v="GEO1002"/>
    <x v="3"/>
    <x v="1"/>
  </r>
  <r>
    <x v="21"/>
    <x v="4"/>
    <x v="171"/>
    <s v="GEO1002"/>
    <x v="3"/>
    <x v="2"/>
  </r>
  <r>
    <x v="21"/>
    <x v="5"/>
    <x v="319"/>
    <s v="GEO1002"/>
    <x v="3"/>
    <x v="2"/>
  </r>
  <r>
    <x v="21"/>
    <x v="6"/>
    <x v="320"/>
    <s v="GEO1002"/>
    <x v="3"/>
    <x v="2"/>
  </r>
  <r>
    <x v="21"/>
    <x v="7"/>
    <x v="321"/>
    <s v="GEO1002"/>
    <x v="3"/>
    <x v="3"/>
  </r>
  <r>
    <x v="21"/>
    <x v="8"/>
    <x v="322"/>
    <s v="GEO1002"/>
    <x v="3"/>
    <x v="3"/>
  </r>
  <r>
    <x v="21"/>
    <x v="9"/>
    <x v="323"/>
    <s v="GEO1002"/>
    <x v="3"/>
    <x v="3"/>
  </r>
  <r>
    <x v="21"/>
    <x v="10"/>
    <x v="324"/>
    <s v="GEO1002"/>
    <x v="3"/>
    <x v="4"/>
  </r>
  <r>
    <x v="21"/>
    <x v="11"/>
    <x v="325"/>
    <s v="GEO1002"/>
    <x v="3"/>
    <x v="4"/>
  </r>
  <r>
    <x v="21"/>
    <x v="12"/>
    <x v="326"/>
    <s v="GEO1002"/>
    <x v="3"/>
    <x v="4"/>
  </r>
  <r>
    <x v="21"/>
    <x v="13"/>
    <x v="327"/>
    <s v="GEO1002"/>
    <x v="3"/>
    <x v="5"/>
  </r>
  <r>
    <x v="21"/>
    <x v="14"/>
    <x v="328"/>
    <s v="GEO1002"/>
    <x v="3"/>
    <x v="5"/>
  </r>
  <r>
    <x v="21"/>
    <x v="15"/>
    <x v="329"/>
    <s v="GEO1002"/>
    <x v="3"/>
    <x v="5"/>
  </r>
  <r>
    <x v="22"/>
    <x v="16"/>
    <x v="330"/>
    <s v="GEO1001"/>
    <x v="1"/>
    <x v="0"/>
  </r>
  <r>
    <x v="22"/>
    <x v="17"/>
    <x v="331"/>
    <s v="GEO1001"/>
    <x v="1"/>
    <x v="0"/>
  </r>
  <r>
    <x v="22"/>
    <x v="0"/>
    <x v="332"/>
    <s v="GEO1001"/>
    <x v="1"/>
    <x v="0"/>
  </r>
  <r>
    <x v="22"/>
    <x v="1"/>
    <x v="333"/>
    <s v="GEO1001"/>
    <x v="1"/>
    <x v="1"/>
  </r>
  <r>
    <x v="22"/>
    <x v="2"/>
    <x v="334"/>
    <s v="GEO1001"/>
    <x v="1"/>
    <x v="1"/>
  </r>
  <r>
    <x v="22"/>
    <x v="3"/>
    <x v="335"/>
    <s v="GEO1001"/>
    <x v="1"/>
    <x v="1"/>
  </r>
  <r>
    <x v="22"/>
    <x v="4"/>
    <x v="44"/>
    <s v="GEO1001"/>
    <x v="1"/>
    <x v="2"/>
  </r>
  <r>
    <x v="22"/>
    <x v="5"/>
    <x v="336"/>
    <s v="GEO1001"/>
    <x v="1"/>
    <x v="2"/>
  </r>
  <r>
    <x v="22"/>
    <x v="6"/>
    <x v="337"/>
    <s v="GEO1001"/>
    <x v="1"/>
    <x v="2"/>
  </r>
  <r>
    <x v="22"/>
    <x v="7"/>
    <x v="338"/>
    <s v="GEO1001"/>
    <x v="1"/>
    <x v="3"/>
  </r>
  <r>
    <x v="22"/>
    <x v="8"/>
    <x v="95"/>
    <s v="GEO1001"/>
    <x v="1"/>
    <x v="3"/>
  </r>
  <r>
    <x v="22"/>
    <x v="9"/>
    <x v="335"/>
    <s v="GEO1001"/>
    <x v="1"/>
    <x v="3"/>
  </r>
  <r>
    <x v="22"/>
    <x v="10"/>
    <x v="38"/>
    <s v="GEO1001"/>
    <x v="1"/>
    <x v="4"/>
  </r>
  <r>
    <x v="22"/>
    <x v="11"/>
    <x v="339"/>
    <s v="GEO1001"/>
    <x v="1"/>
    <x v="4"/>
  </r>
  <r>
    <x v="22"/>
    <x v="12"/>
    <x v="340"/>
    <s v="GEO1001"/>
    <x v="1"/>
    <x v="4"/>
  </r>
  <r>
    <x v="22"/>
    <x v="13"/>
    <x v="341"/>
    <s v="GEO1001"/>
    <x v="1"/>
    <x v="5"/>
  </r>
  <r>
    <x v="22"/>
    <x v="14"/>
    <x v="342"/>
    <s v="GEO1001"/>
    <x v="1"/>
    <x v="5"/>
  </r>
  <r>
    <x v="22"/>
    <x v="15"/>
    <x v="343"/>
    <s v="GEO1001"/>
    <x v="1"/>
    <x v="5"/>
  </r>
  <r>
    <x v="23"/>
    <x v="8"/>
    <x v="344"/>
    <s v="GEO1001"/>
    <x v="1"/>
    <x v="3"/>
  </r>
  <r>
    <x v="23"/>
    <x v="9"/>
    <x v="345"/>
    <s v="GEO1001"/>
    <x v="1"/>
    <x v="3"/>
  </r>
  <r>
    <x v="23"/>
    <x v="10"/>
    <x v="346"/>
    <s v="GEO1001"/>
    <x v="1"/>
    <x v="4"/>
  </r>
  <r>
    <x v="23"/>
    <x v="11"/>
    <x v="347"/>
    <s v="GEO1001"/>
    <x v="1"/>
    <x v="4"/>
  </r>
  <r>
    <x v="23"/>
    <x v="12"/>
    <x v="348"/>
    <s v="GEO1001"/>
    <x v="1"/>
    <x v="4"/>
  </r>
  <r>
    <x v="23"/>
    <x v="13"/>
    <x v="349"/>
    <s v="GEO1001"/>
    <x v="1"/>
    <x v="5"/>
  </r>
  <r>
    <x v="23"/>
    <x v="14"/>
    <x v="350"/>
    <s v="GEO1001"/>
    <x v="1"/>
    <x v="5"/>
  </r>
  <r>
    <x v="23"/>
    <x v="15"/>
    <x v="101"/>
    <s v="GEO1001"/>
    <x v="1"/>
    <x v="5"/>
  </r>
  <r>
    <x v="24"/>
    <x v="16"/>
    <x v="351"/>
    <s v="GEO1001"/>
    <x v="1"/>
    <x v="0"/>
  </r>
  <r>
    <x v="24"/>
    <x v="17"/>
    <x v="352"/>
    <s v="GEO1001"/>
    <x v="1"/>
    <x v="0"/>
  </r>
  <r>
    <x v="24"/>
    <x v="0"/>
    <x v="353"/>
    <s v="GEO1001"/>
    <x v="1"/>
    <x v="0"/>
  </r>
  <r>
    <x v="24"/>
    <x v="1"/>
    <x v="354"/>
    <s v="GEO1001"/>
    <x v="1"/>
    <x v="1"/>
  </r>
  <r>
    <x v="24"/>
    <x v="2"/>
    <x v="355"/>
    <s v="GEO1001"/>
    <x v="1"/>
    <x v="1"/>
  </r>
  <r>
    <x v="24"/>
    <x v="3"/>
    <x v="356"/>
    <s v="GEO1001"/>
    <x v="1"/>
    <x v="1"/>
  </r>
  <r>
    <x v="24"/>
    <x v="4"/>
    <x v="37"/>
    <s v="GEO1001"/>
    <x v="1"/>
    <x v="2"/>
  </r>
  <r>
    <x v="24"/>
    <x v="5"/>
    <x v="357"/>
    <s v="GEO1001"/>
    <x v="1"/>
    <x v="2"/>
  </r>
  <r>
    <x v="24"/>
    <x v="6"/>
    <x v="357"/>
    <s v="GEO1001"/>
    <x v="1"/>
    <x v="2"/>
  </r>
  <r>
    <x v="24"/>
    <x v="7"/>
    <x v="358"/>
    <s v="GEO1001"/>
    <x v="1"/>
    <x v="3"/>
  </r>
  <r>
    <x v="24"/>
    <x v="8"/>
    <x v="359"/>
    <s v="GEO1001"/>
    <x v="1"/>
    <x v="3"/>
  </r>
  <r>
    <x v="24"/>
    <x v="9"/>
    <x v="351"/>
    <s v="GEO1001"/>
    <x v="1"/>
    <x v="3"/>
  </r>
  <r>
    <x v="24"/>
    <x v="10"/>
    <x v="360"/>
    <s v="GEO1001"/>
    <x v="1"/>
    <x v="4"/>
  </r>
  <r>
    <x v="24"/>
    <x v="11"/>
    <x v="361"/>
    <s v="GEO1001"/>
    <x v="1"/>
    <x v="4"/>
  </r>
  <r>
    <x v="24"/>
    <x v="12"/>
    <x v="362"/>
    <s v="GEO1001"/>
    <x v="1"/>
    <x v="4"/>
  </r>
  <r>
    <x v="24"/>
    <x v="13"/>
    <x v="363"/>
    <s v="GEO1001"/>
    <x v="1"/>
    <x v="5"/>
  </r>
  <r>
    <x v="24"/>
    <x v="14"/>
    <x v="364"/>
    <s v="GEO1001"/>
    <x v="1"/>
    <x v="5"/>
  </r>
  <r>
    <x v="24"/>
    <x v="15"/>
    <x v="360"/>
    <s v="GEO1001"/>
    <x v="1"/>
    <x v="5"/>
  </r>
  <r>
    <x v="25"/>
    <x v="16"/>
    <x v="365"/>
    <s v="GEO1002"/>
    <x v="3"/>
    <x v="0"/>
  </r>
  <r>
    <x v="25"/>
    <x v="17"/>
    <x v="366"/>
    <s v="GEO1002"/>
    <x v="3"/>
    <x v="0"/>
  </r>
  <r>
    <x v="25"/>
    <x v="0"/>
    <x v="367"/>
    <s v="GEO1002"/>
    <x v="3"/>
    <x v="0"/>
  </r>
  <r>
    <x v="25"/>
    <x v="1"/>
    <x v="368"/>
    <s v="GEO1002"/>
    <x v="3"/>
    <x v="1"/>
  </r>
  <r>
    <x v="25"/>
    <x v="2"/>
    <x v="39"/>
    <s v="GEO1002"/>
    <x v="3"/>
    <x v="1"/>
  </r>
  <r>
    <x v="25"/>
    <x v="3"/>
    <x v="369"/>
    <s v="GEO1002"/>
    <x v="3"/>
    <x v="1"/>
  </r>
  <r>
    <x v="25"/>
    <x v="4"/>
    <x v="370"/>
    <s v="GEO1002"/>
    <x v="3"/>
    <x v="2"/>
  </r>
  <r>
    <x v="25"/>
    <x v="5"/>
    <x v="371"/>
    <s v="GEO1002"/>
    <x v="3"/>
    <x v="2"/>
  </r>
  <r>
    <x v="25"/>
    <x v="6"/>
    <x v="372"/>
    <s v="GEO1002"/>
    <x v="3"/>
    <x v="2"/>
  </r>
  <r>
    <x v="25"/>
    <x v="7"/>
    <x v="373"/>
    <s v="GEO1002"/>
    <x v="3"/>
    <x v="3"/>
  </r>
  <r>
    <x v="25"/>
    <x v="8"/>
    <x v="374"/>
    <s v="GEO1002"/>
    <x v="3"/>
    <x v="3"/>
  </r>
  <r>
    <x v="25"/>
    <x v="9"/>
    <x v="375"/>
    <s v="GEO1002"/>
    <x v="3"/>
    <x v="3"/>
  </r>
  <r>
    <x v="25"/>
    <x v="10"/>
    <x v="376"/>
    <s v="GEO1002"/>
    <x v="3"/>
    <x v="4"/>
  </r>
  <r>
    <x v="25"/>
    <x v="11"/>
    <x v="240"/>
    <s v="GEO1002"/>
    <x v="3"/>
    <x v="4"/>
  </r>
  <r>
    <x v="25"/>
    <x v="12"/>
    <x v="377"/>
    <s v="GEO1002"/>
    <x v="3"/>
    <x v="4"/>
  </r>
  <r>
    <x v="25"/>
    <x v="13"/>
    <x v="378"/>
    <s v="GEO1002"/>
    <x v="3"/>
    <x v="5"/>
  </r>
  <r>
    <x v="25"/>
    <x v="14"/>
    <x v="379"/>
    <s v="GEO1002"/>
    <x v="3"/>
    <x v="5"/>
  </r>
  <r>
    <x v="25"/>
    <x v="15"/>
    <x v="380"/>
    <s v="GEO1002"/>
    <x v="3"/>
    <x v="5"/>
  </r>
  <r>
    <x v="26"/>
    <x v="16"/>
    <x v="381"/>
    <s v="GEO1001"/>
    <x v="1"/>
    <x v="0"/>
  </r>
  <r>
    <x v="26"/>
    <x v="17"/>
    <x v="382"/>
    <s v="GEO1001"/>
    <x v="1"/>
    <x v="0"/>
  </r>
  <r>
    <x v="26"/>
    <x v="0"/>
    <x v="383"/>
    <s v="GEO1001"/>
    <x v="1"/>
    <x v="0"/>
  </r>
  <r>
    <x v="26"/>
    <x v="1"/>
    <x v="384"/>
    <s v="GEO1001"/>
    <x v="1"/>
    <x v="1"/>
  </r>
  <r>
    <x v="26"/>
    <x v="2"/>
    <x v="385"/>
    <s v="GEO1001"/>
    <x v="1"/>
    <x v="1"/>
  </r>
  <r>
    <x v="26"/>
    <x v="3"/>
    <x v="386"/>
    <s v="GEO1001"/>
    <x v="1"/>
    <x v="1"/>
  </r>
  <r>
    <x v="26"/>
    <x v="4"/>
    <x v="387"/>
    <s v="GEO1001"/>
    <x v="1"/>
    <x v="2"/>
  </r>
  <r>
    <x v="26"/>
    <x v="5"/>
    <x v="388"/>
    <s v="GEO1001"/>
    <x v="1"/>
    <x v="2"/>
  </r>
  <r>
    <x v="26"/>
    <x v="6"/>
    <x v="389"/>
    <s v="GEO1001"/>
    <x v="1"/>
    <x v="2"/>
  </r>
  <r>
    <x v="26"/>
    <x v="7"/>
    <x v="387"/>
    <s v="GEO1001"/>
    <x v="1"/>
    <x v="3"/>
  </r>
  <r>
    <x v="26"/>
    <x v="8"/>
    <x v="381"/>
    <s v="GEO1001"/>
    <x v="1"/>
    <x v="3"/>
  </r>
  <r>
    <x v="26"/>
    <x v="9"/>
    <x v="386"/>
    <s v="GEO1001"/>
    <x v="1"/>
    <x v="3"/>
  </r>
  <r>
    <x v="26"/>
    <x v="10"/>
    <x v="390"/>
    <s v="GEO1001"/>
    <x v="1"/>
    <x v="4"/>
  </r>
  <r>
    <x v="26"/>
    <x v="11"/>
    <x v="391"/>
    <s v="GEO1001"/>
    <x v="1"/>
    <x v="4"/>
  </r>
  <r>
    <x v="26"/>
    <x v="12"/>
    <x v="392"/>
    <s v="GEO1001"/>
    <x v="1"/>
    <x v="4"/>
  </r>
  <r>
    <x v="26"/>
    <x v="13"/>
    <x v="393"/>
    <s v="GEO1001"/>
    <x v="1"/>
    <x v="5"/>
  </r>
  <r>
    <x v="26"/>
    <x v="14"/>
    <x v="394"/>
    <s v="GEO1001"/>
    <x v="1"/>
    <x v="5"/>
  </r>
  <r>
    <x v="26"/>
    <x v="15"/>
    <x v="395"/>
    <s v="GEO1001"/>
    <x v="1"/>
    <x v="5"/>
  </r>
  <r>
    <x v="27"/>
    <x v="16"/>
    <x v="396"/>
    <s v="GEO1002"/>
    <x v="3"/>
    <x v="0"/>
  </r>
  <r>
    <x v="27"/>
    <x v="17"/>
    <x v="397"/>
    <s v="GEO1002"/>
    <x v="3"/>
    <x v="0"/>
  </r>
  <r>
    <x v="27"/>
    <x v="0"/>
    <x v="397"/>
    <s v="GEO1002"/>
    <x v="3"/>
    <x v="0"/>
  </r>
  <r>
    <x v="27"/>
    <x v="1"/>
    <x v="398"/>
    <s v="GEO1002"/>
    <x v="3"/>
    <x v="1"/>
  </r>
  <r>
    <x v="27"/>
    <x v="2"/>
    <x v="399"/>
    <s v="GEO1002"/>
    <x v="3"/>
    <x v="1"/>
  </r>
  <r>
    <x v="27"/>
    <x v="3"/>
    <x v="400"/>
    <s v="GEO1002"/>
    <x v="3"/>
    <x v="1"/>
  </r>
  <r>
    <x v="27"/>
    <x v="4"/>
    <x v="401"/>
    <s v="GEO1002"/>
    <x v="3"/>
    <x v="2"/>
  </r>
  <r>
    <x v="27"/>
    <x v="5"/>
    <x v="402"/>
    <s v="GEO1002"/>
    <x v="3"/>
    <x v="2"/>
  </r>
  <r>
    <x v="27"/>
    <x v="6"/>
    <x v="403"/>
    <s v="GEO1002"/>
    <x v="3"/>
    <x v="2"/>
  </r>
  <r>
    <x v="27"/>
    <x v="7"/>
    <x v="404"/>
    <s v="GEO1002"/>
    <x v="3"/>
    <x v="3"/>
  </r>
  <r>
    <x v="27"/>
    <x v="8"/>
    <x v="405"/>
    <s v="GEO1002"/>
    <x v="3"/>
    <x v="3"/>
  </r>
  <r>
    <x v="27"/>
    <x v="9"/>
    <x v="406"/>
    <s v="GEO1002"/>
    <x v="3"/>
    <x v="3"/>
  </r>
  <r>
    <x v="27"/>
    <x v="10"/>
    <x v="407"/>
    <s v="GEO1002"/>
    <x v="3"/>
    <x v="4"/>
  </r>
  <r>
    <x v="27"/>
    <x v="11"/>
    <x v="408"/>
    <s v="GEO1002"/>
    <x v="3"/>
    <x v="4"/>
  </r>
  <r>
    <x v="27"/>
    <x v="12"/>
    <x v="409"/>
    <s v="GEO1002"/>
    <x v="3"/>
    <x v="4"/>
  </r>
  <r>
    <x v="27"/>
    <x v="13"/>
    <x v="410"/>
    <s v="GEO1002"/>
    <x v="3"/>
    <x v="5"/>
  </r>
  <r>
    <x v="27"/>
    <x v="14"/>
    <x v="90"/>
    <s v="GEO1002"/>
    <x v="3"/>
    <x v="5"/>
  </r>
  <r>
    <x v="27"/>
    <x v="15"/>
    <x v="14"/>
    <s v="GEO1002"/>
    <x v="3"/>
    <x v="5"/>
  </r>
  <r>
    <x v="28"/>
    <x v="16"/>
    <x v="411"/>
    <s v="GEO1001"/>
    <x v="1"/>
    <x v="0"/>
  </r>
  <r>
    <x v="28"/>
    <x v="17"/>
    <x v="412"/>
    <s v="GEO1001"/>
    <x v="1"/>
    <x v="0"/>
  </r>
  <r>
    <x v="28"/>
    <x v="0"/>
    <x v="413"/>
    <s v="GEO1001"/>
    <x v="1"/>
    <x v="0"/>
  </r>
  <r>
    <x v="28"/>
    <x v="1"/>
    <x v="414"/>
    <s v="GEO1001"/>
    <x v="1"/>
    <x v="1"/>
  </r>
  <r>
    <x v="28"/>
    <x v="2"/>
    <x v="415"/>
    <s v="GEO1001"/>
    <x v="1"/>
    <x v="1"/>
  </r>
  <r>
    <x v="28"/>
    <x v="3"/>
    <x v="416"/>
    <s v="GEO1001"/>
    <x v="1"/>
    <x v="1"/>
  </r>
  <r>
    <x v="28"/>
    <x v="4"/>
    <x v="417"/>
    <s v="GEO1001"/>
    <x v="1"/>
    <x v="2"/>
  </r>
  <r>
    <x v="28"/>
    <x v="5"/>
    <x v="418"/>
    <s v="GEO1001"/>
    <x v="1"/>
    <x v="2"/>
  </r>
  <r>
    <x v="28"/>
    <x v="6"/>
    <x v="419"/>
    <s v="GEO1001"/>
    <x v="1"/>
    <x v="2"/>
  </r>
  <r>
    <x v="28"/>
    <x v="7"/>
    <x v="420"/>
    <s v="GEO1001"/>
    <x v="1"/>
    <x v="3"/>
  </r>
  <r>
    <x v="28"/>
    <x v="8"/>
    <x v="421"/>
    <s v="GEO1001"/>
    <x v="1"/>
    <x v="3"/>
  </r>
  <r>
    <x v="28"/>
    <x v="9"/>
    <x v="422"/>
    <s v="GEO1001"/>
    <x v="1"/>
    <x v="3"/>
  </r>
  <r>
    <x v="28"/>
    <x v="10"/>
    <x v="423"/>
    <s v="GEO1001"/>
    <x v="1"/>
    <x v="4"/>
  </r>
  <r>
    <x v="28"/>
    <x v="11"/>
    <x v="424"/>
    <s v="GEO1001"/>
    <x v="1"/>
    <x v="4"/>
  </r>
  <r>
    <x v="28"/>
    <x v="12"/>
    <x v="425"/>
    <s v="GEO1001"/>
    <x v="1"/>
    <x v="4"/>
  </r>
  <r>
    <x v="28"/>
    <x v="13"/>
    <x v="426"/>
    <s v="GEO1001"/>
    <x v="1"/>
    <x v="5"/>
  </r>
  <r>
    <x v="28"/>
    <x v="14"/>
    <x v="427"/>
    <s v="GEO1001"/>
    <x v="1"/>
    <x v="5"/>
  </r>
  <r>
    <x v="28"/>
    <x v="15"/>
    <x v="428"/>
    <s v="GEO1001"/>
    <x v="1"/>
    <x v="5"/>
  </r>
  <r>
    <x v="29"/>
    <x v="16"/>
    <x v="429"/>
    <s v="GEO1001"/>
    <x v="1"/>
    <x v="0"/>
  </r>
  <r>
    <x v="29"/>
    <x v="17"/>
    <x v="430"/>
    <s v="GEO1001"/>
    <x v="1"/>
    <x v="0"/>
  </r>
  <r>
    <x v="29"/>
    <x v="0"/>
    <x v="431"/>
    <s v="GEO1001"/>
    <x v="1"/>
    <x v="0"/>
  </r>
  <r>
    <x v="29"/>
    <x v="1"/>
    <x v="432"/>
    <s v="GEO1001"/>
    <x v="1"/>
    <x v="1"/>
  </r>
  <r>
    <x v="29"/>
    <x v="2"/>
    <x v="433"/>
    <s v="GEO1001"/>
    <x v="1"/>
    <x v="1"/>
  </r>
  <r>
    <x v="29"/>
    <x v="3"/>
    <x v="184"/>
    <s v="GEO1001"/>
    <x v="1"/>
    <x v="1"/>
  </r>
  <r>
    <x v="29"/>
    <x v="4"/>
    <x v="98"/>
    <s v="GEO1001"/>
    <x v="1"/>
    <x v="2"/>
  </r>
  <r>
    <x v="29"/>
    <x v="5"/>
    <x v="434"/>
    <s v="GEO1001"/>
    <x v="1"/>
    <x v="2"/>
  </r>
  <r>
    <x v="29"/>
    <x v="6"/>
    <x v="21"/>
    <s v="GEO1001"/>
    <x v="1"/>
    <x v="2"/>
  </r>
  <r>
    <x v="29"/>
    <x v="7"/>
    <x v="86"/>
    <s v="GEO1001"/>
    <x v="1"/>
    <x v="3"/>
  </r>
  <r>
    <x v="29"/>
    <x v="8"/>
    <x v="435"/>
    <s v="GEO1001"/>
    <x v="1"/>
    <x v="3"/>
  </r>
  <r>
    <x v="29"/>
    <x v="9"/>
    <x v="184"/>
    <s v="GEO1001"/>
    <x v="1"/>
    <x v="3"/>
  </r>
  <r>
    <x v="29"/>
    <x v="12"/>
    <x v="436"/>
    <s v="GEO1001"/>
    <x v="1"/>
    <x v="4"/>
  </r>
  <r>
    <x v="29"/>
    <x v="13"/>
    <x v="437"/>
    <s v="GEO1001"/>
    <x v="1"/>
    <x v="5"/>
  </r>
  <r>
    <x v="29"/>
    <x v="14"/>
    <x v="438"/>
    <s v="GEO1001"/>
    <x v="1"/>
    <x v="5"/>
  </r>
  <r>
    <x v="29"/>
    <x v="15"/>
    <x v="439"/>
    <s v="GEO1001"/>
    <x v="1"/>
    <x v="5"/>
  </r>
  <r>
    <x v="30"/>
    <x v="16"/>
    <x v="440"/>
    <s v="GEO1004"/>
    <x v="0"/>
    <x v="0"/>
  </r>
  <r>
    <x v="30"/>
    <x v="17"/>
    <x v="441"/>
    <s v="GEO1004"/>
    <x v="0"/>
    <x v="0"/>
  </r>
  <r>
    <x v="30"/>
    <x v="0"/>
    <x v="442"/>
    <s v="GEO1004"/>
    <x v="0"/>
    <x v="0"/>
  </r>
  <r>
    <x v="30"/>
    <x v="1"/>
    <x v="375"/>
    <s v="GEO1004"/>
    <x v="0"/>
    <x v="1"/>
  </r>
  <r>
    <x v="30"/>
    <x v="2"/>
    <x v="443"/>
    <s v="GEO1004"/>
    <x v="0"/>
    <x v="1"/>
  </r>
  <r>
    <x v="30"/>
    <x v="3"/>
    <x v="444"/>
    <s v="GEO1004"/>
    <x v="0"/>
    <x v="1"/>
  </r>
  <r>
    <x v="30"/>
    <x v="4"/>
    <x v="445"/>
    <s v="GEO1004"/>
    <x v="0"/>
    <x v="2"/>
  </r>
  <r>
    <x v="30"/>
    <x v="5"/>
    <x v="446"/>
    <s v="GEO1004"/>
    <x v="0"/>
    <x v="2"/>
  </r>
  <r>
    <x v="30"/>
    <x v="6"/>
    <x v="447"/>
    <s v="GEO1004"/>
    <x v="0"/>
    <x v="2"/>
  </r>
  <r>
    <x v="30"/>
    <x v="7"/>
    <x v="372"/>
    <s v="GEO1004"/>
    <x v="0"/>
    <x v="3"/>
  </r>
  <r>
    <x v="30"/>
    <x v="8"/>
    <x v="448"/>
    <s v="GEO1004"/>
    <x v="0"/>
    <x v="3"/>
  </r>
  <r>
    <x v="30"/>
    <x v="9"/>
    <x v="444"/>
    <s v="GEO1004"/>
    <x v="0"/>
    <x v="3"/>
  </r>
  <r>
    <x v="30"/>
    <x v="10"/>
    <x v="449"/>
    <s v="GEO1004"/>
    <x v="0"/>
    <x v="4"/>
  </r>
  <r>
    <x v="30"/>
    <x v="11"/>
    <x v="443"/>
    <s v="GEO1004"/>
    <x v="0"/>
    <x v="4"/>
  </r>
  <r>
    <x v="30"/>
    <x v="12"/>
    <x v="310"/>
    <s v="GEO1004"/>
    <x v="0"/>
    <x v="4"/>
  </r>
  <r>
    <x v="30"/>
    <x v="13"/>
    <x v="141"/>
    <s v="GEO1004"/>
    <x v="0"/>
    <x v="5"/>
  </r>
  <r>
    <x v="30"/>
    <x v="14"/>
    <x v="441"/>
    <s v="GEO1004"/>
    <x v="0"/>
    <x v="5"/>
  </r>
  <r>
    <x v="30"/>
    <x v="15"/>
    <x v="450"/>
    <s v="GEO1004"/>
    <x v="0"/>
    <x v="5"/>
  </r>
  <r>
    <x v="31"/>
    <x v="16"/>
    <x v="451"/>
    <s v="GEO1001"/>
    <x v="1"/>
    <x v="0"/>
  </r>
  <r>
    <x v="31"/>
    <x v="17"/>
    <x v="452"/>
    <s v="GEO1001"/>
    <x v="1"/>
    <x v="0"/>
  </r>
  <r>
    <x v="31"/>
    <x v="0"/>
    <x v="453"/>
    <s v="GEO1001"/>
    <x v="1"/>
    <x v="0"/>
  </r>
  <r>
    <x v="31"/>
    <x v="1"/>
    <x v="454"/>
    <s v="GEO1001"/>
    <x v="1"/>
    <x v="1"/>
  </r>
  <r>
    <x v="31"/>
    <x v="2"/>
    <x v="455"/>
    <s v="GEO1001"/>
    <x v="1"/>
    <x v="1"/>
  </r>
  <r>
    <x v="31"/>
    <x v="3"/>
    <x v="456"/>
    <s v="GEO1001"/>
    <x v="1"/>
    <x v="1"/>
  </r>
  <r>
    <x v="31"/>
    <x v="4"/>
    <x v="457"/>
    <s v="GEO1001"/>
    <x v="1"/>
    <x v="2"/>
  </r>
  <r>
    <x v="31"/>
    <x v="5"/>
    <x v="148"/>
    <s v="GEO1001"/>
    <x v="1"/>
    <x v="2"/>
  </r>
  <r>
    <x v="31"/>
    <x v="6"/>
    <x v="458"/>
    <s v="GEO1001"/>
    <x v="1"/>
    <x v="2"/>
  </r>
  <r>
    <x v="31"/>
    <x v="7"/>
    <x v="459"/>
    <s v="GEO1001"/>
    <x v="1"/>
    <x v="3"/>
  </r>
  <r>
    <x v="31"/>
    <x v="8"/>
    <x v="245"/>
    <s v="GEO1001"/>
    <x v="1"/>
    <x v="3"/>
  </r>
  <r>
    <x v="31"/>
    <x v="9"/>
    <x v="460"/>
    <s v="GEO1001"/>
    <x v="1"/>
    <x v="3"/>
  </r>
  <r>
    <x v="31"/>
    <x v="10"/>
    <x v="461"/>
    <s v="GEO1001"/>
    <x v="1"/>
    <x v="4"/>
  </r>
  <r>
    <x v="31"/>
    <x v="11"/>
    <x v="462"/>
    <s v="GEO1001"/>
    <x v="1"/>
    <x v="4"/>
  </r>
  <r>
    <x v="31"/>
    <x v="12"/>
    <x v="463"/>
    <s v="GEO1001"/>
    <x v="1"/>
    <x v="4"/>
  </r>
  <r>
    <x v="31"/>
    <x v="13"/>
    <x v="464"/>
    <s v="GEO1001"/>
    <x v="1"/>
    <x v="5"/>
  </r>
  <r>
    <x v="31"/>
    <x v="14"/>
    <x v="465"/>
    <s v="GEO1001"/>
    <x v="1"/>
    <x v="5"/>
  </r>
  <r>
    <x v="31"/>
    <x v="15"/>
    <x v="466"/>
    <s v="GEO1001"/>
    <x v="1"/>
    <x v="5"/>
  </r>
  <r>
    <x v="32"/>
    <x v="16"/>
    <x v="467"/>
    <s v="GEO1003"/>
    <x v="2"/>
    <x v="0"/>
  </r>
  <r>
    <x v="32"/>
    <x v="17"/>
    <x v="468"/>
    <s v="GEO1003"/>
    <x v="2"/>
    <x v="0"/>
  </r>
  <r>
    <x v="32"/>
    <x v="0"/>
    <x v="469"/>
    <s v="GEO1003"/>
    <x v="2"/>
    <x v="0"/>
  </r>
  <r>
    <x v="32"/>
    <x v="1"/>
    <x v="470"/>
    <s v="GEO1003"/>
    <x v="2"/>
    <x v="1"/>
  </r>
  <r>
    <x v="32"/>
    <x v="2"/>
    <x v="471"/>
    <s v="GEO1003"/>
    <x v="2"/>
    <x v="1"/>
  </r>
  <r>
    <x v="32"/>
    <x v="3"/>
    <x v="472"/>
    <s v="GEO1003"/>
    <x v="2"/>
    <x v="1"/>
  </r>
  <r>
    <x v="32"/>
    <x v="4"/>
    <x v="473"/>
    <s v="GEO1003"/>
    <x v="2"/>
    <x v="2"/>
  </r>
  <r>
    <x v="32"/>
    <x v="5"/>
    <x v="85"/>
    <s v="GEO1003"/>
    <x v="2"/>
    <x v="2"/>
  </r>
  <r>
    <x v="32"/>
    <x v="6"/>
    <x v="474"/>
    <s v="GEO1003"/>
    <x v="2"/>
    <x v="2"/>
  </r>
  <r>
    <x v="32"/>
    <x v="7"/>
    <x v="475"/>
    <s v="GEO1003"/>
    <x v="2"/>
    <x v="3"/>
  </r>
  <r>
    <x v="32"/>
    <x v="8"/>
    <x v="467"/>
    <s v="GEO1003"/>
    <x v="2"/>
    <x v="3"/>
  </r>
  <r>
    <x v="32"/>
    <x v="9"/>
    <x v="358"/>
    <s v="GEO1003"/>
    <x v="2"/>
    <x v="3"/>
  </r>
  <r>
    <x v="32"/>
    <x v="10"/>
    <x v="476"/>
    <s v="GEO1003"/>
    <x v="2"/>
    <x v="4"/>
  </r>
  <r>
    <x v="32"/>
    <x v="11"/>
    <x v="477"/>
    <s v="GEO1003"/>
    <x v="2"/>
    <x v="4"/>
  </r>
  <r>
    <x v="32"/>
    <x v="12"/>
    <x v="478"/>
    <s v="GEO1003"/>
    <x v="2"/>
    <x v="4"/>
  </r>
  <r>
    <x v="32"/>
    <x v="13"/>
    <x v="479"/>
    <s v="GEO1003"/>
    <x v="2"/>
    <x v="5"/>
  </r>
  <r>
    <x v="32"/>
    <x v="14"/>
    <x v="480"/>
    <s v="GEO1003"/>
    <x v="2"/>
    <x v="5"/>
  </r>
  <r>
    <x v="32"/>
    <x v="15"/>
    <x v="481"/>
    <s v="GEO1003"/>
    <x v="2"/>
    <x v="5"/>
  </r>
  <r>
    <x v="33"/>
    <x v="16"/>
    <x v="482"/>
    <s v="GEO1002"/>
    <x v="3"/>
    <x v="0"/>
  </r>
  <r>
    <x v="33"/>
    <x v="17"/>
    <x v="414"/>
    <s v="GEO1002"/>
    <x v="3"/>
    <x v="0"/>
  </r>
  <r>
    <x v="33"/>
    <x v="0"/>
    <x v="483"/>
    <s v="GEO1002"/>
    <x v="3"/>
    <x v="0"/>
  </r>
  <r>
    <x v="33"/>
    <x v="1"/>
    <x v="484"/>
    <s v="GEO1002"/>
    <x v="3"/>
    <x v="1"/>
  </r>
  <r>
    <x v="33"/>
    <x v="2"/>
    <x v="485"/>
    <s v="GEO1002"/>
    <x v="3"/>
    <x v="1"/>
  </r>
  <r>
    <x v="33"/>
    <x v="3"/>
    <x v="486"/>
    <s v="GEO1002"/>
    <x v="3"/>
    <x v="1"/>
  </r>
  <r>
    <x v="33"/>
    <x v="4"/>
    <x v="487"/>
    <s v="GEO1002"/>
    <x v="3"/>
    <x v="2"/>
  </r>
  <r>
    <x v="33"/>
    <x v="5"/>
    <x v="488"/>
    <s v="GEO1002"/>
    <x v="3"/>
    <x v="2"/>
  </r>
  <r>
    <x v="33"/>
    <x v="6"/>
    <x v="489"/>
    <s v="GEO1002"/>
    <x v="3"/>
    <x v="2"/>
  </r>
  <r>
    <x v="33"/>
    <x v="7"/>
    <x v="490"/>
    <s v="GEO1002"/>
    <x v="3"/>
    <x v="3"/>
  </r>
  <r>
    <x v="33"/>
    <x v="8"/>
    <x v="482"/>
    <s v="GEO1002"/>
    <x v="3"/>
    <x v="3"/>
  </r>
  <r>
    <x v="33"/>
    <x v="9"/>
    <x v="491"/>
    <s v="GEO1002"/>
    <x v="3"/>
    <x v="3"/>
  </r>
  <r>
    <x v="33"/>
    <x v="10"/>
    <x v="492"/>
    <s v="GEO1002"/>
    <x v="3"/>
    <x v="4"/>
  </r>
  <r>
    <x v="33"/>
    <x v="11"/>
    <x v="493"/>
    <s v="GEO1002"/>
    <x v="3"/>
    <x v="4"/>
  </r>
  <r>
    <x v="33"/>
    <x v="12"/>
    <x v="494"/>
    <s v="GEO1002"/>
    <x v="3"/>
    <x v="4"/>
  </r>
  <r>
    <x v="33"/>
    <x v="13"/>
    <x v="495"/>
    <s v="GEO1002"/>
    <x v="3"/>
    <x v="5"/>
  </r>
  <r>
    <x v="33"/>
    <x v="14"/>
    <x v="496"/>
    <s v="GEO1002"/>
    <x v="3"/>
    <x v="5"/>
  </r>
  <r>
    <x v="33"/>
    <x v="15"/>
    <x v="497"/>
    <s v="GEO1002"/>
    <x v="3"/>
    <x v="5"/>
  </r>
  <r>
    <x v="34"/>
    <x v="16"/>
    <x v="498"/>
    <s v="GEO1003"/>
    <x v="2"/>
    <x v="0"/>
  </r>
  <r>
    <x v="34"/>
    <x v="17"/>
    <x v="499"/>
    <s v="GEO1003"/>
    <x v="2"/>
    <x v="0"/>
  </r>
  <r>
    <x v="34"/>
    <x v="0"/>
    <x v="460"/>
    <s v="GEO1003"/>
    <x v="2"/>
    <x v="0"/>
  </r>
  <r>
    <x v="34"/>
    <x v="1"/>
    <x v="500"/>
    <s v="GEO1003"/>
    <x v="2"/>
    <x v="1"/>
  </r>
  <r>
    <x v="34"/>
    <x v="2"/>
    <x v="501"/>
    <s v="GEO1003"/>
    <x v="2"/>
    <x v="1"/>
  </r>
  <r>
    <x v="34"/>
    <x v="3"/>
    <x v="502"/>
    <s v="GEO1003"/>
    <x v="2"/>
    <x v="1"/>
  </r>
  <r>
    <x v="34"/>
    <x v="4"/>
    <x v="503"/>
    <s v="GEO1003"/>
    <x v="2"/>
    <x v="2"/>
  </r>
  <r>
    <x v="34"/>
    <x v="5"/>
    <x v="504"/>
    <s v="GEO1003"/>
    <x v="2"/>
    <x v="2"/>
  </r>
  <r>
    <x v="34"/>
    <x v="6"/>
    <x v="505"/>
    <s v="GEO1003"/>
    <x v="2"/>
    <x v="2"/>
  </r>
  <r>
    <x v="34"/>
    <x v="7"/>
    <x v="505"/>
    <s v="GEO1003"/>
    <x v="2"/>
    <x v="3"/>
  </r>
  <r>
    <x v="34"/>
    <x v="8"/>
    <x v="499"/>
    <s v="GEO1003"/>
    <x v="2"/>
    <x v="3"/>
  </r>
  <r>
    <x v="34"/>
    <x v="9"/>
    <x v="214"/>
    <s v="GEO1003"/>
    <x v="2"/>
    <x v="3"/>
  </r>
  <r>
    <x v="34"/>
    <x v="10"/>
    <x v="506"/>
    <s v="GEO1003"/>
    <x v="2"/>
    <x v="4"/>
  </r>
  <r>
    <x v="34"/>
    <x v="11"/>
    <x v="507"/>
    <s v="GEO1003"/>
    <x v="2"/>
    <x v="4"/>
  </r>
  <r>
    <x v="34"/>
    <x v="12"/>
    <x v="508"/>
    <s v="GEO1003"/>
    <x v="2"/>
    <x v="4"/>
  </r>
  <r>
    <x v="34"/>
    <x v="13"/>
    <x v="509"/>
    <s v="GEO1003"/>
    <x v="2"/>
    <x v="5"/>
  </r>
  <r>
    <x v="34"/>
    <x v="14"/>
    <x v="510"/>
    <s v="GEO1003"/>
    <x v="2"/>
    <x v="5"/>
  </r>
  <r>
    <x v="34"/>
    <x v="15"/>
    <x v="511"/>
    <s v="GEO1003"/>
    <x v="2"/>
    <x v="5"/>
  </r>
  <r>
    <x v="35"/>
    <x v="16"/>
    <x v="512"/>
    <s v="GEO1002"/>
    <x v="3"/>
    <x v="0"/>
  </r>
  <r>
    <x v="35"/>
    <x v="17"/>
    <x v="128"/>
    <s v="GEO1002"/>
    <x v="3"/>
    <x v="0"/>
  </r>
  <r>
    <x v="35"/>
    <x v="0"/>
    <x v="513"/>
    <s v="GEO1002"/>
    <x v="3"/>
    <x v="0"/>
  </r>
  <r>
    <x v="35"/>
    <x v="1"/>
    <x v="514"/>
    <s v="GEO1002"/>
    <x v="3"/>
    <x v="1"/>
  </r>
  <r>
    <x v="35"/>
    <x v="2"/>
    <x v="515"/>
    <s v="GEO1002"/>
    <x v="3"/>
    <x v="1"/>
  </r>
  <r>
    <x v="35"/>
    <x v="3"/>
    <x v="516"/>
    <s v="GEO1002"/>
    <x v="3"/>
    <x v="1"/>
  </r>
  <r>
    <x v="35"/>
    <x v="4"/>
    <x v="517"/>
    <s v="GEO1002"/>
    <x v="3"/>
    <x v="2"/>
  </r>
  <r>
    <x v="35"/>
    <x v="5"/>
    <x v="518"/>
    <s v="GEO1002"/>
    <x v="3"/>
    <x v="2"/>
  </r>
  <r>
    <x v="35"/>
    <x v="6"/>
    <x v="519"/>
    <s v="GEO1002"/>
    <x v="3"/>
    <x v="2"/>
  </r>
  <r>
    <x v="35"/>
    <x v="7"/>
    <x v="520"/>
    <s v="GEO1002"/>
    <x v="3"/>
    <x v="3"/>
  </r>
  <r>
    <x v="35"/>
    <x v="8"/>
    <x v="521"/>
    <s v="GEO1002"/>
    <x v="3"/>
    <x v="3"/>
  </r>
  <r>
    <x v="35"/>
    <x v="9"/>
    <x v="519"/>
    <s v="GEO1002"/>
    <x v="3"/>
    <x v="3"/>
  </r>
  <r>
    <x v="35"/>
    <x v="10"/>
    <x v="522"/>
    <s v="GEO1002"/>
    <x v="3"/>
    <x v="4"/>
  </r>
  <r>
    <x v="35"/>
    <x v="11"/>
    <x v="523"/>
    <s v="GEO1002"/>
    <x v="3"/>
    <x v="4"/>
  </r>
  <r>
    <x v="35"/>
    <x v="12"/>
    <x v="524"/>
    <s v="GEO1002"/>
    <x v="3"/>
    <x v="4"/>
  </r>
  <r>
    <x v="35"/>
    <x v="13"/>
    <x v="514"/>
    <s v="GEO1002"/>
    <x v="3"/>
    <x v="5"/>
  </r>
  <r>
    <x v="35"/>
    <x v="14"/>
    <x v="525"/>
    <s v="GEO1002"/>
    <x v="3"/>
    <x v="5"/>
  </r>
  <r>
    <x v="35"/>
    <x v="15"/>
    <x v="526"/>
    <s v="GEO1002"/>
    <x v="3"/>
    <x v="5"/>
  </r>
  <r>
    <x v="36"/>
    <x v="16"/>
    <x v="527"/>
    <s v="GEO1001"/>
    <x v="1"/>
    <x v="0"/>
  </r>
  <r>
    <x v="36"/>
    <x v="17"/>
    <x v="528"/>
    <s v="GEO1001"/>
    <x v="1"/>
    <x v="0"/>
  </r>
  <r>
    <x v="36"/>
    <x v="0"/>
    <x v="529"/>
    <s v="GEO1001"/>
    <x v="1"/>
    <x v="0"/>
  </r>
  <r>
    <x v="36"/>
    <x v="1"/>
    <x v="530"/>
    <s v="GEO1001"/>
    <x v="1"/>
    <x v="1"/>
  </r>
  <r>
    <x v="36"/>
    <x v="2"/>
    <x v="531"/>
    <s v="GEO1001"/>
    <x v="1"/>
    <x v="1"/>
  </r>
  <r>
    <x v="36"/>
    <x v="3"/>
    <x v="532"/>
    <s v="GEO1001"/>
    <x v="1"/>
    <x v="1"/>
  </r>
  <r>
    <x v="36"/>
    <x v="4"/>
    <x v="533"/>
    <s v="GEO1001"/>
    <x v="1"/>
    <x v="2"/>
  </r>
  <r>
    <x v="36"/>
    <x v="5"/>
    <x v="481"/>
    <s v="GEO1001"/>
    <x v="1"/>
    <x v="2"/>
  </r>
  <r>
    <x v="36"/>
    <x v="6"/>
    <x v="534"/>
    <s v="GEO1001"/>
    <x v="1"/>
    <x v="2"/>
  </r>
  <r>
    <x v="36"/>
    <x v="7"/>
    <x v="535"/>
    <s v="GEO1001"/>
    <x v="1"/>
    <x v="3"/>
  </r>
  <r>
    <x v="36"/>
    <x v="8"/>
    <x v="527"/>
    <s v="GEO1001"/>
    <x v="1"/>
    <x v="3"/>
  </r>
  <r>
    <x v="36"/>
    <x v="9"/>
    <x v="532"/>
    <s v="GEO1001"/>
    <x v="1"/>
    <x v="3"/>
  </r>
  <r>
    <x v="36"/>
    <x v="10"/>
    <x v="536"/>
    <s v="GEO1001"/>
    <x v="1"/>
    <x v="4"/>
  </r>
  <r>
    <x v="36"/>
    <x v="11"/>
    <x v="537"/>
    <s v="GEO1001"/>
    <x v="1"/>
    <x v="4"/>
  </r>
  <r>
    <x v="36"/>
    <x v="12"/>
    <x v="538"/>
    <s v="GEO1001"/>
    <x v="1"/>
    <x v="4"/>
  </r>
  <r>
    <x v="36"/>
    <x v="13"/>
    <x v="539"/>
    <s v="GEO1001"/>
    <x v="1"/>
    <x v="5"/>
  </r>
  <r>
    <x v="36"/>
    <x v="14"/>
    <x v="540"/>
    <s v="GEO1001"/>
    <x v="1"/>
    <x v="5"/>
  </r>
  <r>
    <x v="36"/>
    <x v="15"/>
    <x v="541"/>
    <s v="GEO1001"/>
    <x v="1"/>
    <x v="5"/>
  </r>
  <r>
    <x v="37"/>
    <x v="16"/>
    <x v="542"/>
    <s v="GEO1004"/>
    <x v="0"/>
    <x v="0"/>
  </r>
  <r>
    <x v="37"/>
    <x v="17"/>
    <x v="543"/>
    <s v="GEO1004"/>
    <x v="0"/>
    <x v="0"/>
  </r>
  <r>
    <x v="37"/>
    <x v="0"/>
    <x v="544"/>
    <s v="GEO1004"/>
    <x v="0"/>
    <x v="0"/>
  </r>
  <r>
    <x v="37"/>
    <x v="1"/>
    <x v="545"/>
    <s v="GEO1004"/>
    <x v="0"/>
    <x v="1"/>
  </r>
  <r>
    <x v="37"/>
    <x v="2"/>
    <x v="546"/>
    <s v="GEO1004"/>
    <x v="0"/>
    <x v="1"/>
  </r>
  <r>
    <x v="37"/>
    <x v="3"/>
    <x v="547"/>
    <s v="GEO1004"/>
    <x v="0"/>
    <x v="1"/>
  </r>
  <r>
    <x v="37"/>
    <x v="4"/>
    <x v="535"/>
    <s v="GEO1004"/>
    <x v="0"/>
    <x v="2"/>
  </r>
  <r>
    <x v="37"/>
    <x v="5"/>
    <x v="183"/>
    <s v="GEO1004"/>
    <x v="0"/>
    <x v="2"/>
  </r>
  <r>
    <x v="37"/>
    <x v="6"/>
    <x v="183"/>
    <s v="GEO1004"/>
    <x v="0"/>
    <x v="2"/>
  </r>
  <r>
    <x v="37"/>
    <x v="7"/>
    <x v="548"/>
    <s v="GEO1004"/>
    <x v="0"/>
    <x v="3"/>
  </r>
  <r>
    <x v="37"/>
    <x v="8"/>
    <x v="547"/>
    <s v="GEO1004"/>
    <x v="0"/>
    <x v="3"/>
  </r>
  <r>
    <x v="37"/>
    <x v="9"/>
    <x v="542"/>
    <s v="GEO1004"/>
    <x v="0"/>
    <x v="3"/>
  </r>
  <r>
    <x v="37"/>
    <x v="10"/>
    <x v="346"/>
    <s v="GEO1004"/>
    <x v="0"/>
    <x v="4"/>
  </r>
  <r>
    <x v="37"/>
    <x v="11"/>
    <x v="549"/>
    <s v="GEO1004"/>
    <x v="0"/>
    <x v="4"/>
  </r>
  <r>
    <x v="37"/>
    <x v="12"/>
    <x v="550"/>
    <s v="GEO1004"/>
    <x v="0"/>
    <x v="4"/>
  </r>
  <r>
    <x v="37"/>
    <x v="13"/>
    <x v="84"/>
    <s v="GEO1004"/>
    <x v="0"/>
    <x v="5"/>
  </r>
  <r>
    <x v="37"/>
    <x v="14"/>
    <x v="551"/>
    <s v="GEO1004"/>
    <x v="0"/>
    <x v="5"/>
  </r>
  <r>
    <x v="37"/>
    <x v="15"/>
    <x v="552"/>
    <s v="GEO1004"/>
    <x v="0"/>
    <x v="5"/>
  </r>
  <r>
    <x v="38"/>
    <x v="16"/>
    <x v="553"/>
    <s v="GEO1002"/>
    <x v="3"/>
    <x v="0"/>
  </r>
  <r>
    <x v="38"/>
    <x v="17"/>
    <x v="554"/>
    <s v="GEO1002"/>
    <x v="3"/>
    <x v="0"/>
  </r>
  <r>
    <x v="38"/>
    <x v="0"/>
    <x v="555"/>
    <s v="GEO1002"/>
    <x v="3"/>
    <x v="0"/>
  </r>
  <r>
    <x v="38"/>
    <x v="1"/>
    <x v="556"/>
    <s v="GEO1002"/>
    <x v="3"/>
    <x v="1"/>
  </r>
  <r>
    <x v="38"/>
    <x v="2"/>
    <x v="555"/>
    <s v="GEO1002"/>
    <x v="3"/>
    <x v="1"/>
  </r>
  <r>
    <x v="38"/>
    <x v="3"/>
    <x v="557"/>
    <s v="GEO1002"/>
    <x v="3"/>
    <x v="1"/>
  </r>
  <r>
    <x v="38"/>
    <x v="4"/>
    <x v="558"/>
    <s v="GEO1002"/>
    <x v="3"/>
    <x v="2"/>
  </r>
  <r>
    <x v="38"/>
    <x v="5"/>
    <x v="559"/>
    <s v="GEO1002"/>
    <x v="3"/>
    <x v="2"/>
  </r>
  <r>
    <x v="38"/>
    <x v="6"/>
    <x v="560"/>
    <s v="GEO1002"/>
    <x v="3"/>
    <x v="2"/>
  </r>
  <r>
    <x v="38"/>
    <x v="7"/>
    <x v="561"/>
    <s v="GEO1002"/>
    <x v="3"/>
    <x v="3"/>
  </r>
  <r>
    <x v="38"/>
    <x v="8"/>
    <x v="562"/>
    <s v="GEO1002"/>
    <x v="3"/>
    <x v="3"/>
  </r>
  <r>
    <x v="38"/>
    <x v="9"/>
    <x v="563"/>
    <s v="GEO1002"/>
    <x v="3"/>
    <x v="3"/>
  </r>
  <r>
    <x v="38"/>
    <x v="10"/>
    <x v="563"/>
    <s v="GEO1002"/>
    <x v="3"/>
    <x v="4"/>
  </r>
  <r>
    <x v="38"/>
    <x v="11"/>
    <x v="564"/>
    <s v="GEO1002"/>
    <x v="3"/>
    <x v="4"/>
  </r>
  <r>
    <x v="38"/>
    <x v="12"/>
    <x v="565"/>
    <s v="GEO1002"/>
    <x v="3"/>
    <x v="4"/>
  </r>
  <r>
    <x v="38"/>
    <x v="13"/>
    <x v="555"/>
    <s v="GEO1002"/>
    <x v="3"/>
    <x v="5"/>
  </r>
  <r>
    <x v="38"/>
    <x v="14"/>
    <x v="566"/>
    <s v="GEO1002"/>
    <x v="3"/>
    <x v="5"/>
  </r>
  <r>
    <x v="38"/>
    <x v="15"/>
    <x v="556"/>
    <s v="GEO1002"/>
    <x v="3"/>
    <x v="5"/>
  </r>
  <r>
    <x v="39"/>
    <x v="16"/>
    <x v="567"/>
    <s v="GEO1001"/>
    <x v="1"/>
    <x v="0"/>
  </r>
  <r>
    <x v="39"/>
    <x v="17"/>
    <x v="568"/>
    <s v="GEO1001"/>
    <x v="1"/>
    <x v="0"/>
  </r>
  <r>
    <x v="39"/>
    <x v="0"/>
    <x v="569"/>
    <s v="GEO1001"/>
    <x v="1"/>
    <x v="0"/>
  </r>
  <r>
    <x v="39"/>
    <x v="1"/>
    <x v="570"/>
    <s v="GEO1001"/>
    <x v="1"/>
    <x v="1"/>
  </r>
  <r>
    <x v="39"/>
    <x v="2"/>
    <x v="571"/>
    <s v="GEO1001"/>
    <x v="1"/>
    <x v="1"/>
  </r>
  <r>
    <x v="39"/>
    <x v="3"/>
    <x v="572"/>
    <s v="GEO1001"/>
    <x v="1"/>
    <x v="1"/>
  </r>
  <r>
    <x v="39"/>
    <x v="4"/>
    <x v="573"/>
    <s v="GEO1001"/>
    <x v="1"/>
    <x v="2"/>
  </r>
  <r>
    <x v="39"/>
    <x v="5"/>
    <x v="574"/>
    <s v="GEO1001"/>
    <x v="1"/>
    <x v="2"/>
  </r>
  <r>
    <x v="39"/>
    <x v="6"/>
    <x v="109"/>
    <s v="GEO1001"/>
    <x v="1"/>
    <x v="2"/>
  </r>
  <r>
    <x v="39"/>
    <x v="7"/>
    <x v="575"/>
    <s v="GEO1001"/>
    <x v="1"/>
    <x v="3"/>
  </r>
  <r>
    <x v="39"/>
    <x v="8"/>
    <x v="576"/>
    <s v="GEO1001"/>
    <x v="1"/>
    <x v="3"/>
  </r>
  <r>
    <x v="39"/>
    <x v="9"/>
    <x v="577"/>
    <s v="GEO1001"/>
    <x v="1"/>
    <x v="3"/>
  </r>
  <r>
    <x v="39"/>
    <x v="10"/>
    <x v="578"/>
    <s v="GEO1001"/>
    <x v="1"/>
    <x v="4"/>
  </r>
  <r>
    <x v="39"/>
    <x v="11"/>
    <x v="579"/>
    <s v="GEO1001"/>
    <x v="1"/>
    <x v="4"/>
  </r>
  <r>
    <x v="39"/>
    <x v="12"/>
    <x v="580"/>
    <s v="GEO1001"/>
    <x v="1"/>
    <x v="4"/>
  </r>
  <r>
    <x v="39"/>
    <x v="13"/>
    <x v="581"/>
    <s v="GEO1001"/>
    <x v="1"/>
    <x v="5"/>
  </r>
  <r>
    <x v="39"/>
    <x v="14"/>
    <x v="582"/>
    <s v="GEO1001"/>
    <x v="1"/>
    <x v="5"/>
  </r>
  <r>
    <x v="39"/>
    <x v="15"/>
    <x v="104"/>
    <s v="GEO1001"/>
    <x v="1"/>
    <x v="5"/>
  </r>
  <r>
    <x v="40"/>
    <x v="16"/>
    <x v="33"/>
    <s v="GEO1002"/>
    <x v="3"/>
    <x v="0"/>
  </r>
  <r>
    <x v="40"/>
    <x v="17"/>
    <x v="583"/>
    <s v="GEO1002"/>
    <x v="3"/>
    <x v="0"/>
  </r>
  <r>
    <x v="40"/>
    <x v="0"/>
    <x v="584"/>
    <s v="GEO1002"/>
    <x v="3"/>
    <x v="0"/>
  </r>
  <r>
    <x v="40"/>
    <x v="1"/>
    <x v="585"/>
    <s v="GEO1002"/>
    <x v="3"/>
    <x v="1"/>
  </r>
  <r>
    <x v="40"/>
    <x v="2"/>
    <x v="354"/>
    <s v="GEO1002"/>
    <x v="3"/>
    <x v="1"/>
  </r>
  <r>
    <x v="40"/>
    <x v="3"/>
    <x v="586"/>
    <s v="GEO1002"/>
    <x v="3"/>
    <x v="1"/>
  </r>
  <r>
    <x v="40"/>
    <x v="4"/>
    <x v="587"/>
    <s v="GEO1002"/>
    <x v="3"/>
    <x v="2"/>
  </r>
  <r>
    <x v="40"/>
    <x v="5"/>
    <x v="588"/>
    <s v="GEO1002"/>
    <x v="3"/>
    <x v="2"/>
  </r>
  <r>
    <x v="40"/>
    <x v="6"/>
    <x v="589"/>
    <s v="GEO1002"/>
    <x v="3"/>
    <x v="2"/>
  </r>
  <r>
    <x v="40"/>
    <x v="7"/>
    <x v="590"/>
    <s v="GEO1002"/>
    <x v="3"/>
    <x v="3"/>
  </r>
  <r>
    <x v="40"/>
    <x v="8"/>
    <x v="547"/>
    <s v="GEO1002"/>
    <x v="3"/>
    <x v="3"/>
  </r>
  <r>
    <x v="40"/>
    <x v="9"/>
    <x v="591"/>
    <s v="GEO1002"/>
    <x v="3"/>
    <x v="3"/>
  </r>
  <r>
    <x v="40"/>
    <x v="10"/>
    <x v="592"/>
    <s v="GEO1002"/>
    <x v="3"/>
    <x v="4"/>
  </r>
  <r>
    <x v="40"/>
    <x v="11"/>
    <x v="593"/>
    <s v="GEO1002"/>
    <x v="3"/>
    <x v="4"/>
  </r>
  <r>
    <x v="40"/>
    <x v="12"/>
    <x v="594"/>
    <s v="GEO1002"/>
    <x v="3"/>
    <x v="4"/>
  </r>
  <r>
    <x v="40"/>
    <x v="13"/>
    <x v="595"/>
    <s v="GEO1002"/>
    <x v="3"/>
    <x v="5"/>
  </r>
  <r>
    <x v="40"/>
    <x v="14"/>
    <x v="596"/>
    <s v="GEO1002"/>
    <x v="3"/>
    <x v="5"/>
  </r>
  <r>
    <x v="40"/>
    <x v="15"/>
    <x v="597"/>
    <s v="GEO1002"/>
    <x v="3"/>
    <x v="5"/>
  </r>
  <r>
    <x v="41"/>
    <x v="16"/>
    <x v="598"/>
    <s v="GEO1004"/>
    <x v="0"/>
    <x v="0"/>
  </r>
  <r>
    <x v="41"/>
    <x v="17"/>
    <x v="599"/>
    <s v="GEO1004"/>
    <x v="0"/>
    <x v="0"/>
  </r>
  <r>
    <x v="41"/>
    <x v="0"/>
    <x v="600"/>
    <s v="GEO1004"/>
    <x v="0"/>
    <x v="0"/>
  </r>
  <r>
    <x v="41"/>
    <x v="1"/>
    <x v="601"/>
    <s v="GEO1004"/>
    <x v="0"/>
    <x v="1"/>
  </r>
  <r>
    <x v="41"/>
    <x v="2"/>
    <x v="602"/>
    <s v="GEO1004"/>
    <x v="0"/>
    <x v="1"/>
  </r>
  <r>
    <x v="41"/>
    <x v="3"/>
    <x v="603"/>
    <s v="GEO1004"/>
    <x v="0"/>
    <x v="1"/>
  </r>
  <r>
    <x v="41"/>
    <x v="4"/>
    <x v="604"/>
    <s v="GEO1004"/>
    <x v="0"/>
    <x v="2"/>
  </r>
  <r>
    <x v="41"/>
    <x v="5"/>
    <x v="605"/>
    <s v="GEO1004"/>
    <x v="0"/>
    <x v="2"/>
  </r>
  <r>
    <x v="41"/>
    <x v="6"/>
    <x v="606"/>
    <s v="GEO1004"/>
    <x v="0"/>
    <x v="2"/>
  </r>
  <r>
    <x v="41"/>
    <x v="7"/>
    <x v="607"/>
    <s v="GEO1004"/>
    <x v="0"/>
    <x v="3"/>
  </r>
  <r>
    <x v="41"/>
    <x v="8"/>
    <x v="608"/>
    <s v="GEO1004"/>
    <x v="0"/>
    <x v="3"/>
  </r>
  <r>
    <x v="41"/>
    <x v="9"/>
    <x v="609"/>
    <s v="GEO1004"/>
    <x v="0"/>
    <x v="3"/>
  </r>
  <r>
    <x v="41"/>
    <x v="10"/>
    <x v="610"/>
    <s v="GEO1004"/>
    <x v="0"/>
    <x v="4"/>
  </r>
  <r>
    <x v="41"/>
    <x v="11"/>
    <x v="611"/>
    <s v="GEO1004"/>
    <x v="0"/>
    <x v="4"/>
  </r>
  <r>
    <x v="41"/>
    <x v="12"/>
    <x v="612"/>
    <s v="GEO1004"/>
    <x v="0"/>
    <x v="4"/>
  </r>
  <r>
    <x v="41"/>
    <x v="13"/>
    <x v="613"/>
    <s v="GEO1004"/>
    <x v="0"/>
    <x v="5"/>
  </r>
  <r>
    <x v="41"/>
    <x v="14"/>
    <x v="614"/>
    <s v="GEO1004"/>
    <x v="0"/>
    <x v="5"/>
  </r>
  <r>
    <x v="41"/>
    <x v="15"/>
    <x v="615"/>
    <s v="GEO1004"/>
    <x v="0"/>
    <x v="5"/>
  </r>
  <r>
    <x v="42"/>
    <x v="16"/>
    <x v="616"/>
    <s v="GEO1003"/>
    <x v="2"/>
    <x v="0"/>
  </r>
  <r>
    <x v="42"/>
    <x v="17"/>
    <x v="283"/>
    <s v="GEO1003"/>
    <x v="2"/>
    <x v="0"/>
  </r>
  <r>
    <x v="42"/>
    <x v="0"/>
    <x v="407"/>
    <s v="GEO1003"/>
    <x v="2"/>
    <x v="0"/>
  </r>
  <r>
    <x v="42"/>
    <x v="1"/>
    <x v="617"/>
    <s v="GEO1003"/>
    <x v="2"/>
    <x v="1"/>
  </r>
  <r>
    <x v="42"/>
    <x v="2"/>
    <x v="618"/>
    <s v="GEO1003"/>
    <x v="2"/>
    <x v="1"/>
  </r>
  <r>
    <x v="42"/>
    <x v="3"/>
    <x v="619"/>
    <s v="GEO1003"/>
    <x v="2"/>
    <x v="1"/>
  </r>
  <r>
    <x v="42"/>
    <x v="4"/>
    <x v="620"/>
    <s v="GEO1003"/>
    <x v="2"/>
    <x v="2"/>
  </r>
  <r>
    <x v="42"/>
    <x v="5"/>
    <x v="621"/>
    <s v="GEO1003"/>
    <x v="2"/>
    <x v="2"/>
  </r>
  <r>
    <x v="42"/>
    <x v="6"/>
    <x v="622"/>
    <s v="GEO1003"/>
    <x v="2"/>
    <x v="2"/>
  </r>
  <r>
    <x v="42"/>
    <x v="7"/>
    <x v="623"/>
    <s v="GEO1003"/>
    <x v="2"/>
    <x v="3"/>
  </r>
  <r>
    <x v="42"/>
    <x v="8"/>
    <x v="616"/>
    <s v="GEO1003"/>
    <x v="2"/>
    <x v="3"/>
  </r>
  <r>
    <x v="42"/>
    <x v="9"/>
    <x v="624"/>
    <s v="GEO1003"/>
    <x v="2"/>
    <x v="3"/>
  </r>
  <r>
    <x v="42"/>
    <x v="10"/>
    <x v="625"/>
    <s v="GEO1003"/>
    <x v="2"/>
    <x v="4"/>
  </r>
  <r>
    <x v="42"/>
    <x v="11"/>
    <x v="626"/>
    <s v="GEO1003"/>
    <x v="2"/>
    <x v="4"/>
  </r>
  <r>
    <x v="42"/>
    <x v="12"/>
    <x v="617"/>
    <s v="GEO1003"/>
    <x v="2"/>
    <x v="4"/>
  </r>
  <r>
    <x v="42"/>
    <x v="13"/>
    <x v="627"/>
    <s v="GEO1003"/>
    <x v="2"/>
    <x v="5"/>
  </r>
  <r>
    <x v="42"/>
    <x v="14"/>
    <x v="628"/>
    <s v="GEO1003"/>
    <x v="2"/>
    <x v="5"/>
  </r>
  <r>
    <x v="42"/>
    <x v="15"/>
    <x v="629"/>
    <s v="GEO1003"/>
    <x v="2"/>
    <x v="5"/>
  </r>
  <r>
    <x v="43"/>
    <x v="16"/>
    <x v="630"/>
    <s v="GEO1003"/>
    <x v="2"/>
    <x v="0"/>
  </r>
  <r>
    <x v="43"/>
    <x v="17"/>
    <x v="631"/>
    <s v="GEO1003"/>
    <x v="2"/>
    <x v="0"/>
  </r>
  <r>
    <x v="43"/>
    <x v="0"/>
    <x v="632"/>
    <s v="GEO1003"/>
    <x v="2"/>
    <x v="0"/>
  </r>
  <r>
    <x v="43"/>
    <x v="1"/>
    <x v="633"/>
    <s v="GEO1003"/>
    <x v="2"/>
    <x v="1"/>
  </r>
  <r>
    <x v="43"/>
    <x v="2"/>
    <x v="634"/>
    <s v="GEO1003"/>
    <x v="2"/>
    <x v="1"/>
  </r>
  <r>
    <x v="43"/>
    <x v="3"/>
    <x v="151"/>
    <s v="GEO1003"/>
    <x v="2"/>
    <x v="1"/>
  </r>
  <r>
    <x v="43"/>
    <x v="4"/>
    <x v="153"/>
    <s v="GEO1003"/>
    <x v="2"/>
    <x v="2"/>
  </r>
  <r>
    <x v="43"/>
    <x v="5"/>
    <x v="635"/>
    <s v="GEO1003"/>
    <x v="2"/>
    <x v="2"/>
  </r>
  <r>
    <x v="43"/>
    <x v="6"/>
    <x v="636"/>
    <s v="GEO1003"/>
    <x v="2"/>
    <x v="2"/>
  </r>
  <r>
    <x v="43"/>
    <x v="7"/>
    <x v="637"/>
    <s v="GEO1003"/>
    <x v="2"/>
    <x v="3"/>
  </r>
  <r>
    <x v="43"/>
    <x v="8"/>
    <x v="166"/>
    <s v="GEO1003"/>
    <x v="2"/>
    <x v="3"/>
  </r>
  <r>
    <x v="43"/>
    <x v="9"/>
    <x v="638"/>
    <s v="GEO1003"/>
    <x v="2"/>
    <x v="3"/>
  </r>
  <r>
    <x v="43"/>
    <x v="10"/>
    <x v="639"/>
    <s v="GEO1003"/>
    <x v="2"/>
    <x v="4"/>
  </r>
  <r>
    <x v="43"/>
    <x v="11"/>
    <x v="640"/>
    <s v="GEO1003"/>
    <x v="2"/>
    <x v="4"/>
  </r>
  <r>
    <x v="43"/>
    <x v="12"/>
    <x v="641"/>
    <s v="GEO1003"/>
    <x v="2"/>
    <x v="4"/>
  </r>
  <r>
    <x v="43"/>
    <x v="13"/>
    <x v="642"/>
    <s v="GEO1003"/>
    <x v="2"/>
    <x v="5"/>
  </r>
  <r>
    <x v="43"/>
    <x v="14"/>
    <x v="643"/>
    <s v="GEO1003"/>
    <x v="2"/>
    <x v="5"/>
  </r>
  <r>
    <x v="43"/>
    <x v="15"/>
    <x v="177"/>
    <s v="GEO1003"/>
    <x v="2"/>
    <x v="5"/>
  </r>
  <r>
    <x v="44"/>
    <x v="16"/>
    <x v="644"/>
    <s v="GEO1003"/>
    <x v="2"/>
    <x v="0"/>
  </r>
  <r>
    <x v="44"/>
    <x v="17"/>
    <x v="645"/>
    <s v="GEO1003"/>
    <x v="2"/>
    <x v="0"/>
  </r>
  <r>
    <x v="44"/>
    <x v="0"/>
    <x v="646"/>
    <s v="GEO1003"/>
    <x v="2"/>
    <x v="0"/>
  </r>
  <r>
    <x v="44"/>
    <x v="1"/>
    <x v="647"/>
    <s v="GEO1003"/>
    <x v="2"/>
    <x v="1"/>
  </r>
  <r>
    <x v="44"/>
    <x v="2"/>
    <x v="648"/>
    <s v="GEO1003"/>
    <x v="2"/>
    <x v="1"/>
  </r>
  <r>
    <x v="44"/>
    <x v="3"/>
    <x v="649"/>
    <s v="GEO1003"/>
    <x v="2"/>
    <x v="1"/>
  </r>
  <r>
    <x v="44"/>
    <x v="4"/>
    <x v="650"/>
    <s v="GEO1003"/>
    <x v="2"/>
    <x v="2"/>
  </r>
  <r>
    <x v="44"/>
    <x v="5"/>
    <x v="651"/>
    <s v="GEO1003"/>
    <x v="2"/>
    <x v="2"/>
  </r>
  <r>
    <x v="44"/>
    <x v="6"/>
    <x v="8"/>
    <s v="GEO1003"/>
    <x v="2"/>
    <x v="2"/>
  </r>
  <r>
    <x v="44"/>
    <x v="7"/>
    <x v="652"/>
    <s v="GEO1003"/>
    <x v="2"/>
    <x v="3"/>
  </r>
  <r>
    <x v="44"/>
    <x v="8"/>
    <x v="32"/>
    <s v="GEO1003"/>
    <x v="2"/>
    <x v="3"/>
  </r>
  <r>
    <x v="44"/>
    <x v="9"/>
    <x v="653"/>
    <s v="GEO1003"/>
    <x v="2"/>
    <x v="3"/>
  </r>
  <r>
    <x v="44"/>
    <x v="10"/>
    <x v="654"/>
    <s v="GEO1003"/>
    <x v="2"/>
    <x v="4"/>
  </r>
  <r>
    <x v="44"/>
    <x v="11"/>
    <x v="206"/>
    <s v="GEO1003"/>
    <x v="2"/>
    <x v="4"/>
  </r>
  <r>
    <x v="44"/>
    <x v="12"/>
    <x v="655"/>
    <s v="GEO1003"/>
    <x v="2"/>
    <x v="4"/>
  </r>
  <r>
    <x v="44"/>
    <x v="13"/>
    <x v="656"/>
    <s v="GEO1003"/>
    <x v="2"/>
    <x v="5"/>
  </r>
  <r>
    <x v="44"/>
    <x v="14"/>
    <x v="657"/>
    <s v="GEO1003"/>
    <x v="2"/>
    <x v="5"/>
  </r>
  <r>
    <x v="44"/>
    <x v="15"/>
    <x v="658"/>
    <s v="GEO1003"/>
    <x v="2"/>
    <x v="5"/>
  </r>
  <r>
    <x v="45"/>
    <x v="16"/>
    <x v="659"/>
    <s v="GEO1003"/>
    <x v="2"/>
    <x v="0"/>
  </r>
  <r>
    <x v="45"/>
    <x v="17"/>
    <x v="123"/>
    <s v="GEO1003"/>
    <x v="2"/>
    <x v="0"/>
  </r>
  <r>
    <x v="45"/>
    <x v="0"/>
    <x v="660"/>
    <s v="GEO1003"/>
    <x v="2"/>
    <x v="0"/>
  </r>
  <r>
    <x v="45"/>
    <x v="1"/>
    <x v="661"/>
    <s v="GEO1003"/>
    <x v="2"/>
    <x v="1"/>
  </r>
  <r>
    <x v="45"/>
    <x v="2"/>
    <x v="662"/>
    <s v="GEO1003"/>
    <x v="2"/>
    <x v="1"/>
  </r>
  <r>
    <x v="45"/>
    <x v="3"/>
    <x v="663"/>
    <s v="GEO1003"/>
    <x v="2"/>
    <x v="1"/>
  </r>
  <r>
    <x v="45"/>
    <x v="4"/>
    <x v="664"/>
    <s v="GEO1003"/>
    <x v="2"/>
    <x v="2"/>
  </r>
  <r>
    <x v="45"/>
    <x v="5"/>
    <x v="665"/>
    <s v="GEO1003"/>
    <x v="2"/>
    <x v="2"/>
  </r>
  <r>
    <x v="45"/>
    <x v="6"/>
    <x v="666"/>
    <s v="GEO1003"/>
    <x v="2"/>
    <x v="2"/>
  </r>
  <r>
    <x v="45"/>
    <x v="7"/>
    <x v="667"/>
    <s v="GEO1003"/>
    <x v="2"/>
    <x v="3"/>
  </r>
  <r>
    <x v="45"/>
    <x v="8"/>
    <x v="668"/>
    <s v="GEO1003"/>
    <x v="2"/>
    <x v="3"/>
  </r>
  <r>
    <x v="45"/>
    <x v="9"/>
    <x v="663"/>
    <s v="GEO1003"/>
    <x v="2"/>
    <x v="3"/>
  </r>
  <r>
    <x v="45"/>
    <x v="10"/>
    <x v="669"/>
    <s v="GEO1003"/>
    <x v="2"/>
    <x v="4"/>
  </r>
  <r>
    <x v="45"/>
    <x v="11"/>
    <x v="670"/>
    <s v="GEO1003"/>
    <x v="2"/>
    <x v="4"/>
  </r>
  <r>
    <x v="45"/>
    <x v="12"/>
    <x v="671"/>
    <s v="GEO1003"/>
    <x v="2"/>
    <x v="4"/>
  </r>
  <r>
    <x v="45"/>
    <x v="13"/>
    <x v="672"/>
    <s v="GEO1003"/>
    <x v="2"/>
    <x v="5"/>
  </r>
  <r>
    <x v="45"/>
    <x v="14"/>
    <x v="673"/>
    <s v="GEO1003"/>
    <x v="2"/>
    <x v="5"/>
  </r>
  <r>
    <x v="45"/>
    <x v="15"/>
    <x v="674"/>
    <s v="GEO1003"/>
    <x v="2"/>
    <x v="5"/>
  </r>
  <r>
    <x v="46"/>
    <x v="16"/>
    <x v="675"/>
    <s v="GEO1001"/>
    <x v="1"/>
    <x v="0"/>
  </r>
  <r>
    <x v="46"/>
    <x v="17"/>
    <x v="676"/>
    <s v="GEO1001"/>
    <x v="1"/>
    <x v="0"/>
  </r>
  <r>
    <x v="46"/>
    <x v="0"/>
    <x v="677"/>
    <s v="GEO1001"/>
    <x v="1"/>
    <x v="0"/>
  </r>
  <r>
    <x v="46"/>
    <x v="1"/>
    <x v="652"/>
    <s v="GEO1001"/>
    <x v="1"/>
    <x v="1"/>
  </r>
  <r>
    <x v="46"/>
    <x v="2"/>
    <x v="678"/>
    <s v="GEO1001"/>
    <x v="1"/>
    <x v="1"/>
  </r>
  <r>
    <x v="46"/>
    <x v="3"/>
    <x v="679"/>
    <s v="GEO1001"/>
    <x v="1"/>
    <x v="1"/>
  </r>
  <r>
    <x v="46"/>
    <x v="4"/>
    <x v="134"/>
    <s v="GEO1001"/>
    <x v="1"/>
    <x v="2"/>
  </r>
  <r>
    <x v="46"/>
    <x v="5"/>
    <x v="619"/>
    <s v="GEO1001"/>
    <x v="1"/>
    <x v="2"/>
  </r>
  <r>
    <x v="46"/>
    <x v="6"/>
    <x v="680"/>
    <s v="GEO1001"/>
    <x v="1"/>
    <x v="2"/>
  </r>
  <r>
    <x v="46"/>
    <x v="7"/>
    <x v="283"/>
    <s v="GEO1001"/>
    <x v="1"/>
    <x v="3"/>
  </r>
  <r>
    <x v="46"/>
    <x v="8"/>
    <x v="6"/>
    <s v="GEO1001"/>
    <x v="1"/>
    <x v="3"/>
  </r>
  <r>
    <x v="46"/>
    <x v="9"/>
    <x v="681"/>
    <s v="GEO1001"/>
    <x v="1"/>
    <x v="3"/>
  </r>
  <r>
    <x v="46"/>
    <x v="10"/>
    <x v="682"/>
    <s v="GEO1001"/>
    <x v="1"/>
    <x v="4"/>
  </r>
  <r>
    <x v="46"/>
    <x v="11"/>
    <x v="683"/>
    <s v="GEO1001"/>
    <x v="1"/>
    <x v="4"/>
  </r>
  <r>
    <x v="46"/>
    <x v="12"/>
    <x v="684"/>
    <s v="GEO1001"/>
    <x v="1"/>
    <x v="4"/>
  </r>
  <r>
    <x v="46"/>
    <x v="13"/>
    <x v="685"/>
    <s v="GEO1001"/>
    <x v="1"/>
    <x v="5"/>
  </r>
  <r>
    <x v="46"/>
    <x v="14"/>
    <x v="686"/>
    <s v="GEO1001"/>
    <x v="1"/>
    <x v="5"/>
  </r>
  <r>
    <x v="46"/>
    <x v="15"/>
    <x v="402"/>
    <s v="GEO1001"/>
    <x v="1"/>
    <x v="5"/>
  </r>
  <r>
    <x v="47"/>
    <x v="16"/>
    <x v="687"/>
    <s v="GEO1002"/>
    <x v="3"/>
    <x v="0"/>
  </r>
  <r>
    <x v="47"/>
    <x v="17"/>
    <x v="688"/>
    <s v="GEO1002"/>
    <x v="3"/>
    <x v="0"/>
  </r>
  <r>
    <x v="47"/>
    <x v="0"/>
    <x v="573"/>
    <s v="GEO1002"/>
    <x v="3"/>
    <x v="0"/>
  </r>
  <r>
    <x v="47"/>
    <x v="1"/>
    <x v="689"/>
    <s v="GEO1002"/>
    <x v="3"/>
    <x v="1"/>
  </r>
  <r>
    <x v="47"/>
    <x v="2"/>
    <x v="690"/>
    <s v="GEO1002"/>
    <x v="3"/>
    <x v="1"/>
  </r>
  <r>
    <x v="47"/>
    <x v="3"/>
    <x v="691"/>
    <s v="GEO1002"/>
    <x v="3"/>
    <x v="1"/>
  </r>
  <r>
    <x v="47"/>
    <x v="4"/>
    <x v="692"/>
    <s v="GEO1002"/>
    <x v="3"/>
    <x v="2"/>
  </r>
  <r>
    <x v="47"/>
    <x v="5"/>
    <x v="693"/>
    <s v="GEO1002"/>
    <x v="3"/>
    <x v="2"/>
  </r>
  <r>
    <x v="47"/>
    <x v="6"/>
    <x v="694"/>
    <s v="GEO1002"/>
    <x v="3"/>
    <x v="2"/>
  </r>
  <r>
    <x v="47"/>
    <x v="7"/>
    <x v="694"/>
    <s v="GEO1002"/>
    <x v="3"/>
    <x v="3"/>
  </r>
  <r>
    <x v="47"/>
    <x v="8"/>
    <x v="399"/>
    <s v="GEO1002"/>
    <x v="3"/>
    <x v="3"/>
  </r>
  <r>
    <x v="47"/>
    <x v="9"/>
    <x v="695"/>
    <s v="GEO1002"/>
    <x v="3"/>
    <x v="3"/>
  </r>
  <r>
    <x v="47"/>
    <x v="10"/>
    <x v="21"/>
    <s v="GEO1002"/>
    <x v="3"/>
    <x v="4"/>
  </r>
  <r>
    <x v="47"/>
    <x v="11"/>
    <x v="696"/>
    <s v="GEO1002"/>
    <x v="3"/>
    <x v="4"/>
  </r>
  <r>
    <x v="47"/>
    <x v="12"/>
    <x v="697"/>
    <s v="GEO1002"/>
    <x v="3"/>
    <x v="4"/>
  </r>
  <r>
    <x v="47"/>
    <x v="13"/>
    <x v="698"/>
    <s v="GEO1002"/>
    <x v="3"/>
    <x v="5"/>
  </r>
  <r>
    <x v="47"/>
    <x v="14"/>
    <x v="100"/>
    <s v="GEO1002"/>
    <x v="3"/>
    <x v="5"/>
  </r>
  <r>
    <x v="47"/>
    <x v="15"/>
    <x v="699"/>
    <s v="GEO1002"/>
    <x v="3"/>
    <x v="5"/>
  </r>
  <r>
    <x v="48"/>
    <x v="16"/>
    <x v="700"/>
    <s v="GEO1002"/>
    <x v="3"/>
    <x v="0"/>
  </r>
  <r>
    <x v="48"/>
    <x v="17"/>
    <x v="701"/>
    <s v="GEO1002"/>
    <x v="3"/>
    <x v="0"/>
  </r>
  <r>
    <x v="48"/>
    <x v="0"/>
    <x v="702"/>
    <s v="GEO1002"/>
    <x v="3"/>
    <x v="0"/>
  </r>
  <r>
    <x v="48"/>
    <x v="1"/>
    <x v="703"/>
    <s v="GEO1002"/>
    <x v="3"/>
    <x v="1"/>
  </r>
  <r>
    <x v="48"/>
    <x v="2"/>
    <x v="704"/>
    <s v="GEO1002"/>
    <x v="3"/>
    <x v="1"/>
  </r>
  <r>
    <x v="48"/>
    <x v="3"/>
    <x v="705"/>
    <s v="GEO1002"/>
    <x v="3"/>
    <x v="1"/>
  </r>
  <r>
    <x v="48"/>
    <x v="4"/>
    <x v="340"/>
    <s v="GEO1002"/>
    <x v="3"/>
    <x v="2"/>
  </r>
  <r>
    <x v="48"/>
    <x v="5"/>
    <x v="706"/>
    <s v="GEO1002"/>
    <x v="3"/>
    <x v="2"/>
  </r>
  <r>
    <x v="48"/>
    <x v="6"/>
    <x v="98"/>
    <s v="GEO1002"/>
    <x v="3"/>
    <x v="2"/>
  </r>
  <r>
    <x v="48"/>
    <x v="7"/>
    <x v="24"/>
    <s v="GEO1002"/>
    <x v="3"/>
    <x v="3"/>
  </r>
  <r>
    <x v="48"/>
    <x v="8"/>
    <x v="707"/>
    <s v="GEO1002"/>
    <x v="3"/>
    <x v="3"/>
  </r>
  <r>
    <x v="48"/>
    <x v="9"/>
    <x v="708"/>
    <s v="GEO1002"/>
    <x v="3"/>
    <x v="3"/>
  </r>
  <r>
    <x v="48"/>
    <x v="10"/>
    <x v="709"/>
    <s v="GEO1002"/>
    <x v="3"/>
    <x v="4"/>
  </r>
  <r>
    <x v="48"/>
    <x v="11"/>
    <x v="710"/>
    <s v="GEO1002"/>
    <x v="3"/>
    <x v="4"/>
  </r>
  <r>
    <x v="48"/>
    <x v="12"/>
    <x v="711"/>
    <s v="GEO1002"/>
    <x v="3"/>
    <x v="4"/>
  </r>
  <r>
    <x v="48"/>
    <x v="13"/>
    <x v="712"/>
    <s v="GEO1002"/>
    <x v="3"/>
    <x v="5"/>
  </r>
  <r>
    <x v="48"/>
    <x v="14"/>
    <x v="713"/>
    <s v="GEO1002"/>
    <x v="3"/>
    <x v="5"/>
  </r>
  <r>
    <x v="48"/>
    <x v="15"/>
    <x v="714"/>
    <s v="GEO1002"/>
    <x v="3"/>
    <x v="5"/>
  </r>
  <r>
    <x v="49"/>
    <x v="16"/>
    <x v="431"/>
    <s v="GEO1001"/>
    <x v="1"/>
    <x v="0"/>
  </r>
  <r>
    <x v="49"/>
    <x v="17"/>
    <x v="715"/>
    <s v="GEO1001"/>
    <x v="1"/>
    <x v="0"/>
  </r>
  <r>
    <x v="49"/>
    <x v="0"/>
    <x v="716"/>
    <s v="GEO1001"/>
    <x v="1"/>
    <x v="0"/>
  </r>
  <r>
    <x v="49"/>
    <x v="1"/>
    <x v="717"/>
    <s v="GEO1001"/>
    <x v="1"/>
    <x v="1"/>
  </r>
  <r>
    <x v="49"/>
    <x v="2"/>
    <x v="718"/>
    <s v="GEO1001"/>
    <x v="1"/>
    <x v="1"/>
  </r>
  <r>
    <x v="49"/>
    <x v="3"/>
    <x v="719"/>
    <s v="GEO1001"/>
    <x v="1"/>
    <x v="1"/>
  </r>
  <r>
    <x v="49"/>
    <x v="4"/>
    <x v="720"/>
    <s v="GEO1001"/>
    <x v="1"/>
    <x v="2"/>
  </r>
  <r>
    <x v="49"/>
    <x v="5"/>
    <x v="721"/>
    <s v="GEO1001"/>
    <x v="1"/>
    <x v="2"/>
  </r>
  <r>
    <x v="49"/>
    <x v="6"/>
    <x v="722"/>
    <s v="GEO1001"/>
    <x v="1"/>
    <x v="2"/>
  </r>
  <r>
    <x v="49"/>
    <x v="7"/>
    <x v="723"/>
    <s v="GEO1001"/>
    <x v="1"/>
    <x v="3"/>
  </r>
  <r>
    <x v="49"/>
    <x v="8"/>
    <x v="543"/>
    <s v="GEO1001"/>
    <x v="1"/>
    <x v="3"/>
  </r>
  <r>
    <x v="49"/>
    <x v="9"/>
    <x v="59"/>
    <s v="GEO1001"/>
    <x v="1"/>
    <x v="3"/>
  </r>
  <r>
    <x v="49"/>
    <x v="10"/>
    <x v="29"/>
    <s v="GEO1001"/>
    <x v="1"/>
    <x v="4"/>
  </r>
  <r>
    <x v="49"/>
    <x v="11"/>
    <x v="724"/>
    <s v="GEO1001"/>
    <x v="1"/>
    <x v="4"/>
  </r>
  <r>
    <x v="49"/>
    <x v="12"/>
    <x v="725"/>
    <s v="GEO1001"/>
    <x v="1"/>
    <x v="4"/>
  </r>
  <r>
    <x v="49"/>
    <x v="13"/>
    <x v="726"/>
    <s v="GEO1001"/>
    <x v="1"/>
    <x v="5"/>
  </r>
  <r>
    <x v="49"/>
    <x v="14"/>
    <x v="727"/>
    <s v="GEO1001"/>
    <x v="1"/>
    <x v="5"/>
  </r>
  <r>
    <x v="49"/>
    <x v="15"/>
    <x v="728"/>
    <s v="GEO1001"/>
    <x v="1"/>
    <x v="5"/>
  </r>
  <r>
    <x v="50"/>
    <x v="16"/>
    <x v="729"/>
    <s v="GEO1001"/>
    <x v="1"/>
    <x v="0"/>
  </r>
  <r>
    <x v="50"/>
    <x v="17"/>
    <x v="730"/>
    <s v="GEO1001"/>
    <x v="1"/>
    <x v="0"/>
  </r>
  <r>
    <x v="50"/>
    <x v="0"/>
    <x v="731"/>
    <s v="GEO1001"/>
    <x v="1"/>
    <x v="0"/>
  </r>
  <r>
    <x v="50"/>
    <x v="1"/>
    <x v="731"/>
    <s v="GEO1001"/>
    <x v="1"/>
    <x v="1"/>
  </r>
  <r>
    <x v="50"/>
    <x v="2"/>
    <x v="732"/>
    <s v="GEO1001"/>
    <x v="1"/>
    <x v="1"/>
  </r>
  <r>
    <x v="50"/>
    <x v="3"/>
    <x v="733"/>
    <s v="GEO1001"/>
    <x v="1"/>
    <x v="1"/>
  </r>
  <r>
    <x v="50"/>
    <x v="4"/>
    <x v="734"/>
    <s v="GEO1001"/>
    <x v="1"/>
    <x v="2"/>
  </r>
  <r>
    <x v="50"/>
    <x v="5"/>
    <x v="735"/>
    <s v="GEO1001"/>
    <x v="1"/>
    <x v="2"/>
  </r>
  <r>
    <x v="50"/>
    <x v="6"/>
    <x v="733"/>
    <s v="GEO1001"/>
    <x v="1"/>
    <x v="2"/>
  </r>
  <r>
    <x v="50"/>
    <x v="7"/>
    <x v="736"/>
    <s v="GEO1001"/>
    <x v="1"/>
    <x v="3"/>
  </r>
  <r>
    <x v="50"/>
    <x v="8"/>
    <x v="737"/>
    <s v="GEO1001"/>
    <x v="1"/>
    <x v="3"/>
  </r>
  <r>
    <x v="50"/>
    <x v="9"/>
    <x v="733"/>
    <s v="GEO1001"/>
    <x v="1"/>
    <x v="3"/>
  </r>
  <r>
    <x v="50"/>
    <x v="10"/>
    <x v="738"/>
    <s v="GEO1001"/>
    <x v="1"/>
    <x v="4"/>
  </r>
  <r>
    <x v="50"/>
    <x v="11"/>
    <x v="739"/>
    <s v="GEO1001"/>
    <x v="1"/>
    <x v="4"/>
  </r>
  <r>
    <x v="50"/>
    <x v="12"/>
    <x v="740"/>
    <s v="GEO1001"/>
    <x v="1"/>
    <x v="4"/>
  </r>
  <r>
    <x v="50"/>
    <x v="13"/>
    <x v="741"/>
    <s v="GEO1001"/>
    <x v="1"/>
    <x v="5"/>
  </r>
  <r>
    <x v="50"/>
    <x v="14"/>
    <x v="742"/>
    <s v="GEO1001"/>
    <x v="1"/>
    <x v="5"/>
  </r>
  <r>
    <x v="50"/>
    <x v="15"/>
    <x v="743"/>
    <s v="GEO1001"/>
    <x v="1"/>
    <x v="5"/>
  </r>
  <r>
    <x v="51"/>
    <x v="16"/>
    <x v="121"/>
    <s v="GEO1002"/>
    <x v="3"/>
    <x v="0"/>
  </r>
  <r>
    <x v="51"/>
    <x v="17"/>
    <x v="744"/>
    <s v="GEO1002"/>
    <x v="3"/>
    <x v="0"/>
  </r>
  <r>
    <x v="51"/>
    <x v="0"/>
    <x v="745"/>
    <s v="GEO1002"/>
    <x v="3"/>
    <x v="0"/>
  </r>
  <r>
    <x v="51"/>
    <x v="1"/>
    <x v="117"/>
    <s v="GEO1002"/>
    <x v="3"/>
    <x v="1"/>
  </r>
  <r>
    <x v="51"/>
    <x v="2"/>
    <x v="125"/>
    <s v="GEO1002"/>
    <x v="3"/>
    <x v="1"/>
  </r>
  <r>
    <x v="51"/>
    <x v="3"/>
    <x v="670"/>
    <s v="GEO1002"/>
    <x v="3"/>
    <x v="1"/>
  </r>
  <r>
    <x v="51"/>
    <x v="4"/>
    <x v="744"/>
    <s v="GEO1002"/>
    <x v="3"/>
    <x v="2"/>
  </r>
  <r>
    <x v="51"/>
    <x v="5"/>
    <x v="746"/>
    <s v="GEO1002"/>
    <x v="3"/>
    <x v="2"/>
  </r>
  <r>
    <x v="51"/>
    <x v="6"/>
    <x v="747"/>
    <s v="GEO1002"/>
    <x v="3"/>
    <x v="2"/>
  </r>
  <r>
    <x v="51"/>
    <x v="7"/>
    <x v="748"/>
    <s v="GEO1002"/>
    <x v="3"/>
    <x v="3"/>
  </r>
  <r>
    <x v="51"/>
    <x v="8"/>
    <x v="749"/>
    <s v="GEO1002"/>
    <x v="3"/>
    <x v="3"/>
  </r>
  <r>
    <x v="51"/>
    <x v="9"/>
    <x v="750"/>
    <s v="GEO1002"/>
    <x v="3"/>
    <x v="3"/>
  </r>
  <r>
    <x v="51"/>
    <x v="14"/>
    <x v="661"/>
    <s v="GEO1002"/>
    <x v="3"/>
    <x v="5"/>
  </r>
  <r>
    <x v="51"/>
    <x v="15"/>
    <x v="751"/>
    <s v="GEO1002"/>
    <x v="3"/>
    <x v="5"/>
  </r>
  <r>
    <x v="52"/>
    <x v="16"/>
    <x v="522"/>
    <s v="GEO1002"/>
    <x v="3"/>
    <x v="0"/>
  </r>
  <r>
    <x v="52"/>
    <x v="17"/>
    <x v="752"/>
    <s v="GEO1002"/>
    <x v="3"/>
    <x v="0"/>
  </r>
  <r>
    <x v="52"/>
    <x v="0"/>
    <x v="753"/>
    <s v="GEO1002"/>
    <x v="3"/>
    <x v="0"/>
  </r>
  <r>
    <x v="52"/>
    <x v="1"/>
    <x v="754"/>
    <s v="GEO1002"/>
    <x v="3"/>
    <x v="1"/>
  </r>
  <r>
    <x v="52"/>
    <x v="2"/>
    <x v="755"/>
    <s v="GEO1002"/>
    <x v="3"/>
    <x v="1"/>
  </r>
  <r>
    <x v="52"/>
    <x v="3"/>
    <x v="756"/>
    <s v="GEO1002"/>
    <x v="3"/>
    <x v="1"/>
  </r>
  <r>
    <x v="52"/>
    <x v="4"/>
    <x v="131"/>
    <s v="GEO1002"/>
    <x v="3"/>
    <x v="2"/>
  </r>
  <r>
    <x v="52"/>
    <x v="5"/>
    <x v="757"/>
    <s v="GEO1002"/>
    <x v="3"/>
    <x v="2"/>
  </r>
  <r>
    <x v="52"/>
    <x v="6"/>
    <x v="758"/>
    <s v="GEO1002"/>
    <x v="3"/>
    <x v="2"/>
  </r>
  <r>
    <x v="52"/>
    <x v="7"/>
    <x v="758"/>
    <s v="GEO1002"/>
    <x v="3"/>
    <x v="3"/>
  </r>
  <r>
    <x v="52"/>
    <x v="8"/>
    <x v="759"/>
    <s v="GEO1002"/>
    <x v="3"/>
    <x v="3"/>
  </r>
  <r>
    <x v="52"/>
    <x v="9"/>
    <x v="760"/>
    <s v="GEO1002"/>
    <x v="3"/>
    <x v="3"/>
  </r>
  <r>
    <x v="52"/>
    <x v="10"/>
    <x v="446"/>
    <s v="GEO1002"/>
    <x v="3"/>
    <x v="4"/>
  </r>
  <r>
    <x v="52"/>
    <x v="11"/>
    <x v="761"/>
    <s v="GEO1002"/>
    <x v="3"/>
    <x v="4"/>
  </r>
  <r>
    <x v="52"/>
    <x v="12"/>
    <x v="754"/>
    <s v="GEO1002"/>
    <x v="3"/>
    <x v="4"/>
  </r>
  <r>
    <x v="52"/>
    <x v="13"/>
    <x v="762"/>
    <s v="GEO1002"/>
    <x v="3"/>
    <x v="5"/>
  </r>
  <r>
    <x v="52"/>
    <x v="14"/>
    <x v="763"/>
    <s v="GEO1002"/>
    <x v="3"/>
    <x v="5"/>
  </r>
  <r>
    <x v="52"/>
    <x v="15"/>
    <x v="764"/>
    <s v="GEO1002"/>
    <x v="3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7C3C20-C232-3A43-99A2-5BAC6BC3CCD8}" name="PivotTable5" cacheId="1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K37:Q45" firstHeaderRow="1" firstDataRow="4" firstDataCol="1"/>
  <pivotFields count="8"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8" showAll="0">
      <items count="766">
        <item x="559"/>
        <item x="561"/>
        <item x="557"/>
        <item x="563"/>
        <item x="554"/>
        <item x="560"/>
        <item x="566"/>
        <item x="558"/>
        <item x="553"/>
        <item x="562"/>
        <item x="556"/>
        <item x="666"/>
        <item x="565"/>
        <item x="555"/>
        <item x="664"/>
        <item x="665"/>
        <item x="564"/>
        <item x="667"/>
        <item x="674"/>
        <item x="746"/>
        <item x="668"/>
        <item x="659"/>
        <item x="663"/>
        <item x="669"/>
        <item x="748"/>
        <item x="673"/>
        <item x="123"/>
        <item x="660"/>
        <item x="672"/>
        <item x="750"/>
        <item x="662"/>
        <item x="670"/>
        <item x="747"/>
        <item x="124"/>
        <item x="744"/>
        <item x="661"/>
        <item x="671"/>
        <item x="749"/>
        <item x="751"/>
        <item x="121"/>
        <item x="757"/>
        <item x="126"/>
        <item x="127"/>
        <item x="518"/>
        <item x="122"/>
        <item x="117"/>
        <item x="758"/>
        <item x="745"/>
        <item x="130"/>
        <item x="520"/>
        <item x="125"/>
        <item x="116"/>
        <item x="131"/>
        <item x="756"/>
        <item x="760"/>
        <item x="446"/>
        <item x="277"/>
        <item x="516"/>
        <item x="759"/>
        <item x="519"/>
        <item x="752"/>
        <item x="522"/>
        <item x="764"/>
        <item x="119"/>
        <item x="763"/>
        <item x="118"/>
        <item x="129"/>
        <item x="447"/>
        <item x="372"/>
        <item x="279"/>
        <item x="128"/>
        <item x="120"/>
        <item x="517"/>
        <item x="525"/>
        <item x="235"/>
        <item x="449"/>
        <item x="445"/>
        <item x="753"/>
        <item x="444"/>
        <item x="762"/>
        <item x="370"/>
        <item x="521"/>
        <item x="512"/>
        <item x="139"/>
        <item x="278"/>
        <item x="281"/>
        <item x="526"/>
        <item x="761"/>
        <item x="282"/>
        <item x="754"/>
        <item x="755"/>
        <item x="621"/>
        <item x="450"/>
        <item x="440"/>
        <item x="441"/>
        <item x="448"/>
        <item x="233"/>
        <item x="380"/>
        <item x="371"/>
        <item x="365"/>
        <item x="286"/>
        <item x="374"/>
        <item x="276"/>
        <item x="524"/>
        <item x="514"/>
        <item x="513"/>
        <item x="138"/>
        <item x="237"/>
        <item x="234"/>
        <item x="228"/>
        <item x="287"/>
        <item x="515"/>
        <item x="623"/>
        <item x="312"/>
        <item x="311"/>
        <item x="373"/>
        <item x="280"/>
        <item x="523"/>
        <item x="442"/>
        <item x="41"/>
        <item x="141"/>
        <item x="132"/>
        <item x="236"/>
        <item x="147"/>
        <item x="443"/>
        <item x="5"/>
        <item x="375"/>
        <item x="376"/>
        <item x="369"/>
        <item x="367"/>
        <item x="378"/>
        <item x="310"/>
        <item x="680"/>
        <item x="619"/>
        <item x="313"/>
        <item x="624"/>
        <item x="625"/>
        <item x="140"/>
        <item x="285"/>
        <item x="366"/>
        <item x="379"/>
        <item x="39"/>
        <item x="230"/>
        <item x="240"/>
        <item x="284"/>
        <item x="238"/>
        <item x="403"/>
        <item x="336"/>
        <item x="316"/>
        <item x="305"/>
        <item x="314"/>
        <item x="7"/>
        <item x="315"/>
        <item x="309"/>
        <item x="622"/>
        <item x="283"/>
        <item x="134"/>
        <item x="137"/>
        <item x="142"/>
        <item x="628"/>
        <item x="143"/>
        <item x="232"/>
        <item x="229"/>
        <item x="146"/>
        <item x="241"/>
        <item x="40"/>
        <item x="34"/>
        <item x="43"/>
        <item x="188"/>
        <item x="189"/>
        <item x="306"/>
        <item x="133"/>
        <item x="48"/>
        <item x="136"/>
        <item x="402"/>
        <item x="620"/>
        <item x="401"/>
        <item x="10"/>
        <item x="682"/>
        <item x="3"/>
        <item x="9"/>
        <item x="679"/>
        <item x="681"/>
        <item x="675"/>
        <item x="6"/>
        <item x="23"/>
        <item x="144"/>
        <item x="338"/>
        <item x="693"/>
        <item x="368"/>
        <item x="377"/>
        <item x="42"/>
        <item x="307"/>
        <item x="107"/>
        <item x="629"/>
        <item x="616"/>
        <item x="187"/>
        <item x="676"/>
        <item x="190"/>
        <item x="474"/>
        <item x="405"/>
        <item x="396"/>
        <item x="404"/>
        <item x="4"/>
        <item x="686"/>
        <item x="91"/>
        <item x="231"/>
        <item x="92"/>
        <item x="308"/>
        <item x="239"/>
        <item x="14"/>
        <item x="337"/>
        <item x="335"/>
        <item x="38"/>
        <item x="36"/>
        <item x="46"/>
        <item x="617"/>
        <item x="694"/>
        <item x="25"/>
        <item x="685"/>
        <item x="677"/>
        <item x="135"/>
        <item x="108"/>
        <item x="191"/>
        <item x="15"/>
        <item x="406"/>
        <item x="186"/>
        <item x="651"/>
        <item x="8"/>
        <item x="400"/>
        <item x="196"/>
        <item x="145"/>
        <item x="99"/>
        <item x="47"/>
        <item x="473"/>
        <item x="407"/>
        <item x="85"/>
        <item x="93"/>
        <item x="35"/>
        <item x="44"/>
        <item x="331"/>
        <item x="627"/>
        <item x="678"/>
        <item x="683"/>
        <item x="695"/>
        <item x="692"/>
        <item x="691"/>
        <item x="342"/>
        <item x="706"/>
        <item x="626"/>
        <item x="397"/>
        <item x="182"/>
        <item x="618"/>
        <item x="434"/>
        <item x="21"/>
        <item x="27"/>
        <item x="410"/>
        <item x="110"/>
        <item x="106"/>
        <item x="105"/>
        <item x="650"/>
        <item x="28"/>
        <item x="111"/>
        <item x="652"/>
        <item x="357"/>
        <item x="195"/>
        <item x="90"/>
        <item x="94"/>
        <item x="343"/>
        <item x="204"/>
        <item x="684"/>
        <item x="330"/>
        <item x="95"/>
        <item x="467"/>
        <item x="475"/>
        <item x="12"/>
        <item x="481"/>
        <item x="0"/>
        <item x="1"/>
        <item x="589"/>
        <item x="408"/>
        <item x="194"/>
        <item x="688"/>
        <item x="399"/>
        <item x="687"/>
        <item x="183"/>
        <item x="79"/>
        <item x="344"/>
        <item x="13"/>
        <item x="115"/>
        <item x="699"/>
        <item x="109"/>
        <item x="101"/>
        <item x="17"/>
        <item x="100"/>
        <item x="24"/>
        <item x="98"/>
        <item x="86"/>
        <item x="87"/>
        <item x="51"/>
        <item x="649"/>
        <item x="653"/>
        <item x="644"/>
        <item x="2"/>
        <item x="32"/>
        <item x="45"/>
        <item x="37"/>
        <item x="654"/>
        <item x="358"/>
        <item x="472"/>
        <item x="185"/>
        <item x="476"/>
        <item x="658"/>
        <item x="722"/>
        <item x="202"/>
        <item x="11"/>
        <item x="203"/>
        <item x="192"/>
        <item x="341"/>
        <item x="587"/>
        <item x="588"/>
        <item x="332"/>
        <item x="333"/>
        <item x="89"/>
        <item x="535"/>
        <item x="548"/>
        <item x="398"/>
        <item x="22"/>
        <item x="657"/>
        <item x="96"/>
        <item x="81"/>
        <item x="435"/>
        <item x="429"/>
        <item x="645"/>
        <item x="184"/>
        <item x="708"/>
        <item x="705"/>
        <item x="340"/>
        <item x="479"/>
        <item x="468"/>
        <item x="469"/>
        <item x="480"/>
        <item x="573"/>
        <item x="439"/>
        <item x="574"/>
        <item x="389"/>
        <item x="388"/>
        <item x="360"/>
        <item x="698"/>
        <item x="193"/>
        <item x="409"/>
        <item x="356"/>
        <item x="359"/>
        <item x="351"/>
        <item x="339"/>
        <item x="334"/>
        <item x="53"/>
        <item x="709"/>
        <item x="102"/>
        <item x="205"/>
        <item x="197"/>
        <item x="114"/>
        <item x="721"/>
        <item x="345"/>
        <item x="720"/>
        <item x="211"/>
        <item x="349"/>
        <item x="346"/>
        <item x="16"/>
        <item x="26"/>
        <item x="697"/>
        <item x="547"/>
        <item x="477"/>
        <item x="33"/>
        <item x="590"/>
        <item x="646"/>
        <item x="542"/>
        <item x="471"/>
        <item x="689"/>
        <item x="690"/>
        <item x="438"/>
        <item x="656"/>
        <item x="430"/>
        <item x="532"/>
        <item x="696"/>
        <item x="534"/>
        <item x="714"/>
        <item x="707"/>
        <item x="701"/>
        <item x="700"/>
        <item x="78"/>
        <item x="364"/>
        <item x="552"/>
        <item x="88"/>
        <item x="597"/>
        <item x="352"/>
        <item x="104"/>
        <item x="103"/>
        <item x="295"/>
        <item x="575"/>
        <item x="567"/>
        <item x="576"/>
        <item x="713"/>
        <item x="536"/>
        <item x="83"/>
        <item x="387"/>
        <item x="97"/>
        <item x="113"/>
        <item x="206"/>
        <item x="19"/>
        <item x="55"/>
        <item x="112"/>
        <item x="648"/>
        <item x="350"/>
        <item x="52"/>
        <item x="49"/>
        <item x="30"/>
        <item x="728"/>
        <item x="543"/>
        <item x="347"/>
        <item x="723"/>
        <item x="431"/>
        <item x="591"/>
        <item x="586"/>
        <item x="592"/>
        <item x="551"/>
        <item x="363"/>
        <item x="533"/>
        <item x="353"/>
        <item x="528"/>
        <item x="437"/>
        <item x="655"/>
        <item x="31"/>
        <item x="540"/>
        <item x="470"/>
        <item x="18"/>
        <item x="647"/>
        <item x="577"/>
        <item x="572"/>
        <item x="578"/>
        <item x="198"/>
        <item x="199"/>
        <item x="381"/>
        <item x="386"/>
        <item x="433"/>
        <item x="544"/>
        <item x="395"/>
        <item x="478"/>
        <item x="50"/>
        <item x="209"/>
        <item x="583"/>
        <item x="584"/>
        <item x="702"/>
        <item x="719"/>
        <item x="59"/>
        <item x="595"/>
        <item x="712"/>
        <item x="596"/>
        <item x="355"/>
        <item x="390"/>
        <item x="29"/>
        <item x="210"/>
        <item x="297"/>
        <item x="84"/>
        <item x="541"/>
        <item x="20"/>
        <item x="80"/>
        <item x="527"/>
        <item x="361"/>
        <item x="436"/>
        <item x="568"/>
        <item x="569"/>
        <item x="432"/>
        <item x="201"/>
        <item x="581"/>
        <item x="207"/>
        <item x="710"/>
        <item x="546"/>
        <item x="394"/>
        <item x="382"/>
        <item x="703"/>
        <item x="704"/>
        <item x="354"/>
        <item x="582"/>
        <item x="549"/>
        <item x="726"/>
        <item x="362"/>
        <item x="711"/>
        <item x="716"/>
        <item x="715"/>
        <item x="54"/>
        <item x="593"/>
        <item x="348"/>
        <item x="727"/>
        <item x="550"/>
        <item x="571"/>
        <item x="60"/>
        <item x="545"/>
        <item x="298"/>
        <item x="293"/>
        <item x="393"/>
        <item x="383"/>
        <item x="299"/>
        <item x="579"/>
        <item x="718"/>
        <item x="529"/>
        <item x="530"/>
        <item x="82"/>
        <item x="200"/>
        <item x="208"/>
        <item x="538"/>
        <item x="724"/>
        <item x="585"/>
        <item x="539"/>
        <item x="385"/>
        <item x="391"/>
        <item x="57"/>
        <item x="594"/>
        <item x="531"/>
        <item x="289"/>
        <item x="296"/>
        <item x="570"/>
        <item x="537"/>
        <item x="58"/>
        <item x="303"/>
        <item x="384"/>
        <item x="580"/>
        <item x="717"/>
        <item x="392"/>
        <item x="725"/>
        <item x="56"/>
        <item x="294"/>
        <item x="606"/>
        <item x="605"/>
        <item x="288"/>
        <item x="304"/>
        <item x="607"/>
        <item x="604"/>
        <item x="291"/>
        <item x="301"/>
        <item x="418"/>
        <item x="290"/>
        <item x="302"/>
        <item x="608"/>
        <item x="603"/>
        <item x="609"/>
        <item x="598"/>
        <item x="610"/>
        <item x="300"/>
        <item x="292"/>
        <item x="615"/>
        <item x="614"/>
        <item x="599"/>
        <item x="420"/>
        <item x="613"/>
        <item x="600"/>
        <item x="488"/>
        <item x="423"/>
        <item x="422"/>
        <item x="416"/>
        <item x="602"/>
        <item x="611"/>
        <item x="601"/>
        <item x="612"/>
        <item x="427"/>
        <item x="412"/>
        <item x="419"/>
        <item x="490"/>
        <item x="417"/>
        <item x="491"/>
        <item x="486"/>
        <item x="492"/>
        <item x="421"/>
        <item x="411"/>
        <item x="428"/>
        <item x="496"/>
        <item x="414"/>
        <item x="489"/>
        <item x="425"/>
        <item x="426"/>
        <item x="413"/>
        <item x="487"/>
        <item x="218"/>
        <item x="219"/>
        <item x="267"/>
        <item x="424"/>
        <item x="415"/>
        <item x="69"/>
        <item x="482"/>
        <item x="497"/>
        <item x="217"/>
        <item x="172"/>
        <item x="220"/>
        <item x="266"/>
        <item x="265"/>
        <item x="320"/>
        <item x="319"/>
        <item x="494"/>
        <item x="484"/>
        <item x="67"/>
        <item x="495"/>
        <item x="221"/>
        <item x="216"/>
        <item x="212"/>
        <item x="483"/>
        <item x="259"/>
        <item x="268"/>
        <item x="222"/>
        <item x="275"/>
        <item x="321"/>
        <item x="227"/>
        <item x="171"/>
        <item x="485"/>
        <item x="504"/>
        <item x="155"/>
        <item x="156"/>
        <item x="77"/>
        <item x="68"/>
        <item x="61"/>
        <item x="71"/>
        <item x="493"/>
        <item x="269"/>
        <item x="264"/>
        <item x="226"/>
        <item x="323"/>
        <item x="322"/>
        <item x="317"/>
        <item x="324"/>
        <item x="165"/>
        <item x="174"/>
        <item x="270"/>
        <item x="225"/>
        <item x="181"/>
        <item x="213"/>
        <item x="636"/>
        <item x="329"/>
        <item x="70"/>
        <item x="505"/>
        <item x="261"/>
        <item x="260"/>
        <item x="154"/>
        <item x="157"/>
        <item x="273"/>
        <item x="274"/>
        <item x="249"/>
        <item x="248"/>
        <item x="223"/>
        <item x="735"/>
        <item x="215"/>
        <item x="173"/>
        <item x="328"/>
        <item x="271"/>
        <item x="263"/>
        <item x="63"/>
        <item x="66"/>
        <item x="224"/>
        <item x="214"/>
        <item x="502"/>
        <item x="503"/>
        <item x="153"/>
        <item x="148"/>
        <item x="158"/>
        <item x="75"/>
        <item x="72"/>
        <item x="506"/>
        <item x="327"/>
        <item x="175"/>
        <item x="167"/>
        <item x="164"/>
        <item x="159"/>
        <item x="170"/>
        <item x="250"/>
        <item x="179"/>
        <item x="65"/>
        <item x="62"/>
        <item x="176"/>
        <item x="736"/>
        <item x="318"/>
        <item x="163"/>
        <item x="149"/>
        <item x="73"/>
        <item x="325"/>
        <item x="498"/>
        <item x="499"/>
        <item x="76"/>
        <item x="262"/>
        <item x="180"/>
        <item x="166"/>
        <item x="169"/>
        <item x="630"/>
        <item x="635"/>
        <item x="510"/>
        <item x="326"/>
        <item x="177"/>
        <item x="511"/>
        <item x="272"/>
        <item x="258"/>
        <item x="253"/>
        <item x="251"/>
        <item x="459"/>
        <item x="252"/>
        <item x="247"/>
        <item x="242"/>
        <item x="150"/>
        <item x="733"/>
        <item x="162"/>
        <item x="738"/>
        <item x="637"/>
        <item x="257"/>
        <item x="243"/>
        <item x="160"/>
        <item x="152"/>
        <item x="509"/>
        <item x="74"/>
        <item x="460"/>
        <item x="456"/>
        <item x="458"/>
        <item x="64"/>
        <item x="461"/>
        <item x="742"/>
        <item x="734"/>
        <item x="730"/>
        <item x="638"/>
        <item x="151"/>
        <item x="244"/>
        <item x="632"/>
        <item x="642"/>
        <item x="168"/>
        <item x="500"/>
        <item x="501"/>
        <item x="161"/>
        <item x="639"/>
        <item x="256"/>
        <item x="507"/>
        <item x="508"/>
        <item x="465"/>
        <item x="178"/>
        <item x="452"/>
        <item x="457"/>
        <item x="729"/>
        <item x="737"/>
        <item x="246"/>
        <item x="640"/>
        <item x="634"/>
        <item x="631"/>
        <item x="643"/>
        <item x="743"/>
        <item x="254"/>
        <item x="451"/>
        <item x="245"/>
        <item x="466"/>
        <item x="255"/>
        <item x="740"/>
        <item x="731"/>
        <item x="741"/>
        <item x="633"/>
        <item x="641"/>
        <item x="454"/>
        <item x="732"/>
        <item x="453"/>
        <item x="739"/>
        <item x="463"/>
        <item x="464"/>
        <item x="455"/>
        <item x="462"/>
        <item t="default"/>
      </items>
    </pivotField>
    <pivotField showAll="0"/>
    <pivotField axis="axisRow" showAll="0">
      <items count="5">
        <item x="3"/>
        <item x="2"/>
        <item x="0"/>
        <item x="1"/>
        <item t="default"/>
      </items>
    </pivotField>
    <pivotField showAll="0"/>
    <pivotField axis="axisCol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4">
        <item sd="0" x="0"/>
        <item x="1"/>
        <item x="2"/>
        <item sd="0" x="3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3">
    <field x="7"/>
    <field x="6"/>
    <field x="1"/>
  </colFields>
  <colItems count="6">
    <i>
      <x v="1"/>
      <x v="1"/>
    </i>
    <i r="1">
      <x v="2"/>
    </i>
    <i r="1">
      <x v="3"/>
    </i>
    <i r="1">
      <x v="4"/>
    </i>
    <i>
      <x v="2"/>
      <x v="1"/>
    </i>
    <i r="1">
      <x v="2"/>
    </i>
  </colItems>
  <dataFields count="1">
    <dataField name="Sum of VOLUM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19D310-4F38-0C48-8B9F-23DD52869B92}" name="PivotTable4" cacheId="1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>
  <location ref="A34:H91" firstHeaderRow="1" firstDataRow="4" firstDataCol="2"/>
  <pivotFields count="8">
    <pivotField axis="axisRow" compact="0" outline="0" showAll="0" sortType="descending" defaultSubtota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</items>
      <autoSortScope>
        <pivotArea dataOnly="0" outline="0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7" count="1" selected="0">
              <x v="1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8" outline="0" showAll="0" defaultSubtotal="0">
      <items count="765">
        <item x="559"/>
        <item x="561"/>
        <item x="557"/>
        <item x="563"/>
        <item x="554"/>
        <item x="560"/>
        <item x="566"/>
        <item x="558"/>
        <item x="553"/>
        <item x="562"/>
        <item x="556"/>
        <item x="666"/>
        <item x="565"/>
        <item x="555"/>
        <item x="664"/>
        <item x="665"/>
        <item x="564"/>
        <item x="667"/>
        <item x="674"/>
        <item x="746"/>
        <item x="668"/>
        <item x="659"/>
        <item x="663"/>
        <item x="669"/>
        <item x="748"/>
        <item x="673"/>
        <item x="123"/>
        <item x="660"/>
        <item x="672"/>
        <item x="750"/>
        <item x="662"/>
        <item x="670"/>
        <item x="747"/>
        <item x="124"/>
        <item x="744"/>
        <item x="661"/>
        <item x="671"/>
        <item x="749"/>
        <item x="751"/>
        <item x="121"/>
        <item x="757"/>
        <item x="126"/>
        <item x="127"/>
        <item x="518"/>
        <item x="122"/>
        <item x="117"/>
        <item x="758"/>
        <item x="745"/>
        <item x="130"/>
        <item x="520"/>
        <item x="125"/>
        <item x="116"/>
        <item x="131"/>
        <item x="756"/>
        <item x="760"/>
        <item x="446"/>
        <item x="277"/>
        <item x="516"/>
        <item x="759"/>
        <item x="519"/>
        <item x="752"/>
        <item x="522"/>
        <item x="764"/>
        <item x="119"/>
        <item x="763"/>
        <item x="118"/>
        <item x="129"/>
        <item x="447"/>
        <item x="372"/>
        <item x="279"/>
        <item x="128"/>
        <item x="120"/>
        <item x="517"/>
        <item x="525"/>
        <item x="235"/>
        <item x="449"/>
        <item x="445"/>
        <item x="753"/>
        <item x="444"/>
        <item x="762"/>
        <item x="370"/>
        <item x="521"/>
        <item x="512"/>
        <item x="139"/>
        <item x="278"/>
        <item x="281"/>
        <item x="526"/>
        <item x="761"/>
        <item x="282"/>
        <item x="754"/>
        <item x="755"/>
        <item x="621"/>
        <item x="450"/>
        <item x="440"/>
        <item x="441"/>
        <item x="448"/>
        <item x="233"/>
        <item x="380"/>
        <item x="371"/>
        <item x="365"/>
        <item x="286"/>
        <item x="374"/>
        <item x="276"/>
        <item x="524"/>
        <item x="514"/>
        <item x="513"/>
        <item x="138"/>
        <item x="237"/>
        <item x="234"/>
        <item x="228"/>
        <item x="287"/>
        <item x="515"/>
        <item x="623"/>
        <item x="312"/>
        <item x="311"/>
        <item x="373"/>
        <item x="280"/>
        <item x="523"/>
        <item x="442"/>
        <item x="41"/>
        <item x="141"/>
        <item x="132"/>
        <item x="236"/>
        <item x="147"/>
        <item x="443"/>
        <item x="5"/>
        <item x="375"/>
        <item x="376"/>
        <item x="369"/>
        <item x="367"/>
        <item x="378"/>
        <item x="310"/>
        <item x="680"/>
        <item x="619"/>
        <item x="313"/>
        <item x="624"/>
        <item x="625"/>
        <item x="140"/>
        <item x="285"/>
        <item x="366"/>
        <item x="379"/>
        <item x="39"/>
        <item x="230"/>
        <item x="240"/>
        <item x="284"/>
        <item x="238"/>
        <item x="403"/>
        <item x="336"/>
        <item x="316"/>
        <item x="305"/>
        <item x="314"/>
        <item x="7"/>
        <item x="315"/>
        <item x="309"/>
        <item x="622"/>
        <item x="283"/>
        <item x="134"/>
        <item x="137"/>
        <item x="142"/>
        <item x="628"/>
        <item x="143"/>
        <item x="232"/>
        <item x="229"/>
        <item x="146"/>
        <item x="241"/>
        <item x="40"/>
        <item x="34"/>
        <item x="43"/>
        <item x="188"/>
        <item x="189"/>
        <item x="306"/>
        <item x="133"/>
        <item x="48"/>
        <item x="136"/>
        <item x="402"/>
        <item x="620"/>
        <item x="401"/>
        <item x="10"/>
        <item x="682"/>
        <item x="3"/>
        <item x="9"/>
        <item x="679"/>
        <item x="681"/>
        <item x="675"/>
        <item x="6"/>
        <item x="23"/>
        <item x="144"/>
        <item x="338"/>
        <item x="693"/>
        <item x="368"/>
        <item x="377"/>
        <item x="42"/>
        <item x="307"/>
        <item x="107"/>
        <item x="629"/>
        <item x="616"/>
        <item x="187"/>
        <item x="676"/>
        <item x="190"/>
        <item x="474"/>
        <item x="405"/>
        <item x="396"/>
        <item x="404"/>
        <item x="4"/>
        <item x="686"/>
        <item x="91"/>
        <item x="231"/>
        <item x="92"/>
        <item x="308"/>
        <item x="239"/>
        <item x="14"/>
        <item x="337"/>
        <item x="335"/>
        <item x="38"/>
        <item x="36"/>
        <item x="46"/>
        <item x="617"/>
        <item x="694"/>
        <item x="25"/>
        <item x="685"/>
        <item x="677"/>
        <item x="135"/>
        <item x="108"/>
        <item x="191"/>
        <item x="15"/>
        <item x="406"/>
        <item x="186"/>
        <item x="651"/>
        <item x="8"/>
        <item x="400"/>
        <item x="196"/>
        <item x="145"/>
        <item x="99"/>
        <item x="47"/>
        <item x="473"/>
        <item x="407"/>
        <item x="85"/>
        <item x="93"/>
        <item x="35"/>
        <item x="44"/>
        <item x="331"/>
        <item x="627"/>
        <item x="678"/>
        <item x="683"/>
        <item x="695"/>
        <item x="692"/>
        <item x="691"/>
        <item x="342"/>
        <item x="706"/>
        <item x="626"/>
        <item x="397"/>
        <item x="182"/>
        <item x="618"/>
        <item x="434"/>
        <item x="21"/>
        <item x="27"/>
        <item x="410"/>
        <item x="110"/>
        <item x="106"/>
        <item x="105"/>
        <item x="650"/>
        <item x="28"/>
        <item x="111"/>
        <item x="652"/>
        <item x="357"/>
        <item x="195"/>
        <item x="90"/>
        <item x="94"/>
        <item x="343"/>
        <item x="204"/>
        <item x="684"/>
        <item x="330"/>
        <item x="95"/>
        <item x="467"/>
        <item x="475"/>
        <item x="12"/>
        <item x="481"/>
        <item x="0"/>
        <item x="1"/>
        <item x="589"/>
        <item x="408"/>
        <item x="194"/>
        <item x="688"/>
        <item x="399"/>
        <item x="687"/>
        <item x="183"/>
        <item x="79"/>
        <item x="344"/>
        <item x="13"/>
        <item x="115"/>
        <item x="699"/>
        <item x="109"/>
        <item x="101"/>
        <item x="17"/>
        <item x="100"/>
        <item x="24"/>
        <item x="98"/>
        <item x="86"/>
        <item x="87"/>
        <item x="51"/>
        <item x="649"/>
        <item x="653"/>
        <item x="644"/>
        <item x="2"/>
        <item x="32"/>
        <item x="45"/>
        <item x="37"/>
        <item x="654"/>
        <item x="358"/>
        <item x="472"/>
        <item x="185"/>
        <item x="476"/>
        <item x="658"/>
        <item x="722"/>
        <item x="202"/>
        <item x="11"/>
        <item x="203"/>
        <item x="192"/>
        <item x="341"/>
        <item x="587"/>
        <item x="588"/>
        <item x="332"/>
        <item x="333"/>
        <item x="89"/>
        <item x="535"/>
        <item x="548"/>
        <item x="398"/>
        <item x="22"/>
        <item x="657"/>
        <item x="96"/>
        <item x="81"/>
        <item x="435"/>
        <item x="429"/>
        <item x="645"/>
        <item x="184"/>
        <item x="708"/>
        <item x="705"/>
        <item x="340"/>
        <item x="479"/>
        <item x="468"/>
        <item x="469"/>
        <item x="480"/>
        <item x="573"/>
        <item x="439"/>
        <item x="574"/>
        <item x="389"/>
        <item x="388"/>
        <item x="360"/>
        <item x="698"/>
        <item x="193"/>
        <item x="409"/>
        <item x="356"/>
        <item x="359"/>
        <item x="351"/>
        <item x="339"/>
        <item x="334"/>
        <item x="53"/>
        <item x="709"/>
        <item x="102"/>
        <item x="205"/>
        <item x="197"/>
        <item x="114"/>
        <item x="721"/>
        <item x="345"/>
        <item x="720"/>
        <item x="211"/>
        <item x="349"/>
        <item x="346"/>
        <item x="16"/>
        <item x="26"/>
        <item x="697"/>
        <item x="547"/>
        <item x="477"/>
        <item x="33"/>
        <item x="590"/>
        <item x="646"/>
        <item x="542"/>
        <item x="471"/>
        <item x="689"/>
        <item x="690"/>
        <item x="438"/>
        <item x="656"/>
        <item x="430"/>
        <item x="532"/>
        <item x="696"/>
        <item x="534"/>
        <item x="714"/>
        <item x="707"/>
        <item x="701"/>
        <item x="700"/>
        <item x="78"/>
        <item x="364"/>
        <item x="552"/>
        <item x="88"/>
        <item x="597"/>
        <item x="352"/>
        <item x="104"/>
        <item x="103"/>
        <item x="295"/>
        <item x="575"/>
        <item x="567"/>
        <item x="576"/>
        <item x="713"/>
        <item x="536"/>
        <item x="83"/>
        <item x="387"/>
        <item x="97"/>
        <item x="113"/>
        <item x="206"/>
        <item x="19"/>
        <item x="55"/>
        <item x="112"/>
        <item x="648"/>
        <item x="350"/>
        <item x="52"/>
        <item x="49"/>
        <item x="30"/>
        <item x="728"/>
        <item x="543"/>
        <item x="347"/>
        <item x="723"/>
        <item x="431"/>
        <item x="591"/>
        <item x="586"/>
        <item x="592"/>
        <item x="551"/>
        <item x="363"/>
        <item x="533"/>
        <item x="353"/>
        <item x="528"/>
        <item x="437"/>
        <item x="655"/>
        <item x="31"/>
        <item x="540"/>
        <item x="470"/>
        <item x="18"/>
        <item x="647"/>
        <item x="577"/>
        <item x="572"/>
        <item x="578"/>
        <item x="198"/>
        <item x="199"/>
        <item x="381"/>
        <item x="386"/>
        <item x="433"/>
        <item x="544"/>
        <item x="395"/>
        <item x="478"/>
        <item x="50"/>
        <item x="209"/>
        <item x="583"/>
        <item x="584"/>
        <item x="702"/>
        <item x="719"/>
        <item x="59"/>
        <item x="595"/>
        <item x="712"/>
        <item x="596"/>
        <item x="355"/>
        <item x="390"/>
        <item x="29"/>
        <item x="210"/>
        <item x="297"/>
        <item x="84"/>
        <item x="541"/>
        <item x="20"/>
        <item x="80"/>
        <item x="527"/>
        <item x="361"/>
        <item x="436"/>
        <item x="568"/>
        <item x="569"/>
        <item x="432"/>
        <item x="201"/>
        <item x="581"/>
        <item x="207"/>
        <item x="710"/>
        <item x="546"/>
        <item x="394"/>
        <item x="382"/>
        <item x="703"/>
        <item x="704"/>
        <item x="354"/>
        <item x="582"/>
        <item x="549"/>
        <item x="726"/>
        <item x="362"/>
        <item x="711"/>
        <item x="716"/>
        <item x="715"/>
        <item x="54"/>
        <item x="593"/>
        <item x="348"/>
        <item x="727"/>
        <item x="550"/>
        <item x="571"/>
        <item x="60"/>
        <item x="545"/>
        <item x="298"/>
        <item x="293"/>
        <item x="393"/>
        <item x="383"/>
        <item x="299"/>
        <item x="579"/>
        <item x="718"/>
        <item x="529"/>
        <item x="530"/>
        <item x="82"/>
        <item x="200"/>
        <item x="208"/>
        <item x="538"/>
        <item x="724"/>
        <item x="585"/>
        <item x="539"/>
        <item x="385"/>
        <item x="391"/>
        <item x="57"/>
        <item x="594"/>
        <item x="531"/>
        <item x="289"/>
        <item x="296"/>
        <item x="570"/>
        <item x="537"/>
        <item x="58"/>
        <item x="303"/>
        <item x="384"/>
        <item x="580"/>
        <item x="717"/>
        <item x="392"/>
        <item x="725"/>
        <item x="56"/>
        <item x="294"/>
        <item x="606"/>
        <item x="605"/>
        <item x="288"/>
        <item x="304"/>
        <item x="607"/>
        <item x="604"/>
        <item x="291"/>
        <item x="301"/>
        <item x="418"/>
        <item x="290"/>
        <item x="302"/>
        <item x="608"/>
        <item x="603"/>
        <item x="609"/>
        <item x="598"/>
        <item x="610"/>
        <item x="300"/>
        <item x="292"/>
        <item x="615"/>
        <item x="614"/>
        <item x="599"/>
        <item x="420"/>
        <item x="613"/>
        <item x="600"/>
        <item x="488"/>
        <item x="423"/>
        <item x="422"/>
        <item x="416"/>
        <item x="602"/>
        <item x="611"/>
        <item x="601"/>
        <item x="612"/>
        <item x="427"/>
        <item x="412"/>
        <item x="419"/>
        <item x="490"/>
        <item x="417"/>
        <item x="491"/>
        <item x="486"/>
        <item x="492"/>
        <item x="421"/>
        <item x="411"/>
        <item x="428"/>
        <item x="496"/>
        <item x="414"/>
        <item x="489"/>
        <item x="425"/>
        <item x="426"/>
        <item x="413"/>
        <item x="487"/>
        <item x="218"/>
        <item x="219"/>
        <item x="267"/>
        <item x="424"/>
        <item x="415"/>
        <item x="69"/>
        <item x="482"/>
        <item x="497"/>
        <item x="217"/>
        <item x="172"/>
        <item x="220"/>
        <item x="266"/>
        <item x="265"/>
        <item x="320"/>
        <item x="319"/>
        <item x="494"/>
        <item x="484"/>
        <item x="67"/>
        <item x="495"/>
        <item x="221"/>
        <item x="216"/>
        <item x="212"/>
        <item x="483"/>
        <item x="259"/>
        <item x="268"/>
        <item x="222"/>
        <item x="275"/>
        <item x="321"/>
        <item x="227"/>
        <item x="171"/>
        <item x="485"/>
        <item x="504"/>
        <item x="155"/>
        <item x="156"/>
        <item x="77"/>
        <item x="68"/>
        <item x="61"/>
        <item x="71"/>
        <item x="493"/>
        <item x="269"/>
        <item x="264"/>
        <item x="226"/>
        <item x="323"/>
        <item x="322"/>
        <item x="317"/>
        <item x="324"/>
        <item x="165"/>
        <item x="174"/>
        <item x="270"/>
        <item x="225"/>
        <item x="181"/>
        <item x="213"/>
        <item x="636"/>
        <item x="329"/>
        <item x="70"/>
        <item x="505"/>
        <item x="261"/>
        <item x="260"/>
        <item x="154"/>
        <item x="157"/>
        <item x="273"/>
        <item x="274"/>
        <item x="249"/>
        <item x="248"/>
        <item x="223"/>
        <item x="735"/>
        <item x="215"/>
        <item x="173"/>
        <item x="328"/>
        <item x="271"/>
        <item x="263"/>
        <item x="63"/>
        <item x="66"/>
        <item x="224"/>
        <item x="214"/>
        <item x="502"/>
        <item x="503"/>
        <item x="153"/>
        <item x="148"/>
        <item x="158"/>
        <item x="75"/>
        <item x="72"/>
        <item x="506"/>
        <item x="327"/>
        <item x="175"/>
        <item x="167"/>
        <item x="164"/>
        <item x="159"/>
        <item x="170"/>
        <item x="250"/>
        <item x="179"/>
        <item x="65"/>
        <item x="62"/>
        <item x="176"/>
        <item x="736"/>
        <item x="318"/>
        <item x="163"/>
        <item x="149"/>
        <item x="73"/>
        <item x="325"/>
        <item x="498"/>
        <item x="499"/>
        <item x="76"/>
        <item x="262"/>
        <item x="180"/>
        <item x="166"/>
        <item x="169"/>
        <item x="630"/>
        <item x="635"/>
        <item x="510"/>
        <item x="326"/>
        <item x="177"/>
        <item x="511"/>
        <item x="272"/>
        <item x="258"/>
        <item x="253"/>
        <item x="251"/>
        <item x="459"/>
        <item x="252"/>
        <item x="247"/>
        <item x="242"/>
        <item x="150"/>
        <item x="733"/>
        <item x="162"/>
        <item x="738"/>
        <item x="637"/>
        <item x="257"/>
        <item x="243"/>
        <item x="160"/>
        <item x="152"/>
        <item x="509"/>
        <item x="74"/>
        <item x="460"/>
        <item x="456"/>
        <item x="458"/>
        <item x="64"/>
        <item x="461"/>
        <item x="742"/>
        <item x="734"/>
        <item x="730"/>
        <item x="638"/>
        <item x="151"/>
        <item x="244"/>
        <item x="632"/>
        <item x="642"/>
        <item x="168"/>
        <item x="500"/>
        <item x="501"/>
        <item x="161"/>
        <item x="639"/>
        <item x="256"/>
        <item x="507"/>
        <item x="508"/>
        <item x="465"/>
        <item x="178"/>
        <item x="452"/>
        <item x="457"/>
        <item x="729"/>
        <item x="737"/>
        <item x="246"/>
        <item x="640"/>
        <item x="634"/>
        <item x="631"/>
        <item x="643"/>
        <item x="743"/>
        <item x="254"/>
        <item x="451"/>
        <item x="245"/>
        <item x="466"/>
        <item x="255"/>
        <item x="740"/>
        <item x="731"/>
        <item x="741"/>
        <item x="633"/>
        <item x="641"/>
        <item x="454"/>
        <item x="732"/>
        <item x="453"/>
        <item x="739"/>
        <item x="463"/>
        <item x="464"/>
        <item x="455"/>
        <item x="46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3"/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6">
        <item sd="0" x="0"/>
        <item sd="0" x="1"/>
        <item sd="0" x="2"/>
        <item sd="0" x="3"/>
        <item sd="0" x="4"/>
        <item sd="0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">
        <item sd="0" x="0"/>
        <item x="1"/>
        <item x="2"/>
        <item sd="0"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0"/>
  </rowFields>
  <rowItems count="54">
    <i>
      <x/>
      <x v="21"/>
    </i>
    <i r="1">
      <x v="33"/>
    </i>
    <i r="1">
      <x v="40"/>
    </i>
    <i r="1">
      <x v="48"/>
    </i>
    <i r="1">
      <x v="7"/>
    </i>
    <i r="1">
      <x v="47"/>
    </i>
    <i r="1">
      <x v="27"/>
    </i>
    <i r="1">
      <x v="12"/>
    </i>
    <i r="1">
      <x v="25"/>
    </i>
    <i r="1">
      <x v="35"/>
    </i>
    <i r="1">
      <x v="52"/>
    </i>
    <i r="1">
      <x v="51"/>
    </i>
    <i r="1">
      <x v="38"/>
    </i>
    <i r="1">
      <x v="18"/>
    </i>
    <i>
      <x v="1"/>
      <x v="43"/>
    </i>
    <i r="1">
      <x v="34"/>
    </i>
    <i r="1">
      <x v="44"/>
    </i>
    <i r="1">
      <x v="32"/>
    </i>
    <i r="1">
      <x v="2"/>
    </i>
    <i r="1">
      <x v="42"/>
    </i>
    <i r="1">
      <x v="9"/>
    </i>
    <i r="1">
      <x v="45"/>
    </i>
    <i>
      <x v="2"/>
      <x v="17"/>
    </i>
    <i r="1">
      <x v="41"/>
    </i>
    <i r="1">
      <x v="13"/>
    </i>
    <i r="1">
      <x v="37"/>
    </i>
    <i r="1">
      <x v="6"/>
    </i>
    <i r="1">
      <x v="20"/>
    </i>
    <i r="1">
      <x v="15"/>
    </i>
    <i r="1">
      <x v="30"/>
    </i>
    <i r="1">
      <x/>
    </i>
    <i r="1">
      <x v="8"/>
    </i>
    <i r="1">
      <x v="5"/>
    </i>
    <i>
      <x v="3"/>
      <x v="31"/>
    </i>
    <i r="1">
      <x v="50"/>
    </i>
    <i r="1">
      <x v="16"/>
    </i>
    <i r="1">
      <x v="10"/>
    </i>
    <i r="1">
      <x v="11"/>
    </i>
    <i r="1">
      <x v="4"/>
    </i>
    <i r="1">
      <x v="14"/>
    </i>
    <i r="1">
      <x v="28"/>
    </i>
    <i r="1">
      <x v="19"/>
    </i>
    <i r="1">
      <x v="26"/>
    </i>
    <i r="1">
      <x v="36"/>
    </i>
    <i r="1">
      <x v="49"/>
    </i>
    <i r="1">
      <x v="39"/>
    </i>
    <i r="1">
      <x v="24"/>
    </i>
    <i r="1">
      <x v="29"/>
    </i>
    <i r="1">
      <x v="1"/>
    </i>
    <i r="1">
      <x v="22"/>
    </i>
    <i r="1">
      <x v="46"/>
    </i>
    <i r="1">
      <x v="3"/>
    </i>
    <i r="1">
      <x v="23"/>
    </i>
    <i t="grand">
      <x/>
    </i>
  </rowItems>
  <colFields count="3">
    <field x="7"/>
    <field x="6"/>
    <field x="1"/>
  </colFields>
  <colItems count="6">
    <i>
      <x v="1"/>
      <x v="1"/>
    </i>
    <i r="1">
      <x v="2"/>
    </i>
    <i r="1">
      <x v="3"/>
    </i>
    <i r="1">
      <x v="4"/>
    </i>
    <i>
      <x v="2"/>
      <x v="1"/>
    </i>
    <i r="1">
      <x v="2"/>
    </i>
  </colItems>
  <dataFields count="1">
    <dataField name="Sum of VOLUME" fld="2" baseField="0" baseItem="0"/>
  </dataFields>
  <formats count="2">
    <format dxfId="1">
      <pivotArea outline="0" fieldPosition="0">
        <references count="4">
          <reference field="0" count="1" selected="0">
            <x v="20"/>
          </reference>
          <reference field="4" count="1" selected="0">
            <x v="2"/>
          </reference>
          <reference field="6" count="1" selected="0">
            <x v="2"/>
          </reference>
          <reference field="7" count="1" selected="0">
            <x v="2"/>
          </reference>
        </references>
      </pivotArea>
    </format>
    <format dxfId="0">
      <pivotArea outline="0" fieldPosition="0">
        <references count="4">
          <reference field="0" count="1" selected="0">
            <x v="5"/>
          </reference>
          <reference field="4" count="1" selected="0">
            <x v="2"/>
          </reference>
          <reference field="6" count="1" selected="0">
            <x v="2"/>
          </reference>
          <reference field="7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1C1163-4244-D441-95AC-CD6BED850A0A}" name="PivotTable1" cacheId="1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1">
  <location ref="A1:E29" firstHeaderRow="1" firstDataRow="2" firstDataCol="1"/>
  <pivotFields count="8">
    <pivotField showAll="0" defaultSubtotal="0"/>
    <pivotField axis="axisRow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numFmtId="168" showAll="0" defaultSubtotal="0">
      <items count="765">
        <item x="559"/>
        <item x="561"/>
        <item x="557"/>
        <item x="563"/>
        <item x="554"/>
        <item x="560"/>
        <item x="566"/>
        <item x="558"/>
        <item x="553"/>
        <item x="562"/>
        <item x="556"/>
        <item x="666"/>
        <item x="565"/>
        <item x="555"/>
        <item x="664"/>
        <item x="665"/>
        <item x="564"/>
        <item x="667"/>
        <item x="674"/>
        <item x="746"/>
        <item x="668"/>
        <item x="659"/>
        <item x="663"/>
        <item x="669"/>
        <item x="748"/>
        <item x="673"/>
        <item x="123"/>
        <item x="660"/>
        <item x="672"/>
        <item x="750"/>
        <item x="662"/>
        <item x="670"/>
        <item x="747"/>
        <item x="124"/>
        <item x="744"/>
        <item x="661"/>
        <item x="671"/>
        <item x="749"/>
        <item x="751"/>
        <item x="121"/>
        <item x="757"/>
        <item x="126"/>
        <item x="127"/>
        <item x="518"/>
        <item x="122"/>
        <item x="117"/>
        <item x="758"/>
        <item x="745"/>
        <item x="130"/>
        <item x="520"/>
        <item x="125"/>
        <item x="116"/>
        <item x="131"/>
        <item x="756"/>
        <item x="760"/>
        <item x="446"/>
        <item x="277"/>
        <item x="516"/>
        <item x="759"/>
        <item x="519"/>
        <item x="752"/>
        <item x="522"/>
        <item x="764"/>
        <item x="119"/>
        <item x="763"/>
        <item x="118"/>
        <item x="129"/>
        <item x="447"/>
        <item x="372"/>
        <item x="279"/>
        <item x="128"/>
        <item x="120"/>
        <item x="517"/>
        <item x="525"/>
        <item x="235"/>
        <item x="449"/>
        <item x="445"/>
        <item x="753"/>
        <item x="444"/>
        <item x="762"/>
        <item x="370"/>
        <item x="521"/>
        <item x="512"/>
        <item x="139"/>
        <item x="278"/>
        <item x="281"/>
        <item x="526"/>
        <item x="761"/>
        <item x="282"/>
        <item x="754"/>
        <item x="755"/>
        <item x="621"/>
        <item x="450"/>
        <item x="440"/>
        <item x="441"/>
        <item x="448"/>
        <item x="233"/>
        <item x="380"/>
        <item x="371"/>
        <item x="365"/>
        <item x="286"/>
        <item x="374"/>
        <item x="276"/>
        <item x="524"/>
        <item x="514"/>
        <item x="513"/>
        <item x="138"/>
        <item x="237"/>
        <item x="234"/>
        <item x="228"/>
        <item x="287"/>
        <item x="515"/>
        <item x="623"/>
        <item x="312"/>
        <item x="311"/>
        <item x="373"/>
        <item x="280"/>
        <item x="523"/>
        <item x="442"/>
        <item x="41"/>
        <item x="141"/>
        <item x="132"/>
        <item x="236"/>
        <item x="147"/>
        <item x="443"/>
        <item x="5"/>
        <item x="375"/>
        <item x="376"/>
        <item x="369"/>
        <item x="367"/>
        <item x="378"/>
        <item x="310"/>
        <item x="680"/>
        <item x="619"/>
        <item x="313"/>
        <item x="624"/>
        <item x="625"/>
        <item x="140"/>
        <item x="285"/>
        <item x="366"/>
        <item x="379"/>
        <item x="39"/>
        <item x="230"/>
        <item x="240"/>
        <item x="284"/>
        <item x="238"/>
        <item x="403"/>
        <item x="336"/>
        <item x="316"/>
        <item x="305"/>
        <item x="314"/>
        <item x="7"/>
        <item x="315"/>
        <item x="309"/>
        <item x="622"/>
        <item x="283"/>
        <item x="134"/>
        <item x="137"/>
        <item x="142"/>
        <item x="628"/>
        <item x="143"/>
        <item x="232"/>
        <item x="229"/>
        <item x="146"/>
        <item x="241"/>
        <item x="40"/>
        <item x="34"/>
        <item x="43"/>
        <item x="188"/>
        <item x="189"/>
        <item x="306"/>
        <item x="133"/>
        <item x="48"/>
        <item x="136"/>
        <item x="402"/>
        <item x="620"/>
        <item x="401"/>
        <item x="10"/>
        <item x="682"/>
        <item x="3"/>
        <item x="9"/>
        <item x="679"/>
        <item x="681"/>
        <item x="675"/>
        <item x="6"/>
        <item x="23"/>
        <item x="144"/>
        <item x="338"/>
        <item x="693"/>
        <item x="368"/>
        <item x="377"/>
        <item x="42"/>
        <item x="307"/>
        <item x="107"/>
        <item x="629"/>
        <item x="616"/>
        <item x="187"/>
        <item x="676"/>
        <item x="190"/>
        <item x="474"/>
        <item x="405"/>
        <item x="396"/>
        <item x="404"/>
        <item x="4"/>
        <item x="686"/>
        <item x="91"/>
        <item x="231"/>
        <item x="92"/>
        <item x="308"/>
        <item x="239"/>
        <item x="14"/>
        <item x="337"/>
        <item x="335"/>
        <item x="38"/>
        <item x="36"/>
        <item x="46"/>
        <item x="617"/>
        <item x="694"/>
        <item x="25"/>
        <item x="685"/>
        <item x="677"/>
        <item x="135"/>
        <item x="108"/>
        <item x="191"/>
        <item x="15"/>
        <item x="406"/>
        <item x="186"/>
        <item x="651"/>
        <item x="8"/>
        <item x="400"/>
        <item x="196"/>
        <item x="145"/>
        <item x="99"/>
        <item x="47"/>
        <item x="473"/>
        <item x="407"/>
        <item x="85"/>
        <item x="93"/>
        <item x="35"/>
        <item x="44"/>
        <item x="331"/>
        <item x="627"/>
        <item x="678"/>
        <item x="683"/>
        <item x="695"/>
        <item x="692"/>
        <item x="691"/>
        <item x="342"/>
        <item x="706"/>
        <item x="626"/>
        <item x="397"/>
        <item x="182"/>
        <item x="618"/>
        <item x="434"/>
        <item x="21"/>
        <item x="27"/>
        <item x="410"/>
        <item x="110"/>
        <item x="106"/>
        <item x="105"/>
        <item x="650"/>
        <item x="28"/>
        <item x="111"/>
        <item x="652"/>
        <item x="357"/>
        <item x="195"/>
        <item x="90"/>
        <item x="94"/>
        <item x="343"/>
        <item x="204"/>
        <item x="684"/>
        <item x="330"/>
        <item x="95"/>
        <item x="467"/>
        <item x="475"/>
        <item x="12"/>
        <item x="481"/>
        <item x="0"/>
        <item x="1"/>
        <item x="589"/>
        <item x="408"/>
        <item x="194"/>
        <item x="688"/>
        <item x="399"/>
        <item x="687"/>
        <item x="183"/>
        <item x="79"/>
        <item x="344"/>
        <item x="13"/>
        <item x="115"/>
        <item x="699"/>
        <item x="109"/>
        <item x="101"/>
        <item x="17"/>
        <item x="100"/>
        <item x="24"/>
        <item x="98"/>
        <item x="86"/>
        <item x="87"/>
        <item x="51"/>
        <item x="649"/>
        <item x="653"/>
        <item x="644"/>
        <item x="2"/>
        <item x="32"/>
        <item x="45"/>
        <item x="37"/>
        <item x="654"/>
        <item x="358"/>
        <item x="472"/>
        <item x="185"/>
        <item x="476"/>
        <item x="658"/>
        <item x="722"/>
        <item x="202"/>
        <item x="11"/>
        <item x="203"/>
        <item x="192"/>
        <item x="341"/>
        <item x="587"/>
        <item x="588"/>
        <item x="332"/>
        <item x="333"/>
        <item x="89"/>
        <item x="535"/>
        <item x="548"/>
        <item x="398"/>
        <item x="22"/>
        <item x="657"/>
        <item x="96"/>
        <item x="81"/>
        <item x="435"/>
        <item x="429"/>
        <item x="645"/>
        <item x="184"/>
        <item x="708"/>
        <item x="705"/>
        <item x="340"/>
        <item x="479"/>
        <item x="468"/>
        <item x="469"/>
        <item x="480"/>
        <item x="573"/>
        <item x="439"/>
        <item x="574"/>
        <item x="389"/>
        <item x="388"/>
        <item x="360"/>
        <item x="698"/>
        <item x="193"/>
        <item x="409"/>
        <item x="356"/>
        <item x="359"/>
        <item x="351"/>
        <item x="339"/>
        <item x="334"/>
        <item x="53"/>
        <item x="709"/>
        <item x="102"/>
        <item x="205"/>
        <item x="197"/>
        <item x="114"/>
        <item x="721"/>
        <item x="345"/>
        <item x="720"/>
        <item x="211"/>
        <item x="349"/>
        <item x="346"/>
        <item x="16"/>
        <item x="26"/>
        <item x="697"/>
        <item x="547"/>
        <item x="477"/>
        <item x="33"/>
        <item x="590"/>
        <item x="646"/>
        <item x="542"/>
        <item x="471"/>
        <item x="689"/>
        <item x="690"/>
        <item x="438"/>
        <item x="656"/>
        <item x="430"/>
        <item x="532"/>
        <item x="696"/>
        <item x="534"/>
        <item x="714"/>
        <item x="707"/>
        <item x="701"/>
        <item x="700"/>
        <item x="78"/>
        <item x="364"/>
        <item x="552"/>
        <item x="88"/>
        <item x="597"/>
        <item x="352"/>
        <item x="104"/>
        <item x="103"/>
        <item x="295"/>
        <item x="575"/>
        <item x="567"/>
        <item x="576"/>
        <item x="713"/>
        <item x="536"/>
        <item x="83"/>
        <item x="387"/>
        <item x="97"/>
        <item x="113"/>
        <item x="206"/>
        <item x="19"/>
        <item x="55"/>
        <item x="112"/>
        <item x="648"/>
        <item x="350"/>
        <item x="52"/>
        <item x="49"/>
        <item x="30"/>
        <item x="728"/>
        <item x="543"/>
        <item x="347"/>
        <item x="723"/>
        <item x="431"/>
        <item x="591"/>
        <item x="586"/>
        <item x="592"/>
        <item x="551"/>
        <item x="363"/>
        <item x="533"/>
        <item x="353"/>
        <item x="528"/>
        <item x="437"/>
        <item x="655"/>
        <item x="31"/>
        <item x="540"/>
        <item x="470"/>
        <item x="18"/>
        <item x="647"/>
        <item x="577"/>
        <item x="572"/>
        <item x="578"/>
        <item x="198"/>
        <item x="199"/>
        <item x="381"/>
        <item x="386"/>
        <item x="433"/>
        <item x="544"/>
        <item x="395"/>
        <item x="478"/>
        <item x="50"/>
        <item x="209"/>
        <item x="583"/>
        <item x="584"/>
        <item x="702"/>
        <item x="719"/>
        <item x="59"/>
        <item x="595"/>
        <item x="712"/>
        <item x="596"/>
        <item x="355"/>
        <item x="390"/>
        <item x="29"/>
        <item x="210"/>
        <item x="297"/>
        <item x="84"/>
        <item x="541"/>
        <item x="20"/>
        <item x="80"/>
        <item x="527"/>
        <item x="361"/>
        <item x="436"/>
        <item x="568"/>
        <item x="569"/>
        <item x="432"/>
        <item x="201"/>
        <item x="581"/>
        <item x="207"/>
        <item x="710"/>
        <item x="546"/>
        <item x="394"/>
        <item x="382"/>
        <item x="703"/>
        <item x="704"/>
        <item x="354"/>
        <item x="582"/>
        <item x="549"/>
        <item x="726"/>
        <item x="362"/>
        <item x="711"/>
        <item x="716"/>
        <item x="715"/>
        <item x="54"/>
        <item x="593"/>
        <item x="348"/>
        <item x="727"/>
        <item x="550"/>
        <item x="571"/>
        <item x="60"/>
        <item x="545"/>
        <item x="298"/>
        <item x="293"/>
        <item x="393"/>
        <item x="383"/>
        <item x="299"/>
        <item x="579"/>
        <item x="718"/>
        <item x="529"/>
        <item x="530"/>
        <item x="82"/>
        <item x="200"/>
        <item x="208"/>
        <item x="538"/>
        <item x="724"/>
        <item x="585"/>
        <item x="539"/>
        <item x="385"/>
        <item x="391"/>
        <item x="57"/>
        <item x="594"/>
        <item x="531"/>
        <item x="289"/>
        <item x="296"/>
        <item x="570"/>
        <item x="537"/>
        <item x="58"/>
        <item x="303"/>
        <item x="384"/>
        <item x="580"/>
        <item x="717"/>
        <item x="392"/>
        <item x="725"/>
        <item x="56"/>
        <item x="294"/>
        <item x="606"/>
        <item x="605"/>
        <item x="288"/>
        <item x="304"/>
        <item x="607"/>
        <item x="604"/>
        <item x="291"/>
        <item x="301"/>
        <item x="418"/>
        <item x="290"/>
        <item x="302"/>
        <item x="608"/>
        <item x="603"/>
        <item x="609"/>
        <item x="598"/>
        <item x="610"/>
        <item x="300"/>
        <item x="292"/>
        <item x="615"/>
        <item x="614"/>
        <item x="599"/>
        <item x="420"/>
        <item x="613"/>
        <item x="600"/>
        <item x="488"/>
        <item x="423"/>
        <item x="422"/>
        <item x="416"/>
        <item x="602"/>
        <item x="611"/>
        <item x="601"/>
        <item x="612"/>
        <item x="427"/>
        <item x="412"/>
        <item x="419"/>
        <item x="490"/>
        <item x="417"/>
        <item x="491"/>
        <item x="486"/>
        <item x="492"/>
        <item x="421"/>
        <item x="411"/>
        <item x="428"/>
        <item x="496"/>
        <item x="414"/>
        <item x="489"/>
        <item x="425"/>
        <item x="426"/>
        <item x="413"/>
        <item x="487"/>
        <item x="218"/>
        <item x="219"/>
        <item x="267"/>
        <item x="424"/>
        <item x="415"/>
        <item x="69"/>
        <item x="482"/>
        <item x="497"/>
        <item x="217"/>
        <item x="172"/>
        <item x="220"/>
        <item x="266"/>
        <item x="265"/>
        <item x="320"/>
        <item x="319"/>
        <item x="494"/>
        <item x="484"/>
        <item x="67"/>
        <item x="495"/>
        <item x="221"/>
        <item x="216"/>
        <item x="212"/>
        <item x="483"/>
        <item x="259"/>
        <item x="268"/>
        <item x="222"/>
        <item x="275"/>
        <item x="321"/>
        <item x="227"/>
        <item x="171"/>
        <item x="485"/>
        <item x="504"/>
        <item x="155"/>
        <item x="156"/>
        <item x="77"/>
        <item x="68"/>
        <item x="61"/>
        <item x="71"/>
        <item x="493"/>
        <item x="269"/>
        <item x="264"/>
        <item x="226"/>
        <item x="323"/>
        <item x="322"/>
        <item x="317"/>
        <item x="324"/>
        <item x="165"/>
        <item x="174"/>
        <item x="270"/>
        <item x="225"/>
        <item x="181"/>
        <item x="213"/>
        <item x="636"/>
        <item x="329"/>
        <item x="70"/>
        <item x="505"/>
        <item x="261"/>
        <item x="260"/>
        <item x="154"/>
        <item x="157"/>
        <item x="273"/>
        <item x="274"/>
        <item x="249"/>
        <item x="248"/>
        <item x="223"/>
        <item x="735"/>
        <item x="215"/>
        <item x="173"/>
        <item x="328"/>
        <item x="271"/>
        <item x="263"/>
        <item x="63"/>
        <item x="66"/>
        <item x="224"/>
        <item x="214"/>
        <item x="502"/>
        <item x="503"/>
        <item x="153"/>
        <item x="148"/>
        <item x="158"/>
        <item x="75"/>
        <item x="72"/>
        <item x="506"/>
        <item x="327"/>
        <item x="175"/>
        <item x="167"/>
        <item x="164"/>
        <item x="159"/>
        <item x="170"/>
        <item x="250"/>
        <item x="179"/>
        <item x="65"/>
        <item x="62"/>
        <item x="176"/>
        <item x="736"/>
        <item x="318"/>
        <item x="163"/>
        <item x="149"/>
        <item x="73"/>
        <item x="325"/>
        <item x="498"/>
        <item x="499"/>
        <item x="76"/>
        <item x="262"/>
        <item x="180"/>
        <item x="166"/>
        <item x="169"/>
        <item x="630"/>
        <item x="635"/>
        <item x="510"/>
        <item x="326"/>
        <item x="177"/>
        <item x="511"/>
        <item x="272"/>
        <item x="258"/>
        <item x="253"/>
        <item x="251"/>
        <item x="459"/>
        <item x="252"/>
        <item x="247"/>
        <item x="242"/>
        <item x="150"/>
        <item x="733"/>
        <item x="162"/>
        <item x="738"/>
        <item x="637"/>
        <item x="257"/>
        <item x="243"/>
        <item x="160"/>
        <item x="152"/>
        <item x="509"/>
        <item x="74"/>
        <item x="460"/>
        <item x="456"/>
        <item x="458"/>
        <item x="64"/>
        <item x="461"/>
        <item x="742"/>
        <item x="734"/>
        <item x="730"/>
        <item x="638"/>
        <item x="151"/>
        <item x="244"/>
        <item x="632"/>
        <item x="642"/>
        <item x="168"/>
        <item x="500"/>
        <item x="501"/>
        <item x="161"/>
        <item x="639"/>
        <item x="256"/>
        <item x="507"/>
        <item x="508"/>
        <item x="465"/>
        <item x="178"/>
        <item x="452"/>
        <item x="457"/>
        <item x="729"/>
        <item x="737"/>
        <item x="246"/>
        <item x="640"/>
        <item x="634"/>
        <item x="631"/>
        <item x="643"/>
        <item x="743"/>
        <item x="254"/>
        <item x="451"/>
        <item x="245"/>
        <item x="466"/>
        <item x="255"/>
        <item x="740"/>
        <item x="731"/>
        <item x="741"/>
        <item x="633"/>
        <item x="641"/>
        <item x="454"/>
        <item x="732"/>
        <item x="453"/>
        <item x="739"/>
        <item x="463"/>
        <item x="464"/>
        <item x="455"/>
        <item x="462"/>
      </items>
    </pivotField>
    <pivotField showAll="0" defaultSubtotal="0"/>
    <pivotField axis="axisCol" showAll="0" defaultSubtotal="0">
      <items count="4">
        <item x="2"/>
        <item x="0"/>
        <item x="1"/>
        <item x="3"/>
      </items>
    </pivotField>
    <pivotField showAll="0" defaultSubtotal="0">
      <items count="6">
        <item x="0"/>
        <item x="5"/>
        <item x="1"/>
        <item x="4"/>
        <item x="2"/>
        <item x="3"/>
      </items>
    </pivotField>
    <pivotField axis="axisRow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4">
        <item x="0"/>
        <item x="1"/>
        <item x="2"/>
        <item x="3"/>
      </items>
    </pivotField>
  </pivotFields>
  <rowFields count="3">
    <field x="7"/>
    <field x="6"/>
    <field x="1"/>
  </rowFields>
  <rowItems count="27">
    <i>
      <x v="1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t="grand">
      <x/>
    </i>
  </rowItems>
  <colFields count="1">
    <field x="4"/>
  </colFields>
  <colItems count="4">
    <i>
      <x/>
    </i>
    <i>
      <x v="1"/>
    </i>
    <i>
      <x v="2"/>
    </i>
    <i>
      <x v="3"/>
    </i>
  </colItems>
  <dataFields count="1">
    <dataField name="Sum of VOLUME" fld="2" baseField="0" baseItem="0" numFmtId="168"/>
  </dataFields>
  <formats count="8">
    <format dxfId="2">
      <pivotArea type="origin" dataOnly="0" labelOnly="1" outline="0" fieldPosition="0"/>
    </format>
    <format dxfId="3">
      <pivotArea field="7" type="button" dataOnly="0" labelOnly="1" outline="0" axis="axisRow" fieldPosition="0"/>
    </format>
    <format dxfId="4">
      <pivotArea field="6" type="button" dataOnly="0" labelOnly="1" outline="0" axis="axisRow" fieldPosition="1"/>
    </format>
    <format dxfId="5">
      <pivotArea field="1" type="button" dataOnly="0" labelOnly="1" outline="0" axis="axisRow" fieldPosition="2"/>
    </format>
    <format dxfId="6">
      <pivotArea dataOnly="0" labelOnly="1" fieldPosition="0">
        <references count="1">
          <reference field="7" count="1">
            <x v="1"/>
          </reference>
        </references>
      </pivotArea>
    </format>
    <format dxfId="7">
      <pivotArea dataOnly="0" labelOnly="1" fieldPosition="0">
        <references count="1">
          <reference field="7" count="1">
            <x v="2"/>
          </reference>
        </references>
      </pivotArea>
    </format>
    <format dxfId="8">
      <pivotArea dataOnly="0" labelOnly="1" grandCol="1" outline="0" fieldPosition="0"/>
    </format>
    <format dxfId="9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9DAF96-0A9B-D640-9B80-B83D0DF4F468}" name="VolumeByClient" displayName="VolumeByClient" ref="A1:F908" totalsRowShown="0">
  <autoFilter ref="A1:F908" xr:uid="{BE9DAF96-0A9B-D640-9B80-B83D0DF4F468}"/>
  <tableColumns count="6">
    <tableColumn id="1" xr3:uid="{B2B24CAD-CFED-0A44-A053-D3F4A87CA4C1}" name="CLID" dataDxfId="16"/>
    <tableColumn id="2" xr3:uid="{433B2EAA-A331-2E45-A5AF-2DF68DC26854}" name="DATE" dataDxfId="15"/>
    <tableColumn id="3" xr3:uid="{CAB8594A-FB4A-A248-8A93-3CED758A2212}" name="VOLUME" dataDxfId="14" dataCellStyle="Comma"/>
    <tableColumn id="4" xr3:uid="{031697F7-42B6-3F4F-A28F-F71E9E18F21E}" name="GEOID" dataDxfId="13">
      <calculatedColumnFormula>_xlfn.XLOOKUP(VolumeByClient[[#This Row],[CLID]],GeoTableByClient[CLID2],GeoTableByClient[GEOID])</calculatedColumnFormula>
    </tableColumn>
    <tableColumn id="5" xr3:uid="{1448650C-0762-CE4A-A1EA-2848D1B7FC1B}" name="REGION NAME" dataDxfId="10">
      <calculatedColumnFormula>_xlfn.XLOOKUP(VolumeByClient[[#This Row],[GEOID]],GEONAMES[GEOCODE],GEONAMES[GEO NAME])</calculatedColumnFormula>
    </tableColumn>
    <tableColumn id="6" xr3:uid="{77158A60-BE64-2E4B-9F3E-7F13ECF3E5DE}" name="QUARTER" dataDxfId="11">
      <calculatedColumnFormula>"Q"&amp;CEILING(MONTH(VolumeByClient[[#This Row],[DATE]])/3,1)&amp;" "&amp;YEAR(VolumeByClient[[#This Row],[DATE]])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B91923-64FB-2745-8F35-2926597D187E}" name="GeoTableByClient" displayName="GeoTableByClient" ref="A1:C54" totalsRowShown="0" headerRowDxfId="21" dataDxfId="20">
  <autoFilter ref="A1:C54" xr:uid="{E7B91923-64FB-2745-8F35-2926597D187E}"/>
  <tableColumns count="3">
    <tableColumn id="1" xr3:uid="{B71F0EAE-77BD-254E-8835-A097FC4B066B}" name="CLID" dataDxfId="19"/>
    <tableColumn id="2" xr3:uid="{B90CA73A-F823-AA4C-B4DE-160F32B127D4}" name="GEOID" dataDxfId="18"/>
    <tableColumn id="3" xr3:uid="{C6A8D4AF-95CC-6742-93FB-55FA33676F5F}" name="CLID2" dataDxfId="1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972BA2-961F-2947-90FA-C583F59EB659}" name="GEONAMES" displayName="GEONAMES" ref="G2:I6" totalsRowShown="0" headerRowDxfId="22">
  <tableColumns count="3">
    <tableColumn id="1" xr3:uid="{C24D8D1E-7A37-5B49-8750-8F5F9A404F52}" name="GEOCODE" dataDxfId="23"/>
    <tableColumn id="2" xr3:uid="{DA4B2D4C-42D9-C24C-B0F9-E30B03FBD68D}" name="GEO NAME"/>
    <tableColumn id="4" xr3:uid="{04281D55-6B02-8848-8976-E9278E587A30}" name="VOLUME" dataDxfId="12">
      <calculatedColumnFormula>SUMIF(VolumeByClient[GEOID],GEONAMES[[#This Row],[GEOCODE]],VolumeByClient[VOLUME])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DD2F-8C3E-E349-90FB-86B8AA8F581C}">
  <sheetPr>
    <tabColor theme="6"/>
  </sheetPr>
  <dimension ref="A1:F908"/>
  <sheetViews>
    <sheetView workbookViewId="0">
      <selection activeCell="H74" sqref="H74:J85"/>
    </sheetView>
  </sheetViews>
  <sheetFormatPr baseColWidth="10" defaultColWidth="8.83203125" defaultRowHeight="13" x14ac:dyDescent="0.15"/>
  <cols>
    <col min="1" max="1" width="14.1640625" customWidth="1"/>
    <col min="2" max="2" width="16.1640625" customWidth="1"/>
    <col min="3" max="3" width="19.1640625" style="13" customWidth="1"/>
    <col min="4" max="4" width="9.1640625" bestFit="1" customWidth="1"/>
    <col min="5" max="5" width="16.83203125" customWidth="1"/>
    <col min="6" max="6" width="10.83203125" customWidth="1"/>
  </cols>
  <sheetData>
    <row r="1" spans="1:6" ht="14" x14ac:dyDescent="0.15">
      <c r="A1" s="3" t="s">
        <v>0</v>
      </c>
      <c r="B1" s="10" t="s">
        <v>898</v>
      </c>
      <c r="C1" s="12" t="s">
        <v>899</v>
      </c>
      <c r="D1" s="5" t="s">
        <v>134</v>
      </c>
      <c r="E1" s="5" t="s">
        <v>908</v>
      </c>
      <c r="F1" s="5" t="s">
        <v>909</v>
      </c>
    </row>
    <row r="2" spans="1:6" ht="14" x14ac:dyDescent="0.15">
      <c r="A2" s="4" t="s">
        <v>23</v>
      </c>
      <c r="B2" s="4">
        <v>43921</v>
      </c>
      <c r="C2" s="11">
        <v>884</v>
      </c>
      <c r="D2" t="str">
        <f>_xlfn.XLOOKUP(VolumeByClient[[#This Row],[CLID]],GeoTableByClient[CLID2],GeoTableByClient[GEOID])</f>
        <v>GEO1004</v>
      </c>
      <c r="E2" t="str">
        <f>_xlfn.XLOOKUP(VolumeByClient[[#This Row],[GEOID]],GEONAMES[GEOCODE],GEONAMES[GEO NAME])</f>
        <v>LATAM</v>
      </c>
      <c r="F2" t="str">
        <f>"Q"&amp;CEILING(MONTH(VolumeByClient[[#This Row],[DATE]])/3,1)&amp;" "&amp;YEAR(VolumeByClient[[#This Row],[DATE]])</f>
        <v>Q1 2020</v>
      </c>
    </row>
    <row r="3" spans="1:6" ht="14" x14ac:dyDescent="0.15">
      <c r="A3" s="4" t="s">
        <v>23</v>
      </c>
      <c r="B3" s="4">
        <v>43951</v>
      </c>
      <c r="C3" s="11">
        <v>886</v>
      </c>
      <c r="D3" t="str">
        <f>_xlfn.XLOOKUP(VolumeByClient[[#This Row],[CLID]],GeoTableByClient[CLID2],GeoTableByClient[GEOID])</f>
        <v>GEO1004</v>
      </c>
      <c r="E3" t="str">
        <f>_xlfn.XLOOKUP(VolumeByClient[[#This Row],[GEOID]],GEONAMES[GEOCODE],GEONAMES[GEO NAME])</f>
        <v>LATAM</v>
      </c>
      <c r="F3" t="str">
        <f>"Q"&amp;CEILING(MONTH(VolumeByClient[[#This Row],[DATE]])/3,1)&amp;" "&amp;YEAR(VolumeByClient[[#This Row],[DATE]])</f>
        <v>Q2 2020</v>
      </c>
    </row>
    <row r="4" spans="1:6" ht="14" x14ac:dyDescent="0.15">
      <c r="A4" s="4" t="s">
        <v>23</v>
      </c>
      <c r="B4" s="4">
        <v>43982</v>
      </c>
      <c r="C4" s="11">
        <v>968</v>
      </c>
      <c r="D4" t="str">
        <f>_xlfn.XLOOKUP(VolumeByClient[[#This Row],[CLID]],GeoTableByClient[CLID2],GeoTableByClient[GEOID])</f>
        <v>GEO1004</v>
      </c>
      <c r="E4" t="str">
        <f>_xlfn.XLOOKUP(VolumeByClient[[#This Row],[GEOID]],GEONAMES[GEOCODE],GEONAMES[GEO NAME])</f>
        <v>LATAM</v>
      </c>
      <c r="F4" t="str">
        <f>"Q"&amp;CEILING(MONTH(VolumeByClient[[#This Row],[DATE]])/3,1)&amp;" "&amp;YEAR(VolumeByClient[[#This Row],[DATE]])</f>
        <v>Q2 2020</v>
      </c>
    </row>
    <row r="5" spans="1:6" ht="14" x14ac:dyDescent="0.15">
      <c r="A5" s="4" t="s">
        <v>23</v>
      </c>
      <c r="B5" s="4">
        <v>44012</v>
      </c>
      <c r="C5" s="11">
        <v>564</v>
      </c>
      <c r="D5" t="str">
        <f>_xlfn.XLOOKUP(VolumeByClient[[#This Row],[CLID]],GeoTableByClient[CLID2],GeoTableByClient[GEOID])</f>
        <v>GEO1004</v>
      </c>
      <c r="E5" t="str">
        <f>_xlfn.XLOOKUP(VolumeByClient[[#This Row],[GEOID]],GEONAMES[GEOCODE],GEONAMES[GEO NAME])</f>
        <v>LATAM</v>
      </c>
      <c r="F5" t="str">
        <f>"Q"&amp;CEILING(MONTH(VolumeByClient[[#This Row],[DATE]])/3,1)&amp;" "&amp;YEAR(VolumeByClient[[#This Row],[DATE]])</f>
        <v>Q2 2020</v>
      </c>
    </row>
    <row r="6" spans="1:6" ht="14" x14ac:dyDescent="0.15">
      <c r="A6" s="4" t="s">
        <v>23</v>
      </c>
      <c r="B6" s="4">
        <v>44043</v>
      </c>
      <c r="C6" s="11">
        <v>648</v>
      </c>
      <c r="D6" t="str">
        <f>_xlfn.XLOOKUP(VolumeByClient[[#This Row],[CLID]],GeoTableByClient[CLID2],GeoTableByClient[GEOID])</f>
        <v>GEO1004</v>
      </c>
      <c r="E6" t="str">
        <f>_xlfn.XLOOKUP(VolumeByClient[[#This Row],[GEOID]],GEONAMES[GEOCODE],GEONAMES[GEO NAME])</f>
        <v>LATAM</v>
      </c>
      <c r="F6" t="str">
        <f>"Q"&amp;CEILING(MONTH(VolumeByClient[[#This Row],[DATE]])/3,1)&amp;" "&amp;YEAR(VolumeByClient[[#This Row],[DATE]])</f>
        <v>Q3 2020</v>
      </c>
    </row>
    <row r="7" spans="1:6" ht="14" x14ac:dyDescent="0.15">
      <c r="A7" s="4" t="s">
        <v>23</v>
      </c>
      <c r="B7" s="4">
        <v>44074</v>
      </c>
      <c r="C7" s="11">
        <v>406</v>
      </c>
      <c r="D7" t="str">
        <f>_xlfn.XLOOKUP(VolumeByClient[[#This Row],[CLID]],GeoTableByClient[CLID2],GeoTableByClient[GEOID])</f>
        <v>GEO1004</v>
      </c>
      <c r="E7" t="str">
        <f>_xlfn.XLOOKUP(VolumeByClient[[#This Row],[GEOID]],GEONAMES[GEOCODE],GEONAMES[GEO NAME])</f>
        <v>LATAM</v>
      </c>
      <c r="F7" t="str">
        <f>"Q"&amp;CEILING(MONTH(VolumeByClient[[#This Row],[DATE]])/3,1)&amp;" "&amp;YEAR(VolumeByClient[[#This Row],[DATE]])</f>
        <v>Q3 2020</v>
      </c>
    </row>
    <row r="8" spans="1:6" ht="14" x14ac:dyDescent="0.15">
      <c r="A8" s="4" t="s">
        <v>23</v>
      </c>
      <c r="B8" s="4">
        <v>44104</v>
      </c>
      <c r="C8" s="11">
        <v>569</v>
      </c>
      <c r="D8" t="str">
        <f>_xlfn.XLOOKUP(VolumeByClient[[#This Row],[CLID]],GeoTableByClient[CLID2],GeoTableByClient[GEOID])</f>
        <v>GEO1004</v>
      </c>
      <c r="E8" t="str">
        <f>_xlfn.XLOOKUP(VolumeByClient[[#This Row],[GEOID]],GEONAMES[GEOCODE],GEONAMES[GEO NAME])</f>
        <v>LATAM</v>
      </c>
      <c r="F8" t="str">
        <f>"Q"&amp;CEILING(MONTH(VolumeByClient[[#This Row],[DATE]])/3,1)&amp;" "&amp;YEAR(VolumeByClient[[#This Row],[DATE]])</f>
        <v>Q3 2020</v>
      </c>
    </row>
    <row r="9" spans="1:6" ht="14" x14ac:dyDescent="0.15">
      <c r="A9" s="4" t="s">
        <v>23</v>
      </c>
      <c r="B9" s="4">
        <v>44135</v>
      </c>
      <c r="C9" s="11">
        <v>487</v>
      </c>
      <c r="D9" t="str">
        <f>_xlfn.XLOOKUP(VolumeByClient[[#This Row],[CLID]],GeoTableByClient[CLID2],GeoTableByClient[GEOID])</f>
        <v>GEO1004</v>
      </c>
      <c r="E9" t="str">
        <f>_xlfn.XLOOKUP(VolumeByClient[[#This Row],[GEOID]],GEONAMES[GEOCODE],GEONAMES[GEO NAME])</f>
        <v>LATAM</v>
      </c>
      <c r="F9" t="str">
        <f>"Q"&amp;CEILING(MONTH(VolumeByClient[[#This Row],[DATE]])/3,1)&amp;" "&amp;YEAR(VolumeByClient[[#This Row],[DATE]])</f>
        <v>Q4 2020</v>
      </c>
    </row>
    <row r="10" spans="1:6" ht="14" x14ac:dyDescent="0.15">
      <c r="A10" s="4" t="s">
        <v>23</v>
      </c>
      <c r="B10" s="4">
        <v>44165</v>
      </c>
      <c r="C10" s="11">
        <v>729</v>
      </c>
      <c r="D10" t="str">
        <f>_xlfn.XLOOKUP(VolumeByClient[[#This Row],[CLID]],GeoTableByClient[CLID2],GeoTableByClient[GEOID])</f>
        <v>GEO1004</v>
      </c>
      <c r="E10" t="str">
        <f>_xlfn.XLOOKUP(VolumeByClient[[#This Row],[GEOID]],GEONAMES[GEOCODE],GEONAMES[GEO NAME])</f>
        <v>LATAM</v>
      </c>
      <c r="F10" t="str">
        <f>"Q"&amp;CEILING(MONTH(VolumeByClient[[#This Row],[DATE]])/3,1)&amp;" "&amp;YEAR(VolumeByClient[[#This Row],[DATE]])</f>
        <v>Q4 2020</v>
      </c>
    </row>
    <row r="11" spans="1:6" ht="14" x14ac:dyDescent="0.15">
      <c r="A11" s="4" t="s">
        <v>23</v>
      </c>
      <c r="B11" s="4">
        <v>44196</v>
      </c>
      <c r="C11" s="11">
        <v>565</v>
      </c>
      <c r="D11" t="str">
        <f>_xlfn.XLOOKUP(VolumeByClient[[#This Row],[CLID]],GeoTableByClient[CLID2],GeoTableByClient[GEOID])</f>
        <v>GEO1004</v>
      </c>
      <c r="E11" t="str">
        <f>_xlfn.XLOOKUP(VolumeByClient[[#This Row],[GEOID]],GEONAMES[GEOCODE],GEONAMES[GEO NAME])</f>
        <v>LATAM</v>
      </c>
      <c r="F11" t="str">
        <f>"Q"&amp;CEILING(MONTH(VolumeByClient[[#This Row],[DATE]])/3,1)&amp;" "&amp;YEAR(VolumeByClient[[#This Row],[DATE]])</f>
        <v>Q4 2020</v>
      </c>
    </row>
    <row r="12" spans="1:6" ht="14" x14ac:dyDescent="0.15">
      <c r="A12" s="4" t="s">
        <v>23</v>
      </c>
      <c r="B12" s="4">
        <v>44377</v>
      </c>
      <c r="C12" s="11">
        <v>561</v>
      </c>
      <c r="D12" t="str">
        <f>_xlfn.XLOOKUP(VolumeByClient[[#This Row],[CLID]],GeoTableByClient[CLID2],GeoTableByClient[GEOID])</f>
        <v>GEO1004</v>
      </c>
      <c r="E12" t="str">
        <f>_xlfn.XLOOKUP(VolumeByClient[[#This Row],[GEOID]],GEONAMES[GEOCODE],GEONAMES[GEO NAME])</f>
        <v>LATAM</v>
      </c>
      <c r="F12" t="str">
        <f>"Q"&amp;CEILING(MONTH(VolumeByClient[[#This Row],[DATE]])/3,1)&amp;" "&amp;YEAR(VolumeByClient[[#This Row],[DATE]])</f>
        <v>Q2 2021</v>
      </c>
    </row>
    <row r="13" spans="1:6" ht="14" x14ac:dyDescent="0.15">
      <c r="A13" s="4" t="s">
        <v>23</v>
      </c>
      <c r="B13" s="4">
        <v>44347</v>
      </c>
      <c r="C13" s="11">
        <v>1014</v>
      </c>
      <c r="D13" t="str">
        <f>_xlfn.XLOOKUP(VolumeByClient[[#This Row],[CLID]],GeoTableByClient[CLID2],GeoTableByClient[GEOID])</f>
        <v>GEO1004</v>
      </c>
      <c r="E13" t="str">
        <f>_xlfn.XLOOKUP(VolumeByClient[[#This Row],[GEOID]],GEONAMES[GEOCODE],GEONAMES[GEO NAME])</f>
        <v>LATAM</v>
      </c>
      <c r="F13" t="str">
        <f>"Q"&amp;CEILING(MONTH(VolumeByClient[[#This Row],[DATE]])/3,1)&amp;" "&amp;YEAR(VolumeByClient[[#This Row],[DATE]])</f>
        <v>Q2 2021</v>
      </c>
    </row>
    <row r="14" spans="1:6" ht="14" x14ac:dyDescent="0.15">
      <c r="A14" s="4" t="s">
        <v>23</v>
      </c>
      <c r="B14" s="4">
        <v>44316</v>
      </c>
      <c r="C14" s="11">
        <v>878</v>
      </c>
      <c r="D14" t="str">
        <f>_xlfn.XLOOKUP(VolumeByClient[[#This Row],[CLID]],GeoTableByClient[CLID2],GeoTableByClient[GEOID])</f>
        <v>GEO1004</v>
      </c>
      <c r="E14" t="str">
        <f>_xlfn.XLOOKUP(VolumeByClient[[#This Row],[GEOID]],GEONAMES[GEOCODE],GEONAMES[GEO NAME])</f>
        <v>LATAM</v>
      </c>
      <c r="F14" t="str">
        <f>"Q"&amp;CEILING(MONTH(VolumeByClient[[#This Row],[DATE]])/3,1)&amp;" "&amp;YEAR(VolumeByClient[[#This Row],[DATE]])</f>
        <v>Q2 2021</v>
      </c>
    </row>
    <row r="15" spans="1:6" ht="14" x14ac:dyDescent="0.15">
      <c r="A15" s="4" t="s">
        <v>23</v>
      </c>
      <c r="B15" s="4">
        <v>44286</v>
      </c>
      <c r="C15" s="11">
        <v>922</v>
      </c>
      <c r="D15" t="str">
        <f>_xlfn.XLOOKUP(VolumeByClient[[#This Row],[CLID]],GeoTableByClient[CLID2],GeoTableByClient[GEOID])</f>
        <v>GEO1004</v>
      </c>
      <c r="E15" t="str">
        <f>_xlfn.XLOOKUP(VolumeByClient[[#This Row],[GEOID]],GEONAMES[GEOCODE],GEONAMES[GEO NAME])</f>
        <v>LATAM</v>
      </c>
      <c r="F15" t="str">
        <f>"Q"&amp;CEILING(MONTH(VolumeByClient[[#This Row],[DATE]])/3,1)&amp;" "&amp;YEAR(VolumeByClient[[#This Row],[DATE]])</f>
        <v>Q1 2021</v>
      </c>
    </row>
    <row r="16" spans="1:6" ht="14" x14ac:dyDescent="0.15">
      <c r="A16" s="4" t="s">
        <v>23</v>
      </c>
      <c r="B16" s="4">
        <v>44255</v>
      </c>
      <c r="C16" s="11">
        <v>668</v>
      </c>
      <c r="D16" t="str">
        <f>_xlfn.XLOOKUP(VolumeByClient[[#This Row],[CLID]],GeoTableByClient[CLID2],GeoTableByClient[GEOID])</f>
        <v>GEO1004</v>
      </c>
      <c r="E16" t="str">
        <f>_xlfn.XLOOKUP(VolumeByClient[[#This Row],[GEOID]],GEONAMES[GEOCODE],GEONAMES[GEO NAME])</f>
        <v>LATAM</v>
      </c>
      <c r="F16" t="str">
        <f>"Q"&amp;CEILING(MONTH(VolumeByClient[[#This Row],[DATE]])/3,1)&amp;" "&amp;YEAR(VolumeByClient[[#This Row],[DATE]])</f>
        <v>Q1 2021</v>
      </c>
    </row>
    <row r="17" spans="1:6" ht="14" x14ac:dyDescent="0.15">
      <c r="A17" s="4" t="s">
        <v>23</v>
      </c>
      <c r="B17" s="4">
        <v>44227</v>
      </c>
      <c r="C17" s="11">
        <v>725</v>
      </c>
      <c r="D17" t="str">
        <f>_xlfn.XLOOKUP(VolumeByClient[[#This Row],[CLID]],GeoTableByClient[CLID2],GeoTableByClient[GEOID])</f>
        <v>GEO1004</v>
      </c>
      <c r="E17" t="str">
        <f>_xlfn.XLOOKUP(VolumeByClient[[#This Row],[GEOID]],GEONAMES[GEOCODE],GEONAMES[GEO NAME])</f>
        <v>LATAM</v>
      </c>
      <c r="F17" t="str">
        <f>"Q"&amp;CEILING(MONTH(VolumeByClient[[#This Row],[DATE]])/3,1)&amp;" "&amp;YEAR(VolumeByClient[[#This Row],[DATE]])</f>
        <v>Q1 2021</v>
      </c>
    </row>
    <row r="18" spans="1:6" ht="14" x14ac:dyDescent="0.15">
      <c r="A18" s="4" t="s">
        <v>33</v>
      </c>
      <c r="B18" s="4">
        <v>43861</v>
      </c>
      <c r="C18" s="11">
        <v>1194</v>
      </c>
      <c r="D18" t="str">
        <f>_xlfn.XLOOKUP(VolumeByClient[[#This Row],[CLID]],GeoTableByClient[CLID2],GeoTableByClient[GEOID])</f>
        <v>GEO1001</v>
      </c>
      <c r="E18" t="str">
        <f>_xlfn.XLOOKUP(VolumeByClient[[#This Row],[GEOID]],GEONAMES[GEOCODE],GEONAMES[GEO NAME])</f>
        <v>NAM</v>
      </c>
      <c r="F18" t="str">
        <f>"Q"&amp;CEILING(MONTH(VolumeByClient[[#This Row],[DATE]])/3,1)&amp;" "&amp;YEAR(VolumeByClient[[#This Row],[DATE]])</f>
        <v>Q1 2020</v>
      </c>
    </row>
    <row r="19" spans="1:6" ht="14" x14ac:dyDescent="0.15">
      <c r="A19" s="4" t="s">
        <v>33</v>
      </c>
      <c r="B19" s="4">
        <v>43890</v>
      </c>
      <c r="C19" s="11">
        <v>942</v>
      </c>
      <c r="D19" t="str">
        <f>_xlfn.XLOOKUP(VolumeByClient[[#This Row],[CLID]],GeoTableByClient[CLID2],GeoTableByClient[GEOID])</f>
        <v>GEO1001</v>
      </c>
      <c r="E19" t="str">
        <f>_xlfn.XLOOKUP(VolumeByClient[[#This Row],[GEOID]],GEONAMES[GEOCODE],GEONAMES[GEO NAME])</f>
        <v>NAM</v>
      </c>
      <c r="F19" t="str">
        <f>"Q"&amp;CEILING(MONTH(VolumeByClient[[#This Row],[DATE]])/3,1)&amp;" "&amp;YEAR(VolumeByClient[[#This Row],[DATE]])</f>
        <v>Q1 2020</v>
      </c>
    </row>
    <row r="20" spans="1:6" ht="14" x14ac:dyDescent="0.15">
      <c r="A20" s="4" t="s">
        <v>33</v>
      </c>
      <c r="B20" s="4">
        <v>43921</v>
      </c>
      <c r="C20" s="11">
        <v>1448</v>
      </c>
      <c r="D20" t="str">
        <f>_xlfn.XLOOKUP(VolumeByClient[[#This Row],[CLID]],GeoTableByClient[CLID2],GeoTableByClient[GEOID])</f>
        <v>GEO1001</v>
      </c>
      <c r="E20" t="str">
        <f>_xlfn.XLOOKUP(VolumeByClient[[#This Row],[GEOID]],GEONAMES[GEOCODE],GEONAMES[GEO NAME])</f>
        <v>NAM</v>
      </c>
      <c r="F20" t="str">
        <f>"Q"&amp;CEILING(MONTH(VolumeByClient[[#This Row],[DATE]])/3,1)&amp;" "&amp;YEAR(VolumeByClient[[#This Row],[DATE]])</f>
        <v>Q1 2020</v>
      </c>
    </row>
    <row r="21" spans="1:6" ht="14" x14ac:dyDescent="0.15">
      <c r="A21" s="4" t="s">
        <v>33</v>
      </c>
      <c r="B21" s="4">
        <v>43951</v>
      </c>
      <c r="C21" s="11">
        <v>1323</v>
      </c>
      <c r="D21" t="str">
        <f>_xlfn.XLOOKUP(VolumeByClient[[#This Row],[CLID]],GeoTableByClient[CLID2],GeoTableByClient[GEOID])</f>
        <v>GEO1001</v>
      </c>
      <c r="E21" t="str">
        <f>_xlfn.XLOOKUP(VolumeByClient[[#This Row],[GEOID]],GEONAMES[GEOCODE],GEONAMES[GEO NAME])</f>
        <v>NAM</v>
      </c>
      <c r="F21" t="str">
        <f>"Q"&amp;CEILING(MONTH(VolumeByClient[[#This Row],[DATE]])/3,1)&amp;" "&amp;YEAR(VolumeByClient[[#This Row],[DATE]])</f>
        <v>Q2 2020</v>
      </c>
    </row>
    <row r="22" spans="1:6" ht="14" x14ac:dyDescent="0.15">
      <c r="A22" s="4" t="s">
        <v>33</v>
      </c>
      <c r="B22" s="4">
        <v>43982</v>
      </c>
      <c r="C22" s="11">
        <v>1573</v>
      </c>
      <c r="D22" t="str">
        <f>_xlfn.XLOOKUP(VolumeByClient[[#This Row],[CLID]],GeoTableByClient[CLID2],GeoTableByClient[GEOID])</f>
        <v>GEO1001</v>
      </c>
      <c r="E22" t="str">
        <f>_xlfn.XLOOKUP(VolumeByClient[[#This Row],[GEOID]],GEONAMES[GEOCODE],GEONAMES[GEO NAME])</f>
        <v>NAM</v>
      </c>
      <c r="F22" t="str">
        <f>"Q"&amp;CEILING(MONTH(VolumeByClient[[#This Row],[DATE]])/3,1)&amp;" "&amp;YEAR(VolumeByClient[[#This Row],[DATE]])</f>
        <v>Q2 2020</v>
      </c>
    </row>
    <row r="23" spans="1:6" ht="14" x14ac:dyDescent="0.15">
      <c r="A23" s="4" t="s">
        <v>33</v>
      </c>
      <c r="B23" s="4">
        <v>44012</v>
      </c>
      <c r="C23" s="11">
        <v>820</v>
      </c>
      <c r="D23" t="str">
        <f>_xlfn.XLOOKUP(VolumeByClient[[#This Row],[CLID]],GeoTableByClient[CLID2],GeoTableByClient[GEOID])</f>
        <v>GEO1001</v>
      </c>
      <c r="E23" t="str">
        <f>_xlfn.XLOOKUP(VolumeByClient[[#This Row],[GEOID]],GEONAMES[GEOCODE],GEONAMES[GEO NAME])</f>
        <v>NAM</v>
      </c>
      <c r="F23" t="str">
        <f>"Q"&amp;CEILING(MONTH(VolumeByClient[[#This Row],[DATE]])/3,1)&amp;" "&amp;YEAR(VolumeByClient[[#This Row],[DATE]])</f>
        <v>Q2 2020</v>
      </c>
    </row>
    <row r="24" spans="1:6" ht="14" x14ac:dyDescent="0.15">
      <c r="A24" s="4" t="s">
        <v>33</v>
      </c>
      <c r="B24" s="4">
        <v>44043</v>
      </c>
      <c r="C24" s="11">
        <v>1069</v>
      </c>
      <c r="D24" t="str">
        <f>_xlfn.XLOOKUP(VolumeByClient[[#This Row],[CLID]],GeoTableByClient[CLID2],GeoTableByClient[GEOID])</f>
        <v>GEO1001</v>
      </c>
      <c r="E24" t="str">
        <f>_xlfn.XLOOKUP(VolumeByClient[[#This Row],[GEOID]],GEONAMES[GEOCODE],GEONAMES[GEO NAME])</f>
        <v>NAM</v>
      </c>
      <c r="F24" t="str">
        <f>"Q"&amp;CEILING(MONTH(VolumeByClient[[#This Row],[DATE]])/3,1)&amp;" "&amp;YEAR(VolumeByClient[[#This Row],[DATE]])</f>
        <v>Q3 2020</v>
      </c>
    </row>
    <row r="25" spans="1:6" ht="14" x14ac:dyDescent="0.15">
      <c r="A25" s="4" t="s">
        <v>33</v>
      </c>
      <c r="B25" s="4">
        <v>44074</v>
      </c>
      <c r="C25" s="11">
        <v>571</v>
      </c>
      <c r="D25" t="str">
        <f>_xlfn.XLOOKUP(VolumeByClient[[#This Row],[CLID]],GeoTableByClient[CLID2],GeoTableByClient[GEOID])</f>
        <v>GEO1001</v>
      </c>
      <c r="E25" t="str">
        <f>_xlfn.XLOOKUP(VolumeByClient[[#This Row],[GEOID]],GEONAMES[GEOCODE],GEONAMES[GEO NAME])</f>
        <v>NAM</v>
      </c>
      <c r="F25" t="str">
        <f>"Q"&amp;CEILING(MONTH(VolumeByClient[[#This Row],[DATE]])/3,1)&amp;" "&amp;YEAR(VolumeByClient[[#This Row],[DATE]])</f>
        <v>Q3 2020</v>
      </c>
    </row>
    <row r="26" spans="1:6" ht="14" x14ac:dyDescent="0.15">
      <c r="A26" s="4" t="s">
        <v>33</v>
      </c>
      <c r="B26" s="4">
        <v>44104</v>
      </c>
      <c r="C26" s="11">
        <v>947</v>
      </c>
      <c r="D26" t="str">
        <f>_xlfn.XLOOKUP(VolumeByClient[[#This Row],[CLID]],GeoTableByClient[CLID2],GeoTableByClient[GEOID])</f>
        <v>GEO1001</v>
      </c>
      <c r="E26" t="str">
        <f>_xlfn.XLOOKUP(VolumeByClient[[#This Row],[GEOID]],GEONAMES[GEOCODE],GEONAMES[GEO NAME])</f>
        <v>NAM</v>
      </c>
      <c r="F26" t="str">
        <f>"Q"&amp;CEILING(MONTH(VolumeByClient[[#This Row],[DATE]])/3,1)&amp;" "&amp;YEAR(VolumeByClient[[#This Row],[DATE]])</f>
        <v>Q3 2020</v>
      </c>
    </row>
    <row r="27" spans="1:6" ht="14" x14ac:dyDescent="0.15">
      <c r="A27" s="4" t="s">
        <v>33</v>
      </c>
      <c r="B27" s="4">
        <v>44135</v>
      </c>
      <c r="C27" s="11">
        <v>694</v>
      </c>
      <c r="D27" t="str">
        <f>_xlfn.XLOOKUP(VolumeByClient[[#This Row],[CLID]],GeoTableByClient[CLID2],GeoTableByClient[GEOID])</f>
        <v>GEO1001</v>
      </c>
      <c r="E27" t="str">
        <f>_xlfn.XLOOKUP(VolumeByClient[[#This Row],[GEOID]],GEONAMES[GEOCODE],GEONAMES[GEO NAME])</f>
        <v>NAM</v>
      </c>
      <c r="F27" t="str">
        <f>"Q"&amp;CEILING(MONTH(VolumeByClient[[#This Row],[DATE]])/3,1)&amp;" "&amp;YEAR(VolumeByClient[[#This Row],[DATE]])</f>
        <v>Q4 2020</v>
      </c>
    </row>
    <row r="28" spans="1:6" ht="14" x14ac:dyDescent="0.15">
      <c r="A28" s="4" t="s">
        <v>33</v>
      </c>
      <c r="B28" s="4">
        <v>44165</v>
      </c>
      <c r="C28" s="11">
        <v>1197</v>
      </c>
      <c r="D28" t="str">
        <f>_xlfn.XLOOKUP(VolumeByClient[[#This Row],[CLID]],GeoTableByClient[CLID2],GeoTableByClient[GEOID])</f>
        <v>GEO1001</v>
      </c>
      <c r="E28" t="str">
        <f>_xlfn.XLOOKUP(VolumeByClient[[#This Row],[GEOID]],GEONAMES[GEOCODE],GEONAMES[GEO NAME])</f>
        <v>NAM</v>
      </c>
      <c r="F28" t="str">
        <f>"Q"&amp;CEILING(MONTH(VolumeByClient[[#This Row],[DATE]])/3,1)&amp;" "&amp;YEAR(VolumeByClient[[#This Row],[DATE]])</f>
        <v>Q4 2020</v>
      </c>
    </row>
    <row r="29" spans="1:6" ht="14" x14ac:dyDescent="0.15">
      <c r="A29" s="4" t="s">
        <v>33</v>
      </c>
      <c r="B29" s="4">
        <v>44196</v>
      </c>
      <c r="C29" s="11">
        <v>822</v>
      </c>
      <c r="D29" t="str">
        <f>_xlfn.XLOOKUP(VolumeByClient[[#This Row],[CLID]],GeoTableByClient[CLID2],GeoTableByClient[GEOID])</f>
        <v>GEO1001</v>
      </c>
      <c r="E29" t="str">
        <f>_xlfn.XLOOKUP(VolumeByClient[[#This Row],[GEOID]],GEONAMES[GEOCODE],GEONAMES[GEO NAME])</f>
        <v>NAM</v>
      </c>
      <c r="F29" t="str">
        <f>"Q"&amp;CEILING(MONTH(VolumeByClient[[#This Row],[DATE]])/3,1)&amp;" "&amp;YEAR(VolumeByClient[[#This Row],[DATE]])</f>
        <v>Q4 2020</v>
      </c>
    </row>
    <row r="30" spans="1:6" ht="14" x14ac:dyDescent="0.15">
      <c r="A30" s="4" t="s">
        <v>33</v>
      </c>
      <c r="B30" s="4">
        <v>44377</v>
      </c>
      <c r="C30" s="11">
        <v>846</v>
      </c>
      <c r="D30" t="str">
        <f>_xlfn.XLOOKUP(VolumeByClient[[#This Row],[CLID]],GeoTableByClient[CLID2],GeoTableByClient[GEOID])</f>
        <v>GEO1001</v>
      </c>
      <c r="E30" t="str">
        <f>_xlfn.XLOOKUP(VolumeByClient[[#This Row],[GEOID]],GEONAMES[GEOCODE],GEONAMES[GEO NAME])</f>
        <v>NAM</v>
      </c>
      <c r="F30" t="str">
        <f>"Q"&amp;CEILING(MONTH(VolumeByClient[[#This Row],[DATE]])/3,1)&amp;" "&amp;YEAR(VolumeByClient[[#This Row],[DATE]])</f>
        <v>Q2 2021</v>
      </c>
    </row>
    <row r="31" spans="1:6" ht="14" x14ac:dyDescent="0.15">
      <c r="A31" s="4" t="s">
        <v>33</v>
      </c>
      <c r="B31" s="4">
        <v>44347</v>
      </c>
      <c r="C31" s="11">
        <v>1553</v>
      </c>
      <c r="D31" t="str">
        <f>_xlfn.XLOOKUP(VolumeByClient[[#This Row],[CLID]],GeoTableByClient[CLID2],GeoTableByClient[GEOID])</f>
        <v>GEO1001</v>
      </c>
      <c r="E31" t="str">
        <f>_xlfn.XLOOKUP(VolumeByClient[[#This Row],[GEOID]],GEONAMES[GEOCODE],GEONAMES[GEO NAME])</f>
        <v>NAM</v>
      </c>
      <c r="F31" t="str">
        <f>"Q"&amp;CEILING(MONTH(VolumeByClient[[#This Row],[DATE]])/3,1)&amp;" "&amp;YEAR(VolumeByClient[[#This Row],[DATE]])</f>
        <v>Q2 2021</v>
      </c>
    </row>
    <row r="32" spans="1:6" ht="14" x14ac:dyDescent="0.15">
      <c r="A32" s="4" t="s">
        <v>33</v>
      </c>
      <c r="B32" s="4">
        <v>44316</v>
      </c>
      <c r="C32" s="11">
        <v>1344</v>
      </c>
      <c r="D32" t="str">
        <f>_xlfn.XLOOKUP(VolumeByClient[[#This Row],[CLID]],GeoTableByClient[CLID2],GeoTableByClient[GEOID])</f>
        <v>GEO1001</v>
      </c>
      <c r="E32" t="str">
        <f>_xlfn.XLOOKUP(VolumeByClient[[#This Row],[GEOID]],GEONAMES[GEOCODE],GEONAMES[GEO NAME])</f>
        <v>NAM</v>
      </c>
      <c r="F32" t="str">
        <f>"Q"&amp;CEILING(MONTH(VolumeByClient[[#This Row],[DATE]])/3,1)&amp;" "&amp;YEAR(VolumeByClient[[#This Row],[DATE]])</f>
        <v>Q2 2021</v>
      </c>
    </row>
    <row r="33" spans="1:6" ht="14" x14ac:dyDescent="0.15">
      <c r="A33" s="4" t="s">
        <v>33</v>
      </c>
      <c r="B33" s="4">
        <v>44286</v>
      </c>
      <c r="C33" s="11">
        <v>1436</v>
      </c>
      <c r="D33" t="str">
        <f>_xlfn.XLOOKUP(VolumeByClient[[#This Row],[CLID]],GeoTableByClient[CLID2],GeoTableByClient[GEOID])</f>
        <v>GEO1001</v>
      </c>
      <c r="E33" t="str">
        <f>_xlfn.XLOOKUP(VolumeByClient[[#This Row],[GEOID]],GEONAMES[GEOCODE],GEONAMES[GEO NAME])</f>
        <v>NAM</v>
      </c>
      <c r="F33" t="str">
        <f>"Q"&amp;CEILING(MONTH(VolumeByClient[[#This Row],[DATE]])/3,1)&amp;" "&amp;YEAR(VolumeByClient[[#This Row],[DATE]])</f>
        <v>Q1 2021</v>
      </c>
    </row>
    <row r="34" spans="1:6" ht="14" x14ac:dyDescent="0.15">
      <c r="A34" s="4" t="s">
        <v>33</v>
      </c>
      <c r="B34" s="4">
        <v>44255</v>
      </c>
      <c r="C34" s="11">
        <v>970</v>
      </c>
      <c r="D34" t="str">
        <f>_xlfn.XLOOKUP(VolumeByClient[[#This Row],[CLID]],GeoTableByClient[CLID2],GeoTableByClient[GEOID])</f>
        <v>GEO1001</v>
      </c>
      <c r="E34" t="str">
        <f>_xlfn.XLOOKUP(VolumeByClient[[#This Row],[GEOID]],GEONAMES[GEOCODE],GEONAMES[GEO NAME])</f>
        <v>NAM</v>
      </c>
      <c r="F34" t="str">
        <f>"Q"&amp;CEILING(MONTH(VolumeByClient[[#This Row],[DATE]])/3,1)&amp;" "&amp;YEAR(VolumeByClient[[#This Row],[DATE]])</f>
        <v>Q1 2021</v>
      </c>
    </row>
    <row r="35" spans="1:6" ht="14" x14ac:dyDescent="0.15">
      <c r="A35" s="4" t="s">
        <v>33</v>
      </c>
      <c r="B35" s="4">
        <v>44227</v>
      </c>
      <c r="C35" s="11">
        <v>1207</v>
      </c>
      <c r="D35" t="str">
        <f>_xlfn.XLOOKUP(VolumeByClient[[#This Row],[CLID]],GeoTableByClient[CLID2],GeoTableByClient[GEOID])</f>
        <v>GEO1001</v>
      </c>
      <c r="E35" t="str">
        <f>_xlfn.XLOOKUP(VolumeByClient[[#This Row],[GEOID]],GEONAMES[GEOCODE],GEONAMES[GEO NAME])</f>
        <v>NAM</v>
      </c>
      <c r="F35" t="str">
        <f>"Q"&amp;CEILING(MONTH(VolumeByClient[[#This Row],[DATE]])/3,1)&amp;" "&amp;YEAR(VolumeByClient[[#This Row],[DATE]])</f>
        <v>Q1 2021</v>
      </c>
    </row>
    <row r="36" spans="1:6" ht="14" x14ac:dyDescent="0.15">
      <c r="A36" s="4" t="s">
        <v>22</v>
      </c>
      <c r="B36" s="4">
        <v>43861</v>
      </c>
      <c r="C36" s="11">
        <v>532</v>
      </c>
      <c r="D36" t="str">
        <f>_xlfn.XLOOKUP(VolumeByClient[[#This Row],[CLID]],GeoTableByClient[CLID2],GeoTableByClient[GEOID])</f>
        <v>GEO1003</v>
      </c>
      <c r="E36" t="str">
        <f>_xlfn.XLOOKUP(VolumeByClient[[#This Row],[GEOID]],GEONAMES[GEOCODE],GEONAMES[GEO NAME])</f>
        <v>EMEA</v>
      </c>
      <c r="F36" t="str">
        <f>"Q"&amp;CEILING(MONTH(VolumeByClient[[#This Row],[DATE]])/3,1)&amp;" "&amp;YEAR(VolumeByClient[[#This Row],[DATE]])</f>
        <v>Q1 2020</v>
      </c>
    </row>
    <row r="37" spans="1:6" ht="14" x14ac:dyDescent="0.15">
      <c r="A37" s="4" t="s">
        <v>22</v>
      </c>
      <c r="B37" s="4">
        <v>43890</v>
      </c>
      <c r="C37" s="11">
        <v>760</v>
      </c>
      <c r="D37" t="str">
        <f>_xlfn.XLOOKUP(VolumeByClient[[#This Row],[CLID]],GeoTableByClient[CLID2],GeoTableByClient[GEOID])</f>
        <v>GEO1003</v>
      </c>
      <c r="E37" t="str">
        <f>_xlfn.XLOOKUP(VolumeByClient[[#This Row],[GEOID]],GEONAMES[GEOCODE],GEONAMES[GEO NAME])</f>
        <v>EMEA</v>
      </c>
      <c r="F37" t="str">
        <f>"Q"&amp;CEILING(MONTH(VolumeByClient[[#This Row],[DATE]])/3,1)&amp;" "&amp;YEAR(VolumeByClient[[#This Row],[DATE]])</f>
        <v>Q1 2020</v>
      </c>
    </row>
    <row r="38" spans="1:6" ht="14" x14ac:dyDescent="0.15">
      <c r="A38" s="4" t="s">
        <v>22</v>
      </c>
      <c r="B38" s="4">
        <v>43921</v>
      </c>
      <c r="C38" s="11">
        <v>682</v>
      </c>
      <c r="D38" t="str">
        <f>_xlfn.XLOOKUP(VolumeByClient[[#This Row],[CLID]],GeoTableByClient[CLID2],GeoTableByClient[GEOID])</f>
        <v>GEO1003</v>
      </c>
      <c r="E38" t="str">
        <f>_xlfn.XLOOKUP(VolumeByClient[[#This Row],[GEOID]],GEONAMES[GEOCODE],GEONAMES[GEO NAME])</f>
        <v>EMEA</v>
      </c>
      <c r="F38" t="str">
        <f>"Q"&amp;CEILING(MONTH(VolumeByClient[[#This Row],[DATE]])/3,1)&amp;" "&amp;YEAR(VolumeByClient[[#This Row],[DATE]])</f>
        <v>Q1 2020</v>
      </c>
    </row>
    <row r="39" spans="1:6" ht="14" x14ac:dyDescent="0.15">
      <c r="A39" s="4" t="s">
        <v>22</v>
      </c>
      <c r="B39" s="4">
        <v>43951</v>
      </c>
      <c r="C39" s="11">
        <v>984</v>
      </c>
      <c r="D39" t="str">
        <f>_xlfn.XLOOKUP(VolumeByClient[[#This Row],[CLID]],GeoTableByClient[CLID2],GeoTableByClient[GEOID])</f>
        <v>GEO1003</v>
      </c>
      <c r="E39" t="str">
        <f>_xlfn.XLOOKUP(VolumeByClient[[#This Row],[GEOID]],GEONAMES[GEOCODE],GEONAMES[GEO NAME])</f>
        <v>EMEA</v>
      </c>
      <c r="F39" t="str">
        <f>"Q"&amp;CEILING(MONTH(VolumeByClient[[#This Row],[DATE]])/3,1)&amp;" "&amp;YEAR(VolumeByClient[[#This Row],[DATE]])</f>
        <v>Q2 2020</v>
      </c>
    </row>
    <row r="40" spans="1:6" ht="14" x14ac:dyDescent="0.15">
      <c r="A40" s="4" t="s">
        <v>22</v>
      </c>
      <c r="B40" s="4">
        <v>43982</v>
      </c>
      <c r="C40" s="11">
        <v>760</v>
      </c>
      <c r="D40" t="str">
        <f>_xlfn.XLOOKUP(VolumeByClient[[#This Row],[CLID]],GeoTableByClient[CLID2],GeoTableByClient[GEOID])</f>
        <v>GEO1003</v>
      </c>
      <c r="E40" t="str">
        <f>_xlfn.XLOOKUP(VolumeByClient[[#This Row],[GEOID]],GEONAMES[GEOCODE],GEONAMES[GEO NAME])</f>
        <v>EMEA</v>
      </c>
      <c r="F40" t="str">
        <f>"Q"&amp;CEILING(MONTH(VolumeByClient[[#This Row],[DATE]])/3,1)&amp;" "&amp;YEAR(VolumeByClient[[#This Row],[DATE]])</f>
        <v>Q2 2020</v>
      </c>
    </row>
    <row r="41" spans="1:6" ht="14" x14ac:dyDescent="0.15">
      <c r="A41" s="4" t="s">
        <v>22</v>
      </c>
      <c r="B41" s="4">
        <v>44012</v>
      </c>
      <c r="C41" s="11">
        <v>681</v>
      </c>
      <c r="D41" t="str">
        <f>_xlfn.XLOOKUP(VolumeByClient[[#This Row],[CLID]],GeoTableByClient[CLID2],GeoTableByClient[GEOID])</f>
        <v>GEO1003</v>
      </c>
      <c r="E41" t="str">
        <f>_xlfn.XLOOKUP(VolumeByClient[[#This Row],[GEOID]],GEONAMES[GEOCODE],GEONAMES[GEO NAME])</f>
        <v>EMEA</v>
      </c>
      <c r="F41" t="str">
        <f>"Q"&amp;CEILING(MONTH(VolumeByClient[[#This Row],[DATE]])/3,1)&amp;" "&amp;YEAR(VolumeByClient[[#This Row],[DATE]])</f>
        <v>Q2 2020</v>
      </c>
    </row>
    <row r="42" spans="1:6" ht="14" x14ac:dyDescent="0.15">
      <c r="A42" s="4" t="s">
        <v>22</v>
      </c>
      <c r="B42" s="4">
        <v>44043</v>
      </c>
      <c r="C42" s="11">
        <v>457</v>
      </c>
      <c r="D42" t="str">
        <f>_xlfn.XLOOKUP(VolumeByClient[[#This Row],[CLID]],GeoTableByClient[CLID2],GeoTableByClient[GEOID])</f>
        <v>GEO1003</v>
      </c>
      <c r="E42" t="str">
        <f>_xlfn.XLOOKUP(VolumeByClient[[#This Row],[GEOID]],GEONAMES[GEOCODE],GEONAMES[GEO NAME])</f>
        <v>EMEA</v>
      </c>
      <c r="F42" t="str">
        <f>"Q"&amp;CEILING(MONTH(VolumeByClient[[#This Row],[DATE]])/3,1)&amp;" "&amp;YEAR(VolumeByClient[[#This Row],[DATE]])</f>
        <v>Q3 2020</v>
      </c>
    </row>
    <row r="43" spans="1:6" ht="14" x14ac:dyDescent="0.15">
      <c r="A43" s="4" t="s">
        <v>22</v>
      </c>
      <c r="B43" s="4">
        <v>44074</v>
      </c>
      <c r="C43" s="11">
        <v>528</v>
      </c>
      <c r="D43" t="str">
        <f>_xlfn.XLOOKUP(VolumeByClient[[#This Row],[CLID]],GeoTableByClient[CLID2],GeoTableByClient[GEOID])</f>
        <v>GEO1003</v>
      </c>
      <c r="E43" t="str">
        <f>_xlfn.XLOOKUP(VolumeByClient[[#This Row],[GEOID]],GEONAMES[GEOCODE],GEONAMES[GEO NAME])</f>
        <v>EMEA</v>
      </c>
      <c r="F43" t="str">
        <f>"Q"&amp;CEILING(MONTH(VolumeByClient[[#This Row],[DATE]])/3,1)&amp;" "&amp;YEAR(VolumeByClient[[#This Row],[DATE]])</f>
        <v>Q3 2020</v>
      </c>
    </row>
    <row r="44" spans="1:6" ht="14" x14ac:dyDescent="0.15">
      <c r="A44" s="4" t="s">
        <v>22</v>
      </c>
      <c r="B44" s="4">
        <v>44104</v>
      </c>
      <c r="C44" s="11">
        <v>377</v>
      </c>
      <c r="D44" t="str">
        <f>_xlfn.XLOOKUP(VolumeByClient[[#This Row],[CLID]],GeoTableByClient[CLID2],GeoTableByClient[GEOID])</f>
        <v>GEO1003</v>
      </c>
      <c r="E44" t="str">
        <f>_xlfn.XLOOKUP(VolumeByClient[[#This Row],[GEOID]],GEONAMES[GEOCODE],GEONAMES[GEO NAME])</f>
        <v>EMEA</v>
      </c>
      <c r="F44" t="str">
        <f>"Q"&amp;CEILING(MONTH(VolumeByClient[[#This Row],[DATE]])/3,1)&amp;" "&amp;YEAR(VolumeByClient[[#This Row],[DATE]])</f>
        <v>Q3 2020</v>
      </c>
    </row>
    <row r="45" spans="1:6" ht="14" x14ac:dyDescent="0.15">
      <c r="A45" s="4" t="s">
        <v>22</v>
      </c>
      <c r="B45" s="4">
        <v>44135</v>
      </c>
      <c r="C45" s="11">
        <v>606</v>
      </c>
      <c r="D45" t="str">
        <f>_xlfn.XLOOKUP(VolumeByClient[[#This Row],[CLID]],GeoTableByClient[CLID2],GeoTableByClient[GEOID])</f>
        <v>GEO1003</v>
      </c>
      <c r="E45" t="str">
        <f>_xlfn.XLOOKUP(VolumeByClient[[#This Row],[GEOID]],GEONAMES[GEOCODE],GEONAMES[GEO NAME])</f>
        <v>EMEA</v>
      </c>
      <c r="F45" t="str">
        <f>"Q"&amp;CEILING(MONTH(VolumeByClient[[#This Row],[DATE]])/3,1)&amp;" "&amp;YEAR(VolumeByClient[[#This Row],[DATE]])</f>
        <v>Q4 2020</v>
      </c>
    </row>
    <row r="46" spans="1:6" ht="14" x14ac:dyDescent="0.15">
      <c r="A46" s="4" t="s">
        <v>22</v>
      </c>
      <c r="B46" s="4">
        <v>44165</v>
      </c>
      <c r="C46" s="11">
        <v>534</v>
      </c>
      <c r="D46" t="str">
        <f>_xlfn.XLOOKUP(VolumeByClient[[#This Row],[CLID]],GeoTableByClient[CLID2],GeoTableByClient[GEOID])</f>
        <v>GEO1003</v>
      </c>
      <c r="E46" t="str">
        <f>_xlfn.XLOOKUP(VolumeByClient[[#This Row],[GEOID]],GEONAMES[GEOCODE],GEONAMES[GEO NAME])</f>
        <v>EMEA</v>
      </c>
      <c r="F46" t="str">
        <f>"Q"&amp;CEILING(MONTH(VolumeByClient[[#This Row],[DATE]])/3,1)&amp;" "&amp;YEAR(VolumeByClient[[#This Row],[DATE]])</f>
        <v>Q4 2020</v>
      </c>
    </row>
    <row r="47" spans="1:6" ht="14" x14ac:dyDescent="0.15">
      <c r="A47" s="4" t="s">
        <v>22</v>
      </c>
      <c r="B47" s="4">
        <v>44196</v>
      </c>
      <c r="C47" s="11">
        <v>681</v>
      </c>
      <c r="D47" t="str">
        <f>_xlfn.XLOOKUP(VolumeByClient[[#This Row],[CLID]],GeoTableByClient[CLID2],GeoTableByClient[GEOID])</f>
        <v>GEO1003</v>
      </c>
      <c r="E47" t="str">
        <f>_xlfn.XLOOKUP(VolumeByClient[[#This Row],[GEOID]],GEONAMES[GEOCODE],GEONAMES[GEO NAME])</f>
        <v>EMEA</v>
      </c>
      <c r="F47" t="str">
        <f>"Q"&amp;CEILING(MONTH(VolumeByClient[[#This Row],[DATE]])/3,1)&amp;" "&amp;YEAR(VolumeByClient[[#This Row],[DATE]])</f>
        <v>Q4 2020</v>
      </c>
    </row>
    <row r="48" spans="1:6" ht="14" x14ac:dyDescent="0.15">
      <c r="A48" s="4" t="s">
        <v>22</v>
      </c>
      <c r="B48" s="4">
        <v>44347</v>
      </c>
      <c r="C48" s="11">
        <v>764</v>
      </c>
      <c r="D48" t="str">
        <f>_xlfn.XLOOKUP(VolumeByClient[[#This Row],[CLID]],GeoTableByClient[CLID2],GeoTableByClient[GEOID])</f>
        <v>GEO1003</v>
      </c>
      <c r="E48" t="str">
        <f>_xlfn.XLOOKUP(VolumeByClient[[#This Row],[GEOID]],GEONAMES[GEOCODE],GEONAMES[GEO NAME])</f>
        <v>EMEA</v>
      </c>
      <c r="F48" t="str">
        <f>"Q"&amp;CEILING(MONTH(VolumeByClient[[#This Row],[DATE]])/3,1)&amp;" "&amp;YEAR(VolumeByClient[[#This Row],[DATE]])</f>
        <v>Q2 2021</v>
      </c>
    </row>
    <row r="49" spans="1:6" ht="14" x14ac:dyDescent="0.15">
      <c r="A49" s="4" t="s">
        <v>22</v>
      </c>
      <c r="B49" s="4">
        <v>44316</v>
      </c>
      <c r="C49" s="11">
        <v>973</v>
      </c>
      <c r="D49" t="str">
        <f>_xlfn.XLOOKUP(VolumeByClient[[#This Row],[CLID]],GeoTableByClient[CLID2],GeoTableByClient[GEOID])</f>
        <v>GEO1003</v>
      </c>
      <c r="E49" t="str">
        <f>_xlfn.XLOOKUP(VolumeByClient[[#This Row],[GEOID]],GEONAMES[GEOCODE],GEONAMES[GEO NAME])</f>
        <v>EMEA</v>
      </c>
      <c r="F49" t="str">
        <f>"Q"&amp;CEILING(MONTH(VolumeByClient[[#This Row],[DATE]])/3,1)&amp;" "&amp;YEAR(VolumeByClient[[#This Row],[DATE]])</f>
        <v>Q2 2021</v>
      </c>
    </row>
    <row r="50" spans="1:6" ht="14" x14ac:dyDescent="0.15">
      <c r="A50" s="4" t="s">
        <v>22</v>
      </c>
      <c r="B50" s="4">
        <v>44286</v>
      </c>
      <c r="C50" s="11">
        <v>688</v>
      </c>
      <c r="D50" t="str">
        <f>_xlfn.XLOOKUP(VolumeByClient[[#This Row],[CLID]],GeoTableByClient[CLID2],GeoTableByClient[GEOID])</f>
        <v>GEO1003</v>
      </c>
      <c r="E50" t="str">
        <f>_xlfn.XLOOKUP(VolumeByClient[[#This Row],[GEOID]],GEONAMES[GEOCODE],GEONAMES[GEO NAME])</f>
        <v>EMEA</v>
      </c>
      <c r="F50" t="str">
        <f>"Q"&amp;CEILING(MONTH(VolumeByClient[[#This Row],[DATE]])/3,1)&amp;" "&amp;YEAR(VolumeByClient[[#This Row],[DATE]])</f>
        <v>Q1 2021</v>
      </c>
    </row>
    <row r="51" spans="1:6" ht="14" x14ac:dyDescent="0.15">
      <c r="A51" s="4" t="s">
        <v>22</v>
      </c>
      <c r="B51" s="4">
        <v>44255</v>
      </c>
      <c r="C51" s="11">
        <v>750</v>
      </c>
      <c r="D51" t="str">
        <f>_xlfn.XLOOKUP(VolumeByClient[[#This Row],[CLID]],GeoTableByClient[CLID2],GeoTableByClient[GEOID])</f>
        <v>GEO1003</v>
      </c>
      <c r="E51" t="str">
        <f>_xlfn.XLOOKUP(VolumeByClient[[#This Row],[GEOID]],GEONAMES[GEOCODE],GEONAMES[GEO NAME])</f>
        <v>EMEA</v>
      </c>
      <c r="F51" t="str">
        <f>"Q"&amp;CEILING(MONTH(VolumeByClient[[#This Row],[DATE]])/3,1)&amp;" "&amp;YEAR(VolumeByClient[[#This Row],[DATE]])</f>
        <v>Q1 2021</v>
      </c>
    </row>
    <row r="52" spans="1:6" ht="14" x14ac:dyDescent="0.15">
      <c r="A52" s="4" t="s">
        <v>22</v>
      </c>
      <c r="B52" s="4">
        <v>44227</v>
      </c>
      <c r="C52" s="11">
        <v>554</v>
      </c>
      <c r="D52" t="str">
        <f>_xlfn.XLOOKUP(VolumeByClient[[#This Row],[CLID]],GeoTableByClient[CLID2],GeoTableByClient[GEOID])</f>
        <v>GEO1003</v>
      </c>
      <c r="E52" t="str">
        <f>_xlfn.XLOOKUP(VolumeByClient[[#This Row],[GEOID]],GEONAMES[GEOCODE],GEONAMES[GEO NAME])</f>
        <v>EMEA</v>
      </c>
      <c r="F52" t="str">
        <f>"Q"&amp;CEILING(MONTH(VolumeByClient[[#This Row],[DATE]])/3,1)&amp;" "&amp;YEAR(VolumeByClient[[#This Row],[DATE]])</f>
        <v>Q1 2021</v>
      </c>
    </row>
    <row r="53" spans="1:6" ht="14" x14ac:dyDescent="0.15">
      <c r="A53" s="4" t="s">
        <v>49</v>
      </c>
      <c r="B53" s="4">
        <v>44012</v>
      </c>
      <c r="C53" s="11">
        <v>1342</v>
      </c>
      <c r="D53" t="str">
        <f>_xlfn.XLOOKUP(VolumeByClient[[#This Row],[CLID]],GeoTableByClient[CLID2],GeoTableByClient[GEOID])</f>
        <v>GEO1001</v>
      </c>
      <c r="E53" t="str">
        <f>_xlfn.XLOOKUP(VolumeByClient[[#This Row],[GEOID]],GEONAMES[GEOCODE],GEONAMES[GEO NAME])</f>
        <v>NAM</v>
      </c>
      <c r="F53" t="str">
        <f>"Q"&amp;CEILING(MONTH(VolumeByClient[[#This Row],[DATE]])/3,1)&amp;" "&amp;YEAR(VolumeByClient[[#This Row],[DATE]])</f>
        <v>Q2 2020</v>
      </c>
    </row>
    <row r="54" spans="1:6" ht="14" x14ac:dyDescent="0.15">
      <c r="A54" s="4" t="s">
        <v>49</v>
      </c>
      <c r="B54" s="4">
        <v>44043</v>
      </c>
      <c r="C54" s="11">
        <v>1526</v>
      </c>
      <c r="D54" t="str">
        <f>_xlfn.XLOOKUP(VolumeByClient[[#This Row],[CLID]],GeoTableByClient[CLID2],GeoTableByClient[GEOID])</f>
        <v>GEO1001</v>
      </c>
      <c r="E54" t="str">
        <f>_xlfn.XLOOKUP(VolumeByClient[[#This Row],[GEOID]],GEONAMES[GEOCODE],GEONAMES[GEO NAME])</f>
        <v>NAM</v>
      </c>
      <c r="F54" t="str">
        <f>"Q"&amp;CEILING(MONTH(VolumeByClient[[#This Row],[DATE]])/3,1)&amp;" "&amp;YEAR(VolumeByClient[[#This Row],[DATE]])</f>
        <v>Q3 2020</v>
      </c>
    </row>
    <row r="55" spans="1:6" ht="14" x14ac:dyDescent="0.15">
      <c r="A55" s="4" t="s">
        <v>49</v>
      </c>
      <c r="B55" s="4">
        <v>44074</v>
      </c>
      <c r="C55" s="11">
        <v>958</v>
      </c>
      <c r="D55" t="str">
        <f>_xlfn.XLOOKUP(VolumeByClient[[#This Row],[CLID]],GeoTableByClient[CLID2],GeoTableByClient[GEOID])</f>
        <v>GEO1001</v>
      </c>
      <c r="E55" t="str">
        <f>_xlfn.XLOOKUP(VolumeByClient[[#This Row],[GEOID]],GEONAMES[GEOCODE],GEONAMES[GEO NAME])</f>
        <v>NAM</v>
      </c>
      <c r="F55" t="str">
        <f>"Q"&amp;CEILING(MONTH(VolumeByClient[[#This Row],[DATE]])/3,1)&amp;" "&amp;YEAR(VolumeByClient[[#This Row],[DATE]])</f>
        <v>Q3 2020</v>
      </c>
    </row>
    <row r="56" spans="1:6" ht="14" x14ac:dyDescent="0.15">
      <c r="A56" s="4" t="s">
        <v>49</v>
      </c>
      <c r="B56" s="4">
        <v>44104</v>
      </c>
      <c r="C56" s="11">
        <v>1340</v>
      </c>
      <c r="D56" t="str">
        <f>_xlfn.XLOOKUP(VolumeByClient[[#This Row],[CLID]],GeoTableByClient[CLID2],GeoTableByClient[GEOID])</f>
        <v>GEO1001</v>
      </c>
      <c r="E56" t="str">
        <f>_xlfn.XLOOKUP(VolumeByClient[[#This Row],[GEOID]],GEONAMES[GEOCODE],GEONAMES[GEO NAME])</f>
        <v>NAM</v>
      </c>
      <c r="F56" t="str">
        <f>"Q"&amp;CEILING(MONTH(VolumeByClient[[#This Row],[DATE]])/3,1)&amp;" "&amp;YEAR(VolumeByClient[[#This Row],[DATE]])</f>
        <v>Q3 2020</v>
      </c>
    </row>
    <row r="57" spans="1:6" ht="14" x14ac:dyDescent="0.15">
      <c r="A57" s="4" t="s">
        <v>49</v>
      </c>
      <c r="B57" s="4">
        <v>44135</v>
      </c>
      <c r="C57" s="11">
        <v>1150</v>
      </c>
      <c r="D57" t="str">
        <f>_xlfn.XLOOKUP(VolumeByClient[[#This Row],[CLID]],GeoTableByClient[CLID2],GeoTableByClient[GEOID])</f>
        <v>GEO1001</v>
      </c>
      <c r="E57" t="str">
        <f>_xlfn.XLOOKUP(VolumeByClient[[#This Row],[GEOID]],GEONAMES[GEOCODE],GEONAMES[GEO NAME])</f>
        <v>NAM</v>
      </c>
      <c r="F57" t="str">
        <f>"Q"&amp;CEILING(MONTH(VolumeByClient[[#This Row],[DATE]])/3,1)&amp;" "&amp;YEAR(VolumeByClient[[#This Row],[DATE]])</f>
        <v>Q4 2020</v>
      </c>
    </row>
    <row r="58" spans="1:6" ht="14" x14ac:dyDescent="0.15">
      <c r="A58" s="4" t="s">
        <v>49</v>
      </c>
      <c r="B58" s="4">
        <v>44165</v>
      </c>
      <c r="C58" s="11">
        <v>1721</v>
      </c>
      <c r="D58" t="str">
        <f>_xlfn.XLOOKUP(VolumeByClient[[#This Row],[CLID]],GeoTableByClient[CLID2],GeoTableByClient[GEOID])</f>
        <v>GEO1001</v>
      </c>
      <c r="E58" t="str">
        <f>_xlfn.XLOOKUP(VolumeByClient[[#This Row],[GEOID]],GEONAMES[GEOCODE],GEONAMES[GEO NAME])</f>
        <v>NAM</v>
      </c>
      <c r="F58" t="str">
        <f>"Q"&amp;CEILING(MONTH(VolumeByClient[[#This Row],[DATE]])/3,1)&amp;" "&amp;YEAR(VolumeByClient[[#This Row],[DATE]])</f>
        <v>Q4 2020</v>
      </c>
    </row>
    <row r="59" spans="1:6" ht="14" x14ac:dyDescent="0.15">
      <c r="A59" s="4" t="s">
        <v>49</v>
      </c>
      <c r="B59" s="4">
        <v>44196</v>
      </c>
      <c r="C59" s="11">
        <v>1342</v>
      </c>
      <c r="D59" t="str">
        <f>_xlfn.XLOOKUP(VolumeByClient[[#This Row],[CLID]],GeoTableByClient[CLID2],GeoTableByClient[GEOID])</f>
        <v>GEO1001</v>
      </c>
      <c r="E59" t="str">
        <f>_xlfn.XLOOKUP(VolumeByClient[[#This Row],[GEOID]],GEONAMES[GEOCODE],GEONAMES[GEO NAME])</f>
        <v>NAM</v>
      </c>
      <c r="F59" t="str">
        <f>"Q"&amp;CEILING(MONTH(VolumeByClient[[#This Row],[DATE]])/3,1)&amp;" "&amp;YEAR(VolumeByClient[[#This Row],[DATE]])</f>
        <v>Q4 2020</v>
      </c>
    </row>
    <row r="60" spans="1:6" ht="14" x14ac:dyDescent="0.15">
      <c r="A60" s="4" t="s">
        <v>49</v>
      </c>
      <c r="B60" s="4">
        <v>44377</v>
      </c>
      <c r="C60" s="11">
        <v>1325</v>
      </c>
      <c r="D60" t="str">
        <f>_xlfn.XLOOKUP(VolumeByClient[[#This Row],[CLID]],GeoTableByClient[CLID2],GeoTableByClient[GEOID])</f>
        <v>GEO1001</v>
      </c>
      <c r="E60" t="str">
        <f>_xlfn.XLOOKUP(VolumeByClient[[#This Row],[GEOID]],GEONAMES[GEOCODE],GEONAMES[GEO NAME])</f>
        <v>NAM</v>
      </c>
      <c r="F60" t="str">
        <f>"Q"&amp;CEILING(MONTH(VolumeByClient[[#This Row],[DATE]])/3,1)&amp;" "&amp;YEAR(VolumeByClient[[#This Row],[DATE]])</f>
        <v>Q2 2021</v>
      </c>
    </row>
    <row r="61" spans="1:6" ht="14" x14ac:dyDescent="0.15">
      <c r="A61" s="4" t="s">
        <v>49</v>
      </c>
      <c r="B61" s="4">
        <v>44347</v>
      </c>
      <c r="C61" s="11">
        <v>2403</v>
      </c>
      <c r="D61" t="str">
        <f>_xlfn.XLOOKUP(VolumeByClient[[#This Row],[CLID]],GeoTableByClient[CLID2],GeoTableByClient[GEOID])</f>
        <v>GEO1001</v>
      </c>
      <c r="E61" t="str">
        <f>_xlfn.XLOOKUP(VolumeByClient[[#This Row],[GEOID]],GEONAMES[GEOCODE],GEONAMES[GEO NAME])</f>
        <v>NAM</v>
      </c>
      <c r="F61" t="str">
        <f>"Q"&amp;CEILING(MONTH(VolumeByClient[[#This Row],[DATE]])/3,1)&amp;" "&amp;YEAR(VolumeByClient[[#This Row],[DATE]])</f>
        <v>Q2 2021</v>
      </c>
    </row>
    <row r="62" spans="1:6" ht="14" x14ac:dyDescent="0.15">
      <c r="A62" s="4" t="s">
        <v>49</v>
      </c>
      <c r="B62" s="4">
        <v>44316</v>
      </c>
      <c r="C62" s="11">
        <v>2089</v>
      </c>
      <c r="D62" t="str">
        <f>_xlfn.XLOOKUP(VolumeByClient[[#This Row],[CLID]],GeoTableByClient[CLID2],GeoTableByClient[GEOID])</f>
        <v>GEO1001</v>
      </c>
      <c r="E62" t="str">
        <f>_xlfn.XLOOKUP(VolumeByClient[[#This Row],[GEOID]],GEONAMES[GEOCODE],GEONAMES[GEO NAME])</f>
        <v>NAM</v>
      </c>
      <c r="F62" t="str">
        <f>"Q"&amp;CEILING(MONTH(VolumeByClient[[#This Row],[DATE]])/3,1)&amp;" "&amp;YEAR(VolumeByClient[[#This Row],[DATE]])</f>
        <v>Q2 2021</v>
      </c>
    </row>
    <row r="63" spans="1:6" ht="14" x14ac:dyDescent="0.15">
      <c r="A63" s="4" t="s">
        <v>49</v>
      </c>
      <c r="B63" s="4">
        <v>44286</v>
      </c>
      <c r="C63" s="11">
        <v>2185</v>
      </c>
      <c r="D63" t="str">
        <f>_xlfn.XLOOKUP(VolumeByClient[[#This Row],[CLID]],GeoTableByClient[CLID2],GeoTableByClient[GEOID])</f>
        <v>GEO1001</v>
      </c>
      <c r="E63" t="str">
        <f>_xlfn.XLOOKUP(VolumeByClient[[#This Row],[GEOID]],GEONAMES[GEOCODE],GEONAMES[GEO NAME])</f>
        <v>NAM</v>
      </c>
      <c r="F63" t="str">
        <f>"Q"&amp;CEILING(MONTH(VolumeByClient[[#This Row],[DATE]])/3,1)&amp;" "&amp;YEAR(VolumeByClient[[#This Row],[DATE]])</f>
        <v>Q1 2021</v>
      </c>
    </row>
    <row r="64" spans="1:6" ht="14" x14ac:dyDescent="0.15">
      <c r="A64" s="4" t="s">
        <v>49</v>
      </c>
      <c r="B64" s="4">
        <v>44255</v>
      </c>
      <c r="C64" s="11">
        <v>1542</v>
      </c>
      <c r="D64" t="str">
        <f>_xlfn.XLOOKUP(VolumeByClient[[#This Row],[CLID]],GeoTableByClient[CLID2],GeoTableByClient[GEOID])</f>
        <v>GEO1001</v>
      </c>
      <c r="E64" t="str">
        <f>_xlfn.XLOOKUP(VolumeByClient[[#This Row],[GEOID]],GEONAMES[GEOCODE],GEONAMES[GEO NAME])</f>
        <v>NAM</v>
      </c>
      <c r="F64" t="str">
        <f>"Q"&amp;CEILING(MONTH(VolumeByClient[[#This Row],[DATE]])/3,1)&amp;" "&amp;YEAR(VolumeByClient[[#This Row],[DATE]])</f>
        <v>Q1 2021</v>
      </c>
    </row>
    <row r="65" spans="1:6" ht="14" x14ac:dyDescent="0.15">
      <c r="A65" s="4" t="s">
        <v>49</v>
      </c>
      <c r="B65" s="4">
        <v>44227</v>
      </c>
      <c r="C65" s="11">
        <v>1804</v>
      </c>
      <c r="D65" t="str">
        <f>_xlfn.XLOOKUP(VolumeByClient[[#This Row],[CLID]],GeoTableByClient[CLID2],GeoTableByClient[GEOID])</f>
        <v>GEO1001</v>
      </c>
      <c r="E65" t="str">
        <f>_xlfn.XLOOKUP(VolumeByClient[[#This Row],[GEOID]],GEONAMES[GEOCODE],GEONAMES[GEO NAME])</f>
        <v>NAM</v>
      </c>
      <c r="F65" t="str">
        <f>"Q"&amp;CEILING(MONTH(VolumeByClient[[#This Row],[DATE]])/3,1)&amp;" "&amp;YEAR(VolumeByClient[[#This Row],[DATE]])</f>
        <v>Q1 2021</v>
      </c>
    </row>
    <row r="66" spans="1:6" ht="14" x14ac:dyDescent="0.15">
      <c r="A66" s="4" t="s">
        <v>35</v>
      </c>
      <c r="B66" s="4">
        <v>43861</v>
      </c>
      <c r="C66" s="11">
        <v>12887</v>
      </c>
      <c r="D66" t="str">
        <f>_xlfn.XLOOKUP(VolumeByClient[[#This Row],[CLID]],GeoTableByClient[CLID2],GeoTableByClient[GEOID])</f>
        <v>GEO1001</v>
      </c>
      <c r="E66" t="str">
        <f>_xlfn.XLOOKUP(VolumeByClient[[#This Row],[GEOID]],GEONAMES[GEOCODE],GEONAMES[GEO NAME])</f>
        <v>NAM</v>
      </c>
      <c r="F66" t="str">
        <f>"Q"&amp;CEILING(MONTH(VolumeByClient[[#This Row],[DATE]])/3,1)&amp;" "&amp;YEAR(VolumeByClient[[#This Row],[DATE]])</f>
        <v>Q1 2020</v>
      </c>
    </row>
    <row r="67" spans="1:6" ht="14" x14ac:dyDescent="0.15">
      <c r="A67" s="4" t="s">
        <v>35</v>
      </c>
      <c r="B67" s="4">
        <v>43890</v>
      </c>
      <c r="C67" s="11">
        <v>18411</v>
      </c>
      <c r="D67" t="str">
        <f>_xlfn.XLOOKUP(VolumeByClient[[#This Row],[CLID]],GeoTableByClient[CLID2],GeoTableByClient[GEOID])</f>
        <v>GEO1001</v>
      </c>
      <c r="E67" t="str">
        <f>_xlfn.XLOOKUP(VolumeByClient[[#This Row],[GEOID]],GEONAMES[GEOCODE],GEONAMES[GEO NAME])</f>
        <v>NAM</v>
      </c>
      <c r="F67" t="str">
        <f>"Q"&amp;CEILING(MONTH(VolumeByClient[[#This Row],[DATE]])/3,1)&amp;" "&amp;YEAR(VolumeByClient[[#This Row],[DATE]])</f>
        <v>Q1 2020</v>
      </c>
    </row>
    <row r="68" spans="1:6" ht="14" x14ac:dyDescent="0.15">
      <c r="A68" s="4" t="s">
        <v>35</v>
      </c>
      <c r="B68" s="4">
        <v>43921</v>
      </c>
      <c r="C68" s="11">
        <v>16571</v>
      </c>
      <c r="D68" t="str">
        <f>_xlfn.XLOOKUP(VolumeByClient[[#This Row],[CLID]],GeoTableByClient[CLID2],GeoTableByClient[GEOID])</f>
        <v>GEO1001</v>
      </c>
      <c r="E68" t="str">
        <f>_xlfn.XLOOKUP(VolumeByClient[[#This Row],[GEOID]],GEONAMES[GEOCODE],GEONAMES[GEO NAME])</f>
        <v>NAM</v>
      </c>
      <c r="F68" t="str">
        <f>"Q"&amp;CEILING(MONTH(VolumeByClient[[#This Row],[DATE]])/3,1)&amp;" "&amp;YEAR(VolumeByClient[[#This Row],[DATE]])</f>
        <v>Q1 2020</v>
      </c>
    </row>
    <row r="69" spans="1:6" ht="14" x14ac:dyDescent="0.15">
      <c r="A69" s="4" t="s">
        <v>35</v>
      </c>
      <c r="B69" s="4">
        <v>43951</v>
      </c>
      <c r="C69" s="11">
        <v>23929</v>
      </c>
      <c r="D69" t="str">
        <f>_xlfn.XLOOKUP(VolumeByClient[[#This Row],[CLID]],GeoTableByClient[CLID2],GeoTableByClient[GEOID])</f>
        <v>GEO1001</v>
      </c>
      <c r="E69" t="str">
        <f>_xlfn.XLOOKUP(VolumeByClient[[#This Row],[GEOID]],GEONAMES[GEOCODE],GEONAMES[GEO NAME])</f>
        <v>NAM</v>
      </c>
      <c r="F69" t="str">
        <f>"Q"&amp;CEILING(MONTH(VolumeByClient[[#This Row],[DATE]])/3,1)&amp;" "&amp;YEAR(VolumeByClient[[#This Row],[DATE]])</f>
        <v>Q2 2020</v>
      </c>
    </row>
    <row r="70" spans="1:6" ht="14" x14ac:dyDescent="0.15">
      <c r="A70" s="4" t="s">
        <v>35</v>
      </c>
      <c r="B70" s="4">
        <v>43982</v>
      </c>
      <c r="C70" s="11">
        <v>18409</v>
      </c>
      <c r="D70" t="str">
        <f>_xlfn.XLOOKUP(VolumeByClient[[#This Row],[CLID]],GeoTableByClient[CLID2],GeoTableByClient[GEOID])</f>
        <v>GEO1001</v>
      </c>
      <c r="E70" t="str">
        <f>_xlfn.XLOOKUP(VolumeByClient[[#This Row],[GEOID]],GEONAMES[GEOCODE],GEONAMES[GEO NAME])</f>
        <v>NAM</v>
      </c>
      <c r="F70" t="str">
        <f>"Q"&amp;CEILING(MONTH(VolumeByClient[[#This Row],[DATE]])/3,1)&amp;" "&amp;YEAR(VolumeByClient[[#This Row],[DATE]])</f>
        <v>Q2 2020</v>
      </c>
    </row>
    <row r="71" spans="1:6" ht="14" x14ac:dyDescent="0.15">
      <c r="A71" s="4" t="s">
        <v>35</v>
      </c>
      <c r="B71" s="4">
        <v>44012</v>
      </c>
      <c r="C71" s="11">
        <v>16572</v>
      </c>
      <c r="D71" t="str">
        <f>_xlfn.XLOOKUP(VolumeByClient[[#This Row],[CLID]],GeoTableByClient[CLID2],GeoTableByClient[GEOID])</f>
        <v>GEO1001</v>
      </c>
      <c r="E71" t="str">
        <f>_xlfn.XLOOKUP(VolumeByClient[[#This Row],[GEOID]],GEONAMES[GEOCODE],GEONAMES[GEO NAME])</f>
        <v>NAM</v>
      </c>
      <c r="F71" t="str">
        <f>"Q"&amp;CEILING(MONTH(VolumeByClient[[#This Row],[DATE]])/3,1)&amp;" "&amp;YEAR(VolumeByClient[[#This Row],[DATE]])</f>
        <v>Q2 2020</v>
      </c>
    </row>
    <row r="72" spans="1:6" ht="14" x14ac:dyDescent="0.15">
      <c r="A72" s="4" t="s">
        <v>35</v>
      </c>
      <c r="B72" s="4">
        <v>44043</v>
      </c>
      <c r="C72" s="11">
        <v>11044</v>
      </c>
      <c r="D72" t="str">
        <f>_xlfn.XLOOKUP(VolumeByClient[[#This Row],[CLID]],GeoTableByClient[CLID2],GeoTableByClient[GEOID])</f>
        <v>GEO1001</v>
      </c>
      <c r="E72" t="str">
        <f>_xlfn.XLOOKUP(VolumeByClient[[#This Row],[GEOID]],GEONAMES[GEOCODE],GEONAMES[GEO NAME])</f>
        <v>NAM</v>
      </c>
      <c r="F72" t="str">
        <f>"Q"&amp;CEILING(MONTH(VolumeByClient[[#This Row],[DATE]])/3,1)&amp;" "&amp;YEAR(VolumeByClient[[#This Row],[DATE]])</f>
        <v>Q3 2020</v>
      </c>
    </row>
    <row r="73" spans="1:6" ht="14" x14ac:dyDescent="0.15">
      <c r="A73" s="4" t="s">
        <v>35</v>
      </c>
      <c r="B73" s="4">
        <v>44074</v>
      </c>
      <c r="C73" s="11">
        <v>12885</v>
      </c>
      <c r="D73" t="str">
        <f>_xlfn.XLOOKUP(VolumeByClient[[#This Row],[CLID]],GeoTableByClient[CLID2],GeoTableByClient[GEOID])</f>
        <v>GEO1001</v>
      </c>
      <c r="E73" t="str">
        <f>_xlfn.XLOOKUP(VolumeByClient[[#This Row],[GEOID]],GEONAMES[GEOCODE],GEONAMES[GEO NAME])</f>
        <v>NAM</v>
      </c>
      <c r="F73" t="str">
        <f>"Q"&amp;CEILING(MONTH(VolumeByClient[[#This Row],[DATE]])/3,1)&amp;" "&amp;YEAR(VolumeByClient[[#This Row],[DATE]])</f>
        <v>Q3 2020</v>
      </c>
    </row>
    <row r="74" spans="1:6" ht="14" x14ac:dyDescent="0.15">
      <c r="A74" s="4" t="s">
        <v>35</v>
      </c>
      <c r="B74" s="4">
        <v>44104</v>
      </c>
      <c r="C74" s="11">
        <v>9208</v>
      </c>
      <c r="D74" t="str">
        <f>_xlfn.XLOOKUP(VolumeByClient[[#This Row],[CLID]],GeoTableByClient[CLID2],GeoTableByClient[GEOID])</f>
        <v>GEO1001</v>
      </c>
      <c r="E74" t="str">
        <f>_xlfn.XLOOKUP(VolumeByClient[[#This Row],[GEOID]],GEONAMES[GEOCODE],GEONAMES[GEO NAME])</f>
        <v>NAM</v>
      </c>
      <c r="F74" t="str">
        <f>"Q"&amp;CEILING(MONTH(VolumeByClient[[#This Row],[DATE]])/3,1)&amp;" "&amp;YEAR(VolumeByClient[[#This Row],[DATE]])</f>
        <v>Q3 2020</v>
      </c>
    </row>
    <row r="75" spans="1:6" ht="14" x14ac:dyDescent="0.15">
      <c r="A75" s="4" t="s">
        <v>35</v>
      </c>
      <c r="B75" s="4">
        <v>44135</v>
      </c>
      <c r="C75" s="11">
        <v>14725</v>
      </c>
      <c r="D75" t="str">
        <f>_xlfn.XLOOKUP(VolumeByClient[[#This Row],[CLID]],GeoTableByClient[CLID2],GeoTableByClient[GEOID])</f>
        <v>GEO1001</v>
      </c>
      <c r="E75" t="str">
        <f>_xlfn.XLOOKUP(VolumeByClient[[#This Row],[GEOID]],GEONAMES[GEOCODE],GEONAMES[GEO NAME])</f>
        <v>NAM</v>
      </c>
      <c r="F75" t="str">
        <f>"Q"&amp;CEILING(MONTH(VolumeByClient[[#This Row],[DATE]])/3,1)&amp;" "&amp;YEAR(VolumeByClient[[#This Row],[DATE]])</f>
        <v>Q4 2020</v>
      </c>
    </row>
    <row r="76" spans="1:6" ht="14" x14ac:dyDescent="0.15">
      <c r="A76" s="4" t="s">
        <v>35</v>
      </c>
      <c r="B76" s="4">
        <v>44165</v>
      </c>
      <c r="C76" s="11">
        <v>12888</v>
      </c>
      <c r="D76" t="str">
        <f>_xlfn.XLOOKUP(VolumeByClient[[#This Row],[CLID]],GeoTableByClient[CLID2],GeoTableByClient[GEOID])</f>
        <v>GEO1001</v>
      </c>
      <c r="E76" t="str">
        <f>_xlfn.XLOOKUP(VolumeByClient[[#This Row],[GEOID]],GEONAMES[GEOCODE],GEONAMES[GEO NAME])</f>
        <v>NAM</v>
      </c>
      <c r="F76" t="str">
        <f>"Q"&amp;CEILING(MONTH(VolumeByClient[[#This Row],[DATE]])/3,1)&amp;" "&amp;YEAR(VolumeByClient[[#This Row],[DATE]])</f>
        <v>Q4 2020</v>
      </c>
    </row>
    <row r="77" spans="1:6" ht="14" x14ac:dyDescent="0.15">
      <c r="A77" s="4" t="s">
        <v>35</v>
      </c>
      <c r="B77" s="4">
        <v>44196</v>
      </c>
      <c r="C77" s="11">
        <v>16571</v>
      </c>
      <c r="D77" t="str">
        <f>_xlfn.XLOOKUP(VolumeByClient[[#This Row],[CLID]],GeoTableByClient[CLID2],GeoTableByClient[GEOID])</f>
        <v>GEO1001</v>
      </c>
      <c r="E77" t="str">
        <f>_xlfn.XLOOKUP(VolumeByClient[[#This Row],[GEOID]],GEONAMES[GEOCODE],GEONAMES[GEO NAME])</f>
        <v>NAM</v>
      </c>
      <c r="F77" t="str">
        <f>"Q"&amp;CEILING(MONTH(VolumeByClient[[#This Row],[DATE]])/3,1)&amp;" "&amp;YEAR(VolumeByClient[[#This Row],[DATE]])</f>
        <v>Q4 2020</v>
      </c>
    </row>
    <row r="78" spans="1:6" ht="14" x14ac:dyDescent="0.15">
      <c r="A78" s="4" t="s">
        <v>35</v>
      </c>
      <c r="B78" s="4">
        <v>44377</v>
      </c>
      <c r="C78" s="11">
        <v>17235</v>
      </c>
      <c r="D78" t="str">
        <f>_xlfn.XLOOKUP(VolumeByClient[[#This Row],[CLID]],GeoTableByClient[CLID2],GeoTableByClient[GEOID])</f>
        <v>GEO1001</v>
      </c>
      <c r="E78" t="str">
        <f>_xlfn.XLOOKUP(VolumeByClient[[#This Row],[GEOID]],GEONAMES[GEOCODE],GEONAMES[GEO NAME])</f>
        <v>NAM</v>
      </c>
      <c r="F78" t="str">
        <f>"Q"&amp;CEILING(MONTH(VolumeByClient[[#This Row],[DATE]])/3,1)&amp;" "&amp;YEAR(VolumeByClient[[#This Row],[DATE]])</f>
        <v>Q2 2021</v>
      </c>
    </row>
    <row r="79" spans="1:6" ht="14" x14ac:dyDescent="0.15">
      <c r="A79" s="4" t="s">
        <v>35</v>
      </c>
      <c r="B79" s="4">
        <v>44347</v>
      </c>
      <c r="C79" s="11">
        <v>19146</v>
      </c>
      <c r="D79" t="str">
        <f>_xlfn.XLOOKUP(VolumeByClient[[#This Row],[CLID]],GeoTableByClient[CLID2],GeoTableByClient[GEOID])</f>
        <v>GEO1001</v>
      </c>
      <c r="E79" t="str">
        <f>_xlfn.XLOOKUP(VolumeByClient[[#This Row],[GEOID]],GEONAMES[GEOCODE],GEONAMES[GEO NAME])</f>
        <v>NAM</v>
      </c>
      <c r="F79" t="str">
        <f>"Q"&amp;CEILING(MONTH(VolumeByClient[[#This Row],[DATE]])/3,1)&amp;" "&amp;YEAR(VolumeByClient[[#This Row],[DATE]])</f>
        <v>Q2 2021</v>
      </c>
    </row>
    <row r="80" spans="1:6" ht="14" x14ac:dyDescent="0.15">
      <c r="A80" s="4" t="s">
        <v>35</v>
      </c>
      <c r="B80" s="4">
        <v>44316</v>
      </c>
      <c r="C80" s="11">
        <v>23690</v>
      </c>
      <c r="D80" t="str">
        <f>_xlfn.XLOOKUP(VolumeByClient[[#This Row],[CLID]],GeoTableByClient[CLID2],GeoTableByClient[GEOID])</f>
        <v>GEO1001</v>
      </c>
      <c r="E80" t="str">
        <f>_xlfn.XLOOKUP(VolumeByClient[[#This Row],[GEOID]],GEONAMES[GEOCODE],GEONAMES[GEO NAME])</f>
        <v>NAM</v>
      </c>
      <c r="F80" t="str">
        <f>"Q"&amp;CEILING(MONTH(VolumeByClient[[#This Row],[DATE]])/3,1)&amp;" "&amp;YEAR(VolumeByClient[[#This Row],[DATE]])</f>
        <v>Q2 2021</v>
      </c>
    </row>
    <row r="81" spans="1:6" ht="14" x14ac:dyDescent="0.15">
      <c r="A81" s="4" t="s">
        <v>35</v>
      </c>
      <c r="B81" s="4">
        <v>44286</v>
      </c>
      <c r="C81" s="11">
        <v>17229</v>
      </c>
      <c r="D81" t="str">
        <f>_xlfn.XLOOKUP(VolumeByClient[[#This Row],[CLID]],GeoTableByClient[CLID2],GeoTableByClient[GEOID])</f>
        <v>GEO1001</v>
      </c>
      <c r="E81" t="str">
        <f>_xlfn.XLOOKUP(VolumeByClient[[#This Row],[GEOID]],GEONAMES[GEOCODE],GEONAMES[GEO NAME])</f>
        <v>NAM</v>
      </c>
      <c r="F81" t="str">
        <f>"Q"&amp;CEILING(MONTH(VolumeByClient[[#This Row],[DATE]])/3,1)&amp;" "&amp;YEAR(VolumeByClient[[#This Row],[DATE]])</f>
        <v>Q1 2021</v>
      </c>
    </row>
    <row r="82" spans="1:6" ht="14" x14ac:dyDescent="0.15">
      <c r="A82" s="4" t="s">
        <v>35</v>
      </c>
      <c r="B82" s="4">
        <v>44255</v>
      </c>
      <c r="C82" s="11">
        <v>19330</v>
      </c>
      <c r="D82" t="str">
        <f>_xlfn.XLOOKUP(VolumeByClient[[#This Row],[CLID]],GeoTableByClient[CLID2],GeoTableByClient[GEOID])</f>
        <v>GEO1001</v>
      </c>
      <c r="E82" t="str">
        <f>_xlfn.XLOOKUP(VolumeByClient[[#This Row],[GEOID]],GEONAMES[GEOCODE],GEONAMES[GEO NAME])</f>
        <v>NAM</v>
      </c>
      <c r="F82" t="str">
        <f>"Q"&amp;CEILING(MONTH(VolumeByClient[[#This Row],[DATE]])/3,1)&amp;" "&amp;YEAR(VolumeByClient[[#This Row],[DATE]])</f>
        <v>Q1 2021</v>
      </c>
    </row>
    <row r="83" spans="1:6" ht="14" x14ac:dyDescent="0.15">
      <c r="A83" s="4" t="s">
        <v>35</v>
      </c>
      <c r="B83" s="4">
        <v>44227</v>
      </c>
      <c r="C83" s="11">
        <v>12826</v>
      </c>
      <c r="D83" t="str">
        <f>_xlfn.XLOOKUP(VolumeByClient[[#This Row],[CLID]],GeoTableByClient[CLID2],GeoTableByClient[GEOID])</f>
        <v>GEO1001</v>
      </c>
      <c r="E83" t="str">
        <f>_xlfn.XLOOKUP(VolumeByClient[[#This Row],[GEOID]],GEONAMES[GEOCODE],GEONAMES[GEO NAME])</f>
        <v>NAM</v>
      </c>
      <c r="F83" t="str">
        <f>"Q"&amp;CEILING(MONTH(VolumeByClient[[#This Row],[DATE]])/3,1)&amp;" "&amp;YEAR(VolumeByClient[[#This Row],[DATE]])</f>
        <v>Q1 2021</v>
      </c>
    </row>
    <row r="84" spans="1:6" ht="14" x14ac:dyDescent="0.15">
      <c r="A84" s="4" t="s">
        <v>44</v>
      </c>
      <c r="B84" s="4">
        <v>44104</v>
      </c>
      <c r="C84" s="11">
        <v>1249</v>
      </c>
      <c r="D84" t="str">
        <f>_xlfn.XLOOKUP(VolumeByClient[[#This Row],[CLID]],GeoTableByClient[CLID2],GeoTableByClient[GEOID])</f>
        <v>GEO1004</v>
      </c>
      <c r="E84" t="str">
        <f>_xlfn.XLOOKUP(VolumeByClient[[#This Row],[GEOID]],GEONAMES[GEOCODE],GEONAMES[GEO NAME])</f>
        <v>LATAM</v>
      </c>
      <c r="F84" t="str">
        <f>"Q"&amp;CEILING(MONTH(VolumeByClient[[#This Row],[DATE]])/3,1)&amp;" "&amp;YEAR(VolumeByClient[[#This Row],[DATE]])</f>
        <v>Q3 2020</v>
      </c>
    </row>
    <row r="85" spans="1:6" ht="14" x14ac:dyDescent="0.15">
      <c r="A85" s="4" t="s">
        <v>44</v>
      </c>
      <c r="B85" s="4">
        <v>44135</v>
      </c>
      <c r="C85" s="11">
        <v>913</v>
      </c>
      <c r="D85" t="str">
        <f>_xlfn.XLOOKUP(VolumeByClient[[#This Row],[CLID]],GeoTableByClient[CLID2],GeoTableByClient[GEOID])</f>
        <v>GEO1004</v>
      </c>
      <c r="E85" t="str">
        <f>_xlfn.XLOOKUP(VolumeByClient[[#This Row],[GEOID]],GEONAMES[GEOCODE],GEONAMES[GEO NAME])</f>
        <v>LATAM</v>
      </c>
      <c r="F85" t="str">
        <f>"Q"&amp;CEILING(MONTH(VolumeByClient[[#This Row],[DATE]])/3,1)&amp;" "&amp;YEAR(VolumeByClient[[#This Row],[DATE]])</f>
        <v>Q4 2020</v>
      </c>
    </row>
    <row r="86" spans="1:6" ht="14" x14ac:dyDescent="0.15">
      <c r="A86" s="4" t="s">
        <v>44</v>
      </c>
      <c r="B86" s="4">
        <v>44165</v>
      </c>
      <c r="C86" s="11">
        <v>1574</v>
      </c>
      <c r="D86" t="str">
        <f>_xlfn.XLOOKUP(VolumeByClient[[#This Row],[CLID]],GeoTableByClient[CLID2],GeoTableByClient[GEOID])</f>
        <v>GEO1004</v>
      </c>
      <c r="E86" t="str">
        <f>_xlfn.XLOOKUP(VolumeByClient[[#This Row],[GEOID]],GEONAMES[GEOCODE],GEONAMES[GEO NAME])</f>
        <v>LATAM</v>
      </c>
      <c r="F86" t="str">
        <f>"Q"&amp;CEILING(MONTH(VolumeByClient[[#This Row],[DATE]])/3,1)&amp;" "&amp;YEAR(VolumeByClient[[#This Row],[DATE]])</f>
        <v>Q4 2020</v>
      </c>
    </row>
    <row r="87" spans="1:6" ht="14" x14ac:dyDescent="0.15">
      <c r="A87" s="4" t="s">
        <v>44</v>
      </c>
      <c r="B87" s="4">
        <v>44196</v>
      </c>
      <c r="C87" s="11">
        <v>1082</v>
      </c>
      <c r="D87" t="str">
        <f>_xlfn.XLOOKUP(VolumeByClient[[#This Row],[CLID]],GeoTableByClient[CLID2],GeoTableByClient[GEOID])</f>
        <v>GEO1004</v>
      </c>
      <c r="E87" t="str">
        <f>_xlfn.XLOOKUP(VolumeByClient[[#This Row],[GEOID]],GEONAMES[GEOCODE],GEONAMES[GEO NAME])</f>
        <v>LATAM</v>
      </c>
      <c r="F87" t="str">
        <f>"Q"&amp;CEILING(MONTH(VolumeByClient[[#This Row],[DATE]])/3,1)&amp;" "&amp;YEAR(VolumeByClient[[#This Row],[DATE]])</f>
        <v>Q4 2020</v>
      </c>
    </row>
    <row r="88" spans="1:6" ht="14" x14ac:dyDescent="0.15">
      <c r="A88" s="4" t="s">
        <v>44</v>
      </c>
      <c r="B88" s="4">
        <v>44286</v>
      </c>
      <c r="C88" s="11">
        <v>1945</v>
      </c>
      <c r="D88" t="str">
        <f>_xlfn.XLOOKUP(VolumeByClient[[#This Row],[CLID]],GeoTableByClient[CLID2],GeoTableByClient[GEOID])</f>
        <v>GEO1004</v>
      </c>
      <c r="E88" t="str">
        <f>_xlfn.XLOOKUP(VolumeByClient[[#This Row],[GEOID]],GEONAMES[GEOCODE],GEONAMES[GEO NAME])</f>
        <v>LATAM</v>
      </c>
      <c r="F88" t="str">
        <f>"Q"&amp;CEILING(MONTH(VolumeByClient[[#This Row],[DATE]])/3,1)&amp;" "&amp;YEAR(VolumeByClient[[#This Row],[DATE]])</f>
        <v>Q1 2021</v>
      </c>
    </row>
    <row r="89" spans="1:6" ht="14" x14ac:dyDescent="0.15">
      <c r="A89" s="4" t="s">
        <v>44</v>
      </c>
      <c r="B89" s="4">
        <v>44255</v>
      </c>
      <c r="C89" s="11">
        <v>1296</v>
      </c>
      <c r="D89" t="str">
        <f>_xlfn.XLOOKUP(VolumeByClient[[#This Row],[CLID]],GeoTableByClient[CLID2],GeoTableByClient[GEOID])</f>
        <v>GEO1004</v>
      </c>
      <c r="E89" t="str">
        <f>_xlfn.XLOOKUP(VolumeByClient[[#This Row],[GEOID]],GEONAMES[GEOCODE],GEONAMES[GEO NAME])</f>
        <v>LATAM</v>
      </c>
      <c r="F89" t="str">
        <f>"Q"&amp;CEILING(MONTH(VolumeByClient[[#This Row],[DATE]])/3,1)&amp;" "&amp;YEAR(VolumeByClient[[#This Row],[DATE]])</f>
        <v>Q1 2021</v>
      </c>
    </row>
    <row r="90" spans="1:6" ht="14" x14ac:dyDescent="0.15">
      <c r="A90" s="4" t="s">
        <v>44</v>
      </c>
      <c r="B90" s="4">
        <v>44227</v>
      </c>
      <c r="C90" s="11">
        <v>1568</v>
      </c>
      <c r="D90" t="str">
        <f>_xlfn.XLOOKUP(VolumeByClient[[#This Row],[CLID]],GeoTableByClient[CLID2],GeoTableByClient[GEOID])</f>
        <v>GEO1004</v>
      </c>
      <c r="E90" t="str">
        <f>_xlfn.XLOOKUP(VolumeByClient[[#This Row],[GEOID]],GEONAMES[GEOCODE],GEONAMES[GEO NAME])</f>
        <v>LATAM</v>
      </c>
      <c r="F90" t="str">
        <f>"Q"&amp;CEILING(MONTH(VolumeByClient[[#This Row],[DATE]])/3,1)&amp;" "&amp;YEAR(VolumeByClient[[#This Row],[DATE]])</f>
        <v>Q1 2021</v>
      </c>
    </row>
    <row r="91" spans="1:6" ht="14" x14ac:dyDescent="0.15">
      <c r="A91" s="4" t="s">
        <v>28</v>
      </c>
      <c r="B91" s="4">
        <v>43861</v>
      </c>
      <c r="C91" s="11">
        <v>756</v>
      </c>
      <c r="D91" t="str">
        <f>_xlfn.XLOOKUP(VolumeByClient[[#This Row],[CLID]],GeoTableByClient[CLID2],GeoTableByClient[GEOID])</f>
        <v>GEO1004</v>
      </c>
      <c r="E91" t="str">
        <f>_xlfn.XLOOKUP(VolumeByClient[[#This Row],[GEOID]],GEONAMES[GEOCODE],GEONAMES[GEO NAME])</f>
        <v>LATAM</v>
      </c>
      <c r="F91" t="str">
        <f>"Q"&amp;CEILING(MONTH(VolumeByClient[[#This Row],[DATE]])/3,1)&amp;" "&amp;YEAR(VolumeByClient[[#This Row],[DATE]])</f>
        <v>Q1 2020</v>
      </c>
    </row>
    <row r="92" spans="1:6" ht="14" x14ac:dyDescent="0.15">
      <c r="A92" s="4" t="s">
        <v>28</v>
      </c>
      <c r="B92" s="4">
        <v>43890</v>
      </c>
      <c r="C92" s="11">
        <v>954</v>
      </c>
      <c r="D92" t="str">
        <f>_xlfn.XLOOKUP(VolumeByClient[[#This Row],[CLID]],GeoTableByClient[CLID2],GeoTableByClient[GEOID])</f>
        <v>GEO1004</v>
      </c>
      <c r="E92" t="str">
        <f>_xlfn.XLOOKUP(VolumeByClient[[#This Row],[GEOID]],GEONAMES[GEOCODE],GEONAMES[GEO NAME])</f>
        <v>LATAM</v>
      </c>
      <c r="F92" t="str">
        <f>"Q"&amp;CEILING(MONTH(VolumeByClient[[#This Row],[DATE]])/3,1)&amp;" "&amp;YEAR(VolumeByClient[[#This Row],[DATE]])</f>
        <v>Q1 2020</v>
      </c>
    </row>
    <row r="93" spans="1:6" ht="14" x14ac:dyDescent="0.15">
      <c r="A93" s="4" t="s">
        <v>28</v>
      </c>
      <c r="B93" s="4">
        <v>43921</v>
      </c>
      <c r="C93" s="11">
        <v>955</v>
      </c>
      <c r="D93" t="str">
        <f>_xlfn.XLOOKUP(VolumeByClient[[#This Row],[CLID]],GeoTableByClient[CLID2],GeoTableByClient[GEOID])</f>
        <v>GEO1004</v>
      </c>
      <c r="E93" t="str">
        <f>_xlfn.XLOOKUP(VolumeByClient[[#This Row],[GEOID]],GEONAMES[GEOCODE],GEONAMES[GEO NAME])</f>
        <v>LATAM</v>
      </c>
      <c r="F93" t="str">
        <f>"Q"&amp;CEILING(MONTH(VolumeByClient[[#This Row],[DATE]])/3,1)&amp;" "&amp;YEAR(VolumeByClient[[#This Row],[DATE]])</f>
        <v>Q1 2020</v>
      </c>
    </row>
    <row r="94" spans="1:6" ht="14" x14ac:dyDescent="0.15">
      <c r="A94" s="4" t="s">
        <v>28</v>
      </c>
      <c r="B94" s="4">
        <v>43951</v>
      </c>
      <c r="C94" s="11">
        <v>1261</v>
      </c>
      <c r="D94" t="str">
        <f>_xlfn.XLOOKUP(VolumeByClient[[#This Row],[CLID]],GeoTableByClient[CLID2],GeoTableByClient[GEOID])</f>
        <v>GEO1004</v>
      </c>
      <c r="E94" t="str">
        <f>_xlfn.XLOOKUP(VolumeByClient[[#This Row],[GEOID]],GEONAMES[GEOCODE],GEONAMES[GEO NAME])</f>
        <v>LATAM</v>
      </c>
      <c r="F94" t="str">
        <f>"Q"&amp;CEILING(MONTH(VolumeByClient[[#This Row],[DATE]])/3,1)&amp;" "&amp;YEAR(VolumeByClient[[#This Row],[DATE]])</f>
        <v>Q2 2020</v>
      </c>
    </row>
    <row r="95" spans="1:6" ht="14" x14ac:dyDescent="0.15">
      <c r="A95" s="4" t="s">
        <v>28</v>
      </c>
      <c r="B95" s="4">
        <v>43982</v>
      </c>
      <c r="C95" s="11">
        <v>1058</v>
      </c>
      <c r="D95" t="str">
        <f>_xlfn.XLOOKUP(VolumeByClient[[#This Row],[CLID]],GeoTableByClient[CLID2],GeoTableByClient[GEOID])</f>
        <v>GEO1004</v>
      </c>
      <c r="E95" t="str">
        <f>_xlfn.XLOOKUP(VolumeByClient[[#This Row],[GEOID]],GEONAMES[GEOCODE],GEONAMES[GEO NAME])</f>
        <v>LATAM</v>
      </c>
      <c r="F95" t="str">
        <f>"Q"&amp;CEILING(MONTH(VolumeByClient[[#This Row],[DATE]])/3,1)&amp;" "&amp;YEAR(VolumeByClient[[#This Row],[DATE]])</f>
        <v>Q2 2020</v>
      </c>
    </row>
    <row r="96" spans="1:6" ht="14" x14ac:dyDescent="0.15">
      <c r="A96" s="4" t="s">
        <v>28</v>
      </c>
      <c r="B96" s="4">
        <v>44012</v>
      </c>
      <c r="C96" s="11">
        <v>855</v>
      </c>
      <c r="D96" t="str">
        <f>_xlfn.XLOOKUP(VolumeByClient[[#This Row],[CLID]],GeoTableByClient[CLID2],GeoTableByClient[GEOID])</f>
        <v>GEO1004</v>
      </c>
      <c r="E96" t="str">
        <f>_xlfn.XLOOKUP(VolumeByClient[[#This Row],[GEOID]],GEONAMES[GEOCODE],GEONAMES[GEO NAME])</f>
        <v>LATAM</v>
      </c>
      <c r="F96" t="str">
        <f>"Q"&amp;CEILING(MONTH(VolumeByClient[[#This Row],[DATE]])/3,1)&amp;" "&amp;YEAR(VolumeByClient[[#This Row],[DATE]])</f>
        <v>Q2 2020</v>
      </c>
    </row>
    <row r="97" spans="1:6" ht="14" x14ac:dyDescent="0.15">
      <c r="A97" s="4" t="s">
        <v>28</v>
      </c>
      <c r="B97" s="4">
        <v>44043</v>
      </c>
      <c r="C97" s="11">
        <v>654</v>
      </c>
      <c r="D97" t="str">
        <f>_xlfn.XLOOKUP(VolumeByClient[[#This Row],[CLID]],GeoTableByClient[CLID2],GeoTableByClient[GEOID])</f>
        <v>GEO1004</v>
      </c>
      <c r="E97" t="str">
        <f>_xlfn.XLOOKUP(VolumeByClient[[#This Row],[GEOID]],GEONAMES[GEOCODE],GEONAMES[GEO NAME])</f>
        <v>LATAM</v>
      </c>
      <c r="F97" t="str">
        <f>"Q"&amp;CEILING(MONTH(VolumeByClient[[#This Row],[DATE]])/3,1)&amp;" "&amp;YEAR(VolumeByClient[[#This Row],[DATE]])</f>
        <v>Q3 2020</v>
      </c>
    </row>
    <row r="98" spans="1:6" ht="14" x14ac:dyDescent="0.15">
      <c r="A98" s="4" t="s">
        <v>28</v>
      </c>
      <c r="B98" s="4">
        <v>44074</v>
      </c>
      <c r="C98" s="11">
        <v>656</v>
      </c>
      <c r="D98" t="str">
        <f>_xlfn.XLOOKUP(VolumeByClient[[#This Row],[CLID]],GeoTableByClient[CLID2],GeoTableByClient[GEOID])</f>
        <v>GEO1004</v>
      </c>
      <c r="E98" t="str">
        <f>_xlfn.XLOOKUP(VolumeByClient[[#This Row],[GEOID]],GEONAMES[GEOCODE],GEONAMES[GEO NAME])</f>
        <v>LATAM</v>
      </c>
      <c r="F98" t="str">
        <f>"Q"&amp;CEILING(MONTH(VolumeByClient[[#This Row],[DATE]])/3,1)&amp;" "&amp;YEAR(VolumeByClient[[#This Row],[DATE]])</f>
        <v>Q3 2020</v>
      </c>
    </row>
    <row r="99" spans="1:6" ht="14" x14ac:dyDescent="0.15">
      <c r="A99" s="4" t="s">
        <v>28</v>
      </c>
      <c r="B99" s="4">
        <v>44104</v>
      </c>
      <c r="C99" s="11">
        <v>554</v>
      </c>
      <c r="D99" t="str">
        <f>_xlfn.XLOOKUP(VolumeByClient[[#This Row],[CLID]],GeoTableByClient[CLID2],GeoTableByClient[GEOID])</f>
        <v>GEO1004</v>
      </c>
      <c r="E99" t="str">
        <f>_xlfn.XLOOKUP(VolumeByClient[[#This Row],[GEOID]],GEONAMES[GEOCODE],GEONAMES[GEO NAME])</f>
        <v>LATAM</v>
      </c>
      <c r="F99" t="str">
        <f>"Q"&amp;CEILING(MONTH(VolumeByClient[[#This Row],[DATE]])/3,1)&amp;" "&amp;YEAR(VolumeByClient[[#This Row],[DATE]])</f>
        <v>Q3 2020</v>
      </c>
    </row>
    <row r="100" spans="1:6" ht="14" x14ac:dyDescent="0.15">
      <c r="A100" s="4" t="s">
        <v>28</v>
      </c>
      <c r="B100" s="4">
        <v>44135</v>
      </c>
      <c r="C100" s="11">
        <v>760</v>
      </c>
      <c r="D100" t="str">
        <f>_xlfn.XLOOKUP(VolumeByClient[[#This Row],[CLID]],GeoTableByClient[CLID2],GeoTableByClient[GEOID])</f>
        <v>GEO1004</v>
      </c>
      <c r="E100" t="str">
        <f>_xlfn.XLOOKUP(VolumeByClient[[#This Row],[GEOID]],GEONAMES[GEOCODE],GEONAMES[GEO NAME])</f>
        <v>LATAM</v>
      </c>
      <c r="F100" t="str">
        <f>"Q"&amp;CEILING(MONTH(VolumeByClient[[#This Row],[DATE]])/3,1)&amp;" "&amp;YEAR(VolumeByClient[[#This Row],[DATE]])</f>
        <v>Q4 2020</v>
      </c>
    </row>
    <row r="101" spans="1:6" ht="14" x14ac:dyDescent="0.15">
      <c r="A101" s="4" t="s">
        <v>28</v>
      </c>
      <c r="B101" s="4">
        <v>44165</v>
      </c>
      <c r="C101" s="11">
        <v>759</v>
      </c>
      <c r="D101" t="str">
        <f>_xlfn.XLOOKUP(VolumeByClient[[#This Row],[CLID]],GeoTableByClient[CLID2],GeoTableByClient[GEOID])</f>
        <v>GEO1004</v>
      </c>
      <c r="E101" t="str">
        <f>_xlfn.XLOOKUP(VolumeByClient[[#This Row],[GEOID]],GEONAMES[GEOCODE],GEONAMES[GEO NAME])</f>
        <v>LATAM</v>
      </c>
      <c r="F101" t="str">
        <f>"Q"&amp;CEILING(MONTH(VolumeByClient[[#This Row],[DATE]])/3,1)&amp;" "&amp;YEAR(VolumeByClient[[#This Row],[DATE]])</f>
        <v>Q4 2020</v>
      </c>
    </row>
    <row r="102" spans="1:6" ht="14" x14ac:dyDescent="0.15">
      <c r="A102" s="4" t="s">
        <v>28</v>
      </c>
      <c r="B102" s="4">
        <v>44196</v>
      </c>
      <c r="C102" s="11">
        <v>857</v>
      </c>
      <c r="D102" t="str">
        <f>_xlfn.XLOOKUP(VolumeByClient[[#This Row],[CLID]],GeoTableByClient[CLID2],GeoTableByClient[GEOID])</f>
        <v>GEO1004</v>
      </c>
      <c r="E102" t="str">
        <f>_xlfn.XLOOKUP(VolumeByClient[[#This Row],[GEOID]],GEONAMES[GEOCODE],GEONAMES[GEO NAME])</f>
        <v>LATAM</v>
      </c>
      <c r="F102" t="str">
        <f>"Q"&amp;CEILING(MONTH(VolumeByClient[[#This Row],[DATE]])/3,1)&amp;" "&amp;YEAR(VolumeByClient[[#This Row],[DATE]])</f>
        <v>Q4 2020</v>
      </c>
    </row>
    <row r="103" spans="1:6" ht="14" x14ac:dyDescent="0.15">
      <c r="A103" s="4" t="s">
        <v>28</v>
      </c>
      <c r="B103" s="4">
        <v>44377</v>
      </c>
      <c r="C103" s="11">
        <v>865</v>
      </c>
      <c r="D103" t="str">
        <f>_xlfn.XLOOKUP(VolumeByClient[[#This Row],[CLID]],GeoTableByClient[CLID2],GeoTableByClient[GEOID])</f>
        <v>GEO1004</v>
      </c>
      <c r="E103" t="str">
        <f>_xlfn.XLOOKUP(VolumeByClient[[#This Row],[GEOID]],GEONAMES[GEOCODE],GEONAMES[GEO NAME])</f>
        <v>LATAM</v>
      </c>
      <c r="F103" t="str">
        <f>"Q"&amp;CEILING(MONTH(VolumeByClient[[#This Row],[DATE]])/3,1)&amp;" "&amp;YEAR(VolumeByClient[[#This Row],[DATE]])</f>
        <v>Q2 2021</v>
      </c>
    </row>
    <row r="104" spans="1:6" ht="14" x14ac:dyDescent="0.15">
      <c r="A104" s="4" t="s">
        <v>28</v>
      </c>
      <c r="B104" s="4">
        <v>44347</v>
      </c>
      <c r="C104" s="11">
        <v>1078</v>
      </c>
      <c r="D104" t="str">
        <f>_xlfn.XLOOKUP(VolumeByClient[[#This Row],[CLID]],GeoTableByClient[CLID2],GeoTableByClient[GEOID])</f>
        <v>GEO1004</v>
      </c>
      <c r="E104" t="str">
        <f>_xlfn.XLOOKUP(VolumeByClient[[#This Row],[GEOID]],GEONAMES[GEOCODE],GEONAMES[GEO NAME])</f>
        <v>LATAM</v>
      </c>
      <c r="F104" t="str">
        <f>"Q"&amp;CEILING(MONTH(VolumeByClient[[#This Row],[DATE]])/3,1)&amp;" "&amp;YEAR(VolumeByClient[[#This Row],[DATE]])</f>
        <v>Q2 2021</v>
      </c>
    </row>
    <row r="105" spans="1:6" ht="14" x14ac:dyDescent="0.15">
      <c r="A105" s="4" t="s">
        <v>28</v>
      </c>
      <c r="B105" s="4">
        <v>44316</v>
      </c>
      <c r="C105" s="11">
        <v>1305</v>
      </c>
      <c r="D105" t="str">
        <f>_xlfn.XLOOKUP(VolumeByClient[[#This Row],[CLID]],GeoTableByClient[CLID2],GeoTableByClient[GEOID])</f>
        <v>GEO1004</v>
      </c>
      <c r="E105" t="str">
        <f>_xlfn.XLOOKUP(VolumeByClient[[#This Row],[GEOID]],GEONAMES[GEOCODE],GEONAMES[GEO NAME])</f>
        <v>LATAM</v>
      </c>
      <c r="F105" t="str">
        <f>"Q"&amp;CEILING(MONTH(VolumeByClient[[#This Row],[DATE]])/3,1)&amp;" "&amp;YEAR(VolumeByClient[[#This Row],[DATE]])</f>
        <v>Q2 2021</v>
      </c>
    </row>
    <row r="106" spans="1:6" ht="14" x14ac:dyDescent="0.15">
      <c r="A106" s="4" t="s">
        <v>28</v>
      </c>
      <c r="B106" s="4">
        <v>44286</v>
      </c>
      <c r="C106" s="11">
        <v>950</v>
      </c>
      <c r="D106" t="str">
        <f>_xlfn.XLOOKUP(VolumeByClient[[#This Row],[CLID]],GeoTableByClient[CLID2],GeoTableByClient[GEOID])</f>
        <v>GEO1004</v>
      </c>
      <c r="E106" t="str">
        <f>_xlfn.XLOOKUP(VolumeByClient[[#This Row],[GEOID]],GEONAMES[GEOCODE],GEONAMES[GEO NAME])</f>
        <v>LATAM</v>
      </c>
      <c r="F106" t="str">
        <f>"Q"&amp;CEILING(MONTH(VolumeByClient[[#This Row],[DATE]])/3,1)&amp;" "&amp;YEAR(VolumeByClient[[#This Row],[DATE]])</f>
        <v>Q1 2021</v>
      </c>
    </row>
    <row r="107" spans="1:6" ht="14" x14ac:dyDescent="0.15">
      <c r="A107" s="4" t="s">
        <v>28</v>
      </c>
      <c r="B107" s="4">
        <v>44255</v>
      </c>
      <c r="C107" s="11">
        <v>968</v>
      </c>
      <c r="D107" t="str">
        <f>_xlfn.XLOOKUP(VolumeByClient[[#This Row],[CLID]],GeoTableByClient[CLID2],GeoTableByClient[GEOID])</f>
        <v>GEO1004</v>
      </c>
      <c r="E107" t="str">
        <f>_xlfn.XLOOKUP(VolumeByClient[[#This Row],[GEOID]],GEONAMES[GEOCODE],GEONAMES[GEO NAME])</f>
        <v>LATAM</v>
      </c>
      <c r="F107" t="str">
        <f>"Q"&amp;CEILING(MONTH(VolumeByClient[[#This Row],[DATE]])/3,1)&amp;" "&amp;YEAR(VolumeByClient[[#This Row],[DATE]])</f>
        <v>Q1 2021</v>
      </c>
    </row>
    <row r="108" spans="1:6" ht="14" x14ac:dyDescent="0.15">
      <c r="A108" s="4" t="s">
        <v>28</v>
      </c>
      <c r="B108" s="4">
        <v>44227</v>
      </c>
      <c r="C108" s="11">
        <v>749</v>
      </c>
      <c r="D108" t="str">
        <f>_xlfn.XLOOKUP(VolumeByClient[[#This Row],[CLID]],GeoTableByClient[CLID2],GeoTableByClient[GEOID])</f>
        <v>GEO1004</v>
      </c>
      <c r="E108" t="str">
        <f>_xlfn.XLOOKUP(VolumeByClient[[#This Row],[GEOID]],GEONAMES[GEOCODE],GEONAMES[GEO NAME])</f>
        <v>LATAM</v>
      </c>
      <c r="F108" t="str">
        <f>"Q"&amp;CEILING(MONTH(VolumeByClient[[#This Row],[DATE]])/3,1)&amp;" "&amp;YEAR(VolumeByClient[[#This Row],[DATE]])</f>
        <v>Q1 2021</v>
      </c>
    </row>
    <row r="109" spans="1:6" ht="14" x14ac:dyDescent="0.15">
      <c r="A109" s="4" t="s">
        <v>30</v>
      </c>
      <c r="B109" s="4">
        <v>43861</v>
      </c>
      <c r="C109" s="11">
        <v>945</v>
      </c>
      <c r="D109" t="str">
        <f>_xlfn.XLOOKUP(VolumeByClient[[#This Row],[CLID]],GeoTableByClient[CLID2],GeoTableByClient[GEOID])</f>
        <v>GEO1002</v>
      </c>
      <c r="E109" t="str">
        <f>_xlfn.XLOOKUP(VolumeByClient[[#This Row],[GEOID]],GEONAMES[GEOCODE],GEONAMES[GEO NAME])</f>
        <v>APAC</v>
      </c>
      <c r="F109" t="str">
        <f>"Q"&amp;CEILING(MONTH(VolumeByClient[[#This Row],[DATE]])/3,1)&amp;" "&amp;YEAR(VolumeByClient[[#This Row],[DATE]])</f>
        <v>Q1 2020</v>
      </c>
    </row>
    <row r="110" spans="1:6" ht="14" x14ac:dyDescent="0.15">
      <c r="A110" s="4" t="s">
        <v>30</v>
      </c>
      <c r="B110" s="4">
        <v>43890</v>
      </c>
      <c r="C110" s="11">
        <v>941</v>
      </c>
      <c r="D110" t="str">
        <f>_xlfn.XLOOKUP(VolumeByClient[[#This Row],[CLID]],GeoTableByClient[CLID2],GeoTableByClient[GEOID])</f>
        <v>GEO1002</v>
      </c>
      <c r="E110" t="str">
        <f>_xlfn.XLOOKUP(VolumeByClient[[#This Row],[GEOID]],GEONAMES[GEOCODE],GEONAMES[GEO NAME])</f>
        <v>APAC</v>
      </c>
      <c r="F110" t="str">
        <f>"Q"&amp;CEILING(MONTH(VolumeByClient[[#This Row],[DATE]])/3,1)&amp;" "&amp;YEAR(VolumeByClient[[#This Row],[DATE]])</f>
        <v>Q1 2020</v>
      </c>
    </row>
    <row r="111" spans="1:6" ht="14" x14ac:dyDescent="0.15">
      <c r="A111" s="4" t="s">
        <v>30</v>
      </c>
      <c r="B111" s="4">
        <v>43921</v>
      </c>
      <c r="C111" s="11">
        <v>1164</v>
      </c>
      <c r="D111" t="str">
        <f>_xlfn.XLOOKUP(VolumeByClient[[#This Row],[CLID]],GeoTableByClient[CLID2],GeoTableByClient[GEOID])</f>
        <v>GEO1002</v>
      </c>
      <c r="E111" t="str">
        <f>_xlfn.XLOOKUP(VolumeByClient[[#This Row],[GEOID]],GEONAMES[GEOCODE],GEONAMES[GEO NAME])</f>
        <v>APAC</v>
      </c>
      <c r="F111" t="str">
        <f>"Q"&amp;CEILING(MONTH(VolumeByClient[[#This Row],[DATE]])/3,1)&amp;" "&amp;YEAR(VolumeByClient[[#This Row],[DATE]])</f>
        <v>Q1 2020</v>
      </c>
    </row>
    <row r="112" spans="1:6" ht="14" x14ac:dyDescent="0.15">
      <c r="A112" s="4" t="s">
        <v>30</v>
      </c>
      <c r="B112" s="4">
        <v>43951</v>
      </c>
      <c r="C112" s="11">
        <v>1276</v>
      </c>
      <c r="D112" t="str">
        <f>_xlfn.XLOOKUP(VolumeByClient[[#This Row],[CLID]],GeoTableByClient[CLID2],GeoTableByClient[GEOID])</f>
        <v>GEO1002</v>
      </c>
      <c r="E112" t="str">
        <f>_xlfn.XLOOKUP(VolumeByClient[[#This Row],[GEOID]],GEONAMES[GEOCODE],GEONAMES[GEO NAME])</f>
        <v>APAC</v>
      </c>
      <c r="F112" t="str">
        <f>"Q"&amp;CEILING(MONTH(VolumeByClient[[#This Row],[DATE]])/3,1)&amp;" "&amp;YEAR(VolumeByClient[[#This Row],[DATE]])</f>
        <v>Q2 2020</v>
      </c>
    </row>
    <row r="113" spans="1:6" ht="14" x14ac:dyDescent="0.15">
      <c r="A113" s="4" t="s">
        <v>30</v>
      </c>
      <c r="B113" s="4">
        <v>43982</v>
      </c>
      <c r="C113" s="11">
        <v>1275</v>
      </c>
      <c r="D113" t="str">
        <f>_xlfn.XLOOKUP(VolumeByClient[[#This Row],[CLID]],GeoTableByClient[CLID2],GeoTableByClient[GEOID])</f>
        <v>GEO1002</v>
      </c>
      <c r="E113" t="str">
        <f>_xlfn.XLOOKUP(VolumeByClient[[#This Row],[GEOID]],GEONAMES[GEOCODE],GEONAMES[GEO NAME])</f>
        <v>APAC</v>
      </c>
      <c r="F113" t="str">
        <f>"Q"&amp;CEILING(MONTH(VolumeByClient[[#This Row],[DATE]])/3,1)&amp;" "&amp;YEAR(VolumeByClient[[#This Row],[DATE]])</f>
        <v>Q2 2020</v>
      </c>
    </row>
    <row r="114" spans="1:6" ht="14" x14ac:dyDescent="0.15">
      <c r="A114" s="4" t="s">
        <v>30</v>
      </c>
      <c r="B114" s="4">
        <v>44012</v>
      </c>
      <c r="C114" s="11">
        <v>834</v>
      </c>
      <c r="D114" t="str">
        <f>_xlfn.XLOOKUP(VolumeByClient[[#This Row],[CLID]],GeoTableByClient[CLID2],GeoTableByClient[GEOID])</f>
        <v>GEO1002</v>
      </c>
      <c r="E114" t="str">
        <f>_xlfn.XLOOKUP(VolumeByClient[[#This Row],[GEOID]],GEONAMES[GEOCODE],GEONAMES[GEO NAME])</f>
        <v>APAC</v>
      </c>
      <c r="F114" t="str">
        <f>"Q"&amp;CEILING(MONTH(VolumeByClient[[#This Row],[DATE]])/3,1)&amp;" "&amp;YEAR(VolumeByClient[[#This Row],[DATE]])</f>
        <v>Q2 2020</v>
      </c>
    </row>
    <row r="115" spans="1:6" ht="14" x14ac:dyDescent="0.15">
      <c r="A115" s="4" t="s">
        <v>30</v>
      </c>
      <c r="B115" s="4">
        <v>44043</v>
      </c>
      <c r="C115" s="11">
        <v>833</v>
      </c>
      <c r="D115" t="str">
        <f>_xlfn.XLOOKUP(VolumeByClient[[#This Row],[CLID]],GeoTableByClient[CLID2],GeoTableByClient[GEOID])</f>
        <v>GEO1002</v>
      </c>
      <c r="E115" t="str">
        <f>_xlfn.XLOOKUP(VolumeByClient[[#This Row],[GEOID]],GEONAMES[GEOCODE],GEONAMES[GEO NAME])</f>
        <v>APAC</v>
      </c>
      <c r="F115" t="str">
        <f>"Q"&amp;CEILING(MONTH(VolumeByClient[[#This Row],[DATE]])/3,1)&amp;" "&amp;YEAR(VolumeByClient[[#This Row],[DATE]])</f>
        <v>Q3 2020</v>
      </c>
    </row>
    <row r="116" spans="1:6" ht="14" x14ac:dyDescent="0.15">
      <c r="A116" s="4" t="s">
        <v>30</v>
      </c>
      <c r="B116" s="4">
        <v>44074</v>
      </c>
      <c r="C116" s="11">
        <v>610</v>
      </c>
      <c r="D116" t="str">
        <f>_xlfn.XLOOKUP(VolumeByClient[[#This Row],[CLID]],GeoTableByClient[CLID2],GeoTableByClient[GEOID])</f>
        <v>GEO1002</v>
      </c>
      <c r="E116" t="str">
        <f>_xlfn.XLOOKUP(VolumeByClient[[#This Row],[GEOID]],GEONAMES[GEOCODE],GEONAMES[GEO NAME])</f>
        <v>APAC</v>
      </c>
      <c r="F116" t="str">
        <f>"Q"&amp;CEILING(MONTH(VolumeByClient[[#This Row],[DATE]])/3,1)&amp;" "&amp;YEAR(VolumeByClient[[#This Row],[DATE]])</f>
        <v>Q3 2020</v>
      </c>
    </row>
    <row r="117" spans="1:6" ht="14" x14ac:dyDescent="0.15">
      <c r="A117" s="4" t="s">
        <v>30</v>
      </c>
      <c r="B117" s="4">
        <v>44104</v>
      </c>
      <c r="C117" s="11">
        <v>722</v>
      </c>
      <c r="D117" t="str">
        <f>_xlfn.XLOOKUP(VolumeByClient[[#This Row],[CLID]],GeoTableByClient[CLID2],GeoTableByClient[GEOID])</f>
        <v>GEO1002</v>
      </c>
      <c r="E117" t="str">
        <f>_xlfn.XLOOKUP(VolumeByClient[[#This Row],[GEOID]],GEONAMES[GEOCODE],GEONAMES[GEO NAME])</f>
        <v>APAC</v>
      </c>
      <c r="F117" t="str">
        <f>"Q"&amp;CEILING(MONTH(VolumeByClient[[#This Row],[DATE]])/3,1)&amp;" "&amp;YEAR(VolumeByClient[[#This Row],[DATE]])</f>
        <v>Q3 2020</v>
      </c>
    </row>
    <row r="118" spans="1:6" ht="14" x14ac:dyDescent="0.15">
      <c r="A118" s="4" t="s">
        <v>30</v>
      </c>
      <c r="B118" s="4">
        <v>44135</v>
      </c>
      <c r="C118" s="11">
        <v>722</v>
      </c>
      <c r="D118" t="str">
        <f>_xlfn.XLOOKUP(VolumeByClient[[#This Row],[CLID]],GeoTableByClient[CLID2],GeoTableByClient[GEOID])</f>
        <v>GEO1002</v>
      </c>
      <c r="E118" t="str">
        <f>_xlfn.XLOOKUP(VolumeByClient[[#This Row],[GEOID]],GEONAMES[GEOCODE],GEONAMES[GEO NAME])</f>
        <v>APAC</v>
      </c>
      <c r="F118" t="str">
        <f>"Q"&amp;CEILING(MONTH(VolumeByClient[[#This Row],[DATE]])/3,1)&amp;" "&amp;YEAR(VolumeByClient[[#This Row],[DATE]])</f>
        <v>Q4 2020</v>
      </c>
    </row>
    <row r="119" spans="1:6" ht="14" x14ac:dyDescent="0.15">
      <c r="A119" s="4" t="s">
        <v>30</v>
      </c>
      <c r="B119" s="4">
        <v>44165</v>
      </c>
      <c r="C119" s="11">
        <v>939</v>
      </c>
      <c r="D119" t="str">
        <f>_xlfn.XLOOKUP(VolumeByClient[[#This Row],[CLID]],GeoTableByClient[CLID2],GeoTableByClient[GEOID])</f>
        <v>GEO1002</v>
      </c>
      <c r="E119" t="str">
        <f>_xlfn.XLOOKUP(VolumeByClient[[#This Row],[GEOID]],GEONAMES[GEOCODE],GEONAMES[GEO NAME])</f>
        <v>APAC</v>
      </c>
      <c r="F119" t="str">
        <f>"Q"&amp;CEILING(MONTH(VolumeByClient[[#This Row],[DATE]])/3,1)&amp;" "&amp;YEAR(VolumeByClient[[#This Row],[DATE]])</f>
        <v>Q4 2020</v>
      </c>
    </row>
    <row r="120" spans="1:6" ht="14" x14ac:dyDescent="0.15">
      <c r="A120" s="4" t="s">
        <v>30</v>
      </c>
      <c r="B120" s="4">
        <v>44196</v>
      </c>
      <c r="C120" s="11">
        <v>829</v>
      </c>
      <c r="D120" t="str">
        <f>_xlfn.XLOOKUP(VolumeByClient[[#This Row],[CLID]],GeoTableByClient[CLID2],GeoTableByClient[GEOID])</f>
        <v>GEO1002</v>
      </c>
      <c r="E120" t="str">
        <f>_xlfn.XLOOKUP(VolumeByClient[[#This Row],[GEOID]],GEONAMES[GEOCODE],GEONAMES[GEO NAME])</f>
        <v>APAC</v>
      </c>
      <c r="F120" t="str">
        <f>"Q"&amp;CEILING(MONTH(VolumeByClient[[#This Row],[DATE]])/3,1)&amp;" "&amp;YEAR(VolumeByClient[[#This Row],[DATE]])</f>
        <v>Q4 2020</v>
      </c>
    </row>
    <row r="121" spans="1:6" ht="14" x14ac:dyDescent="0.15">
      <c r="A121" s="4" t="s">
        <v>30</v>
      </c>
      <c r="B121" s="4">
        <v>44377</v>
      </c>
      <c r="C121" s="11">
        <v>848</v>
      </c>
      <c r="D121" t="str">
        <f>_xlfn.XLOOKUP(VolumeByClient[[#This Row],[CLID]],GeoTableByClient[CLID2],GeoTableByClient[GEOID])</f>
        <v>GEO1002</v>
      </c>
      <c r="E121" t="str">
        <f>_xlfn.XLOOKUP(VolumeByClient[[#This Row],[GEOID]],GEONAMES[GEOCODE],GEONAMES[GEO NAME])</f>
        <v>APAC</v>
      </c>
      <c r="F121" t="str">
        <f>"Q"&amp;CEILING(MONTH(VolumeByClient[[#This Row],[DATE]])/3,1)&amp;" "&amp;YEAR(VolumeByClient[[#This Row],[DATE]])</f>
        <v>Q2 2021</v>
      </c>
    </row>
    <row r="122" spans="1:6" ht="14" x14ac:dyDescent="0.15">
      <c r="A122" s="4" t="s">
        <v>30</v>
      </c>
      <c r="B122" s="4">
        <v>44347</v>
      </c>
      <c r="C122" s="11">
        <v>1326</v>
      </c>
      <c r="D122" t="str">
        <f>_xlfn.XLOOKUP(VolumeByClient[[#This Row],[CLID]],GeoTableByClient[CLID2],GeoTableByClient[GEOID])</f>
        <v>GEO1002</v>
      </c>
      <c r="E122" t="str">
        <f>_xlfn.XLOOKUP(VolumeByClient[[#This Row],[GEOID]],GEONAMES[GEOCODE],GEONAMES[GEO NAME])</f>
        <v>APAC</v>
      </c>
      <c r="F122" t="str">
        <f>"Q"&amp;CEILING(MONTH(VolumeByClient[[#This Row],[DATE]])/3,1)&amp;" "&amp;YEAR(VolumeByClient[[#This Row],[DATE]])</f>
        <v>Q2 2021</v>
      </c>
    </row>
    <row r="123" spans="1:6" ht="14" x14ac:dyDescent="0.15">
      <c r="A123" s="4" t="s">
        <v>30</v>
      </c>
      <c r="B123" s="4">
        <v>44316</v>
      </c>
      <c r="C123" s="11">
        <v>1309</v>
      </c>
      <c r="D123" t="str">
        <f>_xlfn.XLOOKUP(VolumeByClient[[#This Row],[CLID]],GeoTableByClient[CLID2],GeoTableByClient[GEOID])</f>
        <v>GEO1002</v>
      </c>
      <c r="E123" t="str">
        <f>_xlfn.XLOOKUP(VolumeByClient[[#This Row],[GEOID]],GEONAMES[GEOCODE],GEONAMES[GEO NAME])</f>
        <v>APAC</v>
      </c>
      <c r="F123" t="str">
        <f>"Q"&amp;CEILING(MONTH(VolumeByClient[[#This Row],[DATE]])/3,1)&amp;" "&amp;YEAR(VolumeByClient[[#This Row],[DATE]])</f>
        <v>Q2 2021</v>
      </c>
    </row>
    <row r="124" spans="1:6" ht="14" x14ac:dyDescent="0.15">
      <c r="A124" s="4" t="s">
        <v>30</v>
      </c>
      <c r="B124" s="4">
        <v>44286</v>
      </c>
      <c r="C124" s="11">
        <v>1173</v>
      </c>
      <c r="D124" t="str">
        <f>_xlfn.XLOOKUP(VolumeByClient[[#This Row],[CLID]],GeoTableByClient[CLID2],GeoTableByClient[GEOID])</f>
        <v>GEO1002</v>
      </c>
      <c r="E124" t="str">
        <f>_xlfn.XLOOKUP(VolumeByClient[[#This Row],[GEOID]],GEONAMES[GEOCODE],GEONAMES[GEO NAME])</f>
        <v>APAC</v>
      </c>
      <c r="F124" t="str">
        <f>"Q"&amp;CEILING(MONTH(VolumeByClient[[#This Row],[DATE]])/3,1)&amp;" "&amp;YEAR(VolumeByClient[[#This Row],[DATE]])</f>
        <v>Q1 2021</v>
      </c>
    </row>
    <row r="125" spans="1:6" ht="14" x14ac:dyDescent="0.15">
      <c r="A125" s="4" t="s">
        <v>30</v>
      </c>
      <c r="B125" s="4">
        <v>44255</v>
      </c>
      <c r="C125" s="11">
        <v>935</v>
      </c>
      <c r="D125" t="str">
        <f>_xlfn.XLOOKUP(VolumeByClient[[#This Row],[CLID]],GeoTableByClient[CLID2],GeoTableByClient[GEOID])</f>
        <v>GEO1002</v>
      </c>
      <c r="E125" t="str">
        <f>_xlfn.XLOOKUP(VolumeByClient[[#This Row],[GEOID]],GEONAMES[GEOCODE],GEONAMES[GEO NAME])</f>
        <v>APAC</v>
      </c>
      <c r="F125" t="str">
        <f>"Q"&amp;CEILING(MONTH(VolumeByClient[[#This Row],[DATE]])/3,1)&amp;" "&amp;YEAR(VolumeByClient[[#This Row],[DATE]])</f>
        <v>Q1 2021</v>
      </c>
    </row>
    <row r="126" spans="1:6" ht="14" x14ac:dyDescent="0.15">
      <c r="A126" s="4" t="s">
        <v>30</v>
      </c>
      <c r="B126" s="4">
        <v>44227</v>
      </c>
      <c r="C126" s="11">
        <v>973</v>
      </c>
      <c r="D126" t="str">
        <f>_xlfn.XLOOKUP(VolumeByClient[[#This Row],[CLID]],GeoTableByClient[CLID2],GeoTableByClient[GEOID])</f>
        <v>GEO1002</v>
      </c>
      <c r="E126" t="str">
        <f>_xlfn.XLOOKUP(VolumeByClient[[#This Row],[GEOID]],GEONAMES[GEOCODE],GEONAMES[GEO NAME])</f>
        <v>APAC</v>
      </c>
      <c r="F126" t="str">
        <f>"Q"&amp;CEILING(MONTH(VolumeByClient[[#This Row],[DATE]])/3,1)&amp;" "&amp;YEAR(VolumeByClient[[#This Row],[DATE]])</f>
        <v>Q1 2021</v>
      </c>
    </row>
    <row r="127" spans="1:6" ht="14" x14ac:dyDescent="0.15">
      <c r="A127" s="4" t="s">
        <v>6</v>
      </c>
      <c r="B127" s="4">
        <v>43861</v>
      </c>
      <c r="C127" s="11">
        <v>188</v>
      </c>
      <c r="D127" t="str">
        <f>_xlfn.XLOOKUP(VolumeByClient[[#This Row],[CLID]],GeoTableByClient[CLID2],GeoTableByClient[GEOID])</f>
        <v>GEO1004</v>
      </c>
      <c r="E127" t="str">
        <f>_xlfn.XLOOKUP(VolumeByClient[[#This Row],[GEOID]],GEONAMES[GEOCODE],GEONAMES[GEO NAME])</f>
        <v>LATAM</v>
      </c>
      <c r="F127" t="str">
        <f>"Q"&amp;CEILING(MONTH(VolumeByClient[[#This Row],[DATE]])/3,1)&amp;" "&amp;YEAR(VolumeByClient[[#This Row],[DATE]])</f>
        <v>Q1 2020</v>
      </c>
    </row>
    <row r="128" spans="1:6" ht="14" x14ac:dyDescent="0.15">
      <c r="A128" s="4" t="s">
        <v>6</v>
      </c>
      <c r="B128" s="4">
        <v>43890</v>
      </c>
      <c r="C128" s="11">
        <v>168</v>
      </c>
      <c r="D128" t="str">
        <f>_xlfn.XLOOKUP(VolumeByClient[[#This Row],[CLID]],GeoTableByClient[CLID2],GeoTableByClient[GEOID])</f>
        <v>GEO1004</v>
      </c>
      <c r="E128" t="str">
        <f>_xlfn.XLOOKUP(VolumeByClient[[#This Row],[GEOID]],GEONAMES[GEOCODE],GEONAMES[GEO NAME])</f>
        <v>LATAM</v>
      </c>
      <c r="F128" t="str">
        <f>"Q"&amp;CEILING(MONTH(VolumeByClient[[#This Row],[DATE]])/3,1)&amp;" "&amp;YEAR(VolumeByClient[[#This Row],[DATE]])</f>
        <v>Q1 2020</v>
      </c>
    </row>
    <row r="129" spans="1:6" ht="14" x14ac:dyDescent="0.15">
      <c r="A129" s="4" t="s">
        <v>6</v>
      </c>
      <c r="B129" s="4">
        <v>43921</v>
      </c>
      <c r="C129" s="11">
        <v>226</v>
      </c>
      <c r="D129" t="str">
        <f>_xlfn.XLOOKUP(VolumeByClient[[#This Row],[CLID]],GeoTableByClient[CLID2],GeoTableByClient[GEOID])</f>
        <v>GEO1004</v>
      </c>
      <c r="E129" t="str">
        <f>_xlfn.XLOOKUP(VolumeByClient[[#This Row],[GEOID]],GEONAMES[GEOCODE],GEONAMES[GEO NAME])</f>
        <v>LATAM</v>
      </c>
      <c r="F129" t="str">
        <f>"Q"&amp;CEILING(MONTH(VolumeByClient[[#This Row],[DATE]])/3,1)&amp;" "&amp;YEAR(VolumeByClient[[#This Row],[DATE]])</f>
        <v>Q1 2020</v>
      </c>
    </row>
    <row r="130" spans="1:6" ht="14" x14ac:dyDescent="0.15">
      <c r="A130" s="4" t="s">
        <v>6</v>
      </c>
      <c r="B130" s="4">
        <v>43951</v>
      </c>
      <c r="C130" s="11">
        <v>223</v>
      </c>
      <c r="D130" t="str">
        <f>_xlfn.XLOOKUP(VolumeByClient[[#This Row],[CLID]],GeoTableByClient[CLID2],GeoTableByClient[GEOID])</f>
        <v>GEO1004</v>
      </c>
      <c r="E130" t="str">
        <f>_xlfn.XLOOKUP(VolumeByClient[[#This Row],[GEOID]],GEONAMES[GEOCODE],GEONAMES[GEO NAME])</f>
        <v>LATAM</v>
      </c>
      <c r="F130" t="str">
        <f>"Q"&amp;CEILING(MONTH(VolumeByClient[[#This Row],[DATE]])/3,1)&amp;" "&amp;YEAR(VolumeByClient[[#This Row],[DATE]])</f>
        <v>Q2 2020</v>
      </c>
    </row>
    <row r="131" spans="1:6" ht="14" x14ac:dyDescent="0.15">
      <c r="A131" s="4" t="s">
        <v>6</v>
      </c>
      <c r="B131" s="4">
        <v>43982</v>
      </c>
      <c r="C131" s="11">
        <v>247</v>
      </c>
      <c r="D131" t="str">
        <f>_xlfn.XLOOKUP(VolumeByClient[[#This Row],[CLID]],GeoTableByClient[CLID2],GeoTableByClient[GEOID])</f>
        <v>GEO1004</v>
      </c>
      <c r="E131" t="str">
        <f>_xlfn.XLOOKUP(VolumeByClient[[#This Row],[GEOID]],GEONAMES[GEOCODE],GEONAMES[GEO NAME])</f>
        <v>LATAM</v>
      </c>
      <c r="F131" t="str">
        <f>"Q"&amp;CEILING(MONTH(VolumeByClient[[#This Row],[DATE]])/3,1)&amp;" "&amp;YEAR(VolumeByClient[[#This Row],[DATE]])</f>
        <v>Q2 2020</v>
      </c>
    </row>
    <row r="132" spans="1:6" ht="14" x14ac:dyDescent="0.15">
      <c r="A132" s="4" t="s">
        <v>6</v>
      </c>
      <c r="B132" s="4">
        <v>44012</v>
      </c>
      <c r="C132" s="11">
        <v>142</v>
      </c>
      <c r="D132" t="str">
        <f>_xlfn.XLOOKUP(VolumeByClient[[#This Row],[CLID]],GeoTableByClient[CLID2],GeoTableByClient[GEOID])</f>
        <v>GEO1004</v>
      </c>
      <c r="E132" t="str">
        <f>_xlfn.XLOOKUP(VolumeByClient[[#This Row],[GEOID]],GEONAMES[GEOCODE],GEONAMES[GEO NAME])</f>
        <v>LATAM</v>
      </c>
      <c r="F132" t="str">
        <f>"Q"&amp;CEILING(MONTH(VolumeByClient[[#This Row],[DATE]])/3,1)&amp;" "&amp;YEAR(VolumeByClient[[#This Row],[DATE]])</f>
        <v>Q2 2020</v>
      </c>
    </row>
    <row r="133" spans="1:6" ht="14" x14ac:dyDescent="0.15">
      <c r="A133" s="4" t="s">
        <v>6</v>
      </c>
      <c r="B133" s="4">
        <v>44043</v>
      </c>
      <c r="C133" s="11">
        <v>163</v>
      </c>
      <c r="D133" t="str">
        <f>_xlfn.XLOOKUP(VolumeByClient[[#This Row],[CLID]],GeoTableByClient[CLID2],GeoTableByClient[GEOID])</f>
        <v>GEO1004</v>
      </c>
      <c r="E133" t="str">
        <f>_xlfn.XLOOKUP(VolumeByClient[[#This Row],[GEOID]],GEONAMES[GEOCODE],GEONAMES[GEO NAME])</f>
        <v>LATAM</v>
      </c>
      <c r="F133" t="str">
        <f>"Q"&amp;CEILING(MONTH(VolumeByClient[[#This Row],[DATE]])/3,1)&amp;" "&amp;YEAR(VolumeByClient[[#This Row],[DATE]])</f>
        <v>Q3 2020</v>
      </c>
    </row>
    <row r="134" spans="1:6" ht="14" x14ac:dyDescent="0.15">
      <c r="A134" s="4" t="s">
        <v>6</v>
      </c>
      <c r="B134" s="4">
        <v>44074</v>
      </c>
      <c r="C134" s="11">
        <v>101</v>
      </c>
      <c r="D134" t="str">
        <f>_xlfn.XLOOKUP(VolumeByClient[[#This Row],[CLID]],GeoTableByClient[CLID2],GeoTableByClient[GEOID])</f>
        <v>GEO1004</v>
      </c>
      <c r="E134" t="str">
        <f>_xlfn.XLOOKUP(VolumeByClient[[#This Row],[GEOID]],GEONAMES[GEOCODE],GEONAMES[GEO NAME])</f>
        <v>LATAM</v>
      </c>
      <c r="F134" t="str">
        <f>"Q"&amp;CEILING(MONTH(VolumeByClient[[#This Row],[DATE]])/3,1)&amp;" "&amp;YEAR(VolumeByClient[[#This Row],[DATE]])</f>
        <v>Q3 2020</v>
      </c>
    </row>
    <row r="135" spans="1:6" ht="14" x14ac:dyDescent="0.15">
      <c r="A135" s="4" t="s">
        <v>6</v>
      </c>
      <c r="B135" s="4">
        <v>44104</v>
      </c>
      <c r="C135" s="11">
        <v>142</v>
      </c>
      <c r="D135" t="str">
        <f>_xlfn.XLOOKUP(VolumeByClient[[#This Row],[CLID]],GeoTableByClient[CLID2],GeoTableByClient[GEOID])</f>
        <v>GEO1004</v>
      </c>
      <c r="E135" t="str">
        <f>_xlfn.XLOOKUP(VolumeByClient[[#This Row],[GEOID]],GEONAMES[GEOCODE],GEONAMES[GEO NAME])</f>
        <v>LATAM</v>
      </c>
      <c r="F135" t="str">
        <f>"Q"&amp;CEILING(MONTH(VolumeByClient[[#This Row],[DATE]])/3,1)&amp;" "&amp;YEAR(VolumeByClient[[#This Row],[DATE]])</f>
        <v>Q3 2020</v>
      </c>
    </row>
    <row r="136" spans="1:6" ht="14" x14ac:dyDescent="0.15">
      <c r="A136" s="4" t="s">
        <v>6</v>
      </c>
      <c r="B136" s="4">
        <v>44135</v>
      </c>
      <c r="C136" s="11">
        <v>123</v>
      </c>
      <c r="D136" t="str">
        <f>_xlfn.XLOOKUP(VolumeByClient[[#This Row],[CLID]],GeoTableByClient[CLID2],GeoTableByClient[GEOID])</f>
        <v>GEO1004</v>
      </c>
      <c r="E136" t="str">
        <f>_xlfn.XLOOKUP(VolumeByClient[[#This Row],[GEOID]],GEONAMES[GEOCODE],GEONAMES[GEO NAME])</f>
        <v>LATAM</v>
      </c>
      <c r="F136" t="str">
        <f>"Q"&amp;CEILING(MONTH(VolumeByClient[[#This Row],[DATE]])/3,1)&amp;" "&amp;YEAR(VolumeByClient[[#This Row],[DATE]])</f>
        <v>Q4 2020</v>
      </c>
    </row>
    <row r="137" spans="1:6" ht="14" x14ac:dyDescent="0.15">
      <c r="A137" s="4" t="s">
        <v>6</v>
      </c>
      <c r="B137" s="4">
        <v>44165</v>
      </c>
      <c r="C137" s="11">
        <v>183</v>
      </c>
      <c r="D137" t="str">
        <f>_xlfn.XLOOKUP(VolumeByClient[[#This Row],[CLID]],GeoTableByClient[CLID2],GeoTableByClient[GEOID])</f>
        <v>GEO1004</v>
      </c>
      <c r="E137" t="str">
        <f>_xlfn.XLOOKUP(VolumeByClient[[#This Row],[GEOID]],GEONAMES[GEOCODE],GEONAMES[GEO NAME])</f>
        <v>LATAM</v>
      </c>
      <c r="F137" t="str">
        <f>"Q"&amp;CEILING(MONTH(VolumeByClient[[#This Row],[DATE]])/3,1)&amp;" "&amp;YEAR(VolumeByClient[[#This Row],[DATE]])</f>
        <v>Q4 2020</v>
      </c>
    </row>
    <row r="138" spans="1:6" ht="14" x14ac:dyDescent="0.15">
      <c r="A138" s="4" t="s">
        <v>6</v>
      </c>
      <c r="B138" s="4">
        <v>44196</v>
      </c>
      <c r="C138" s="11">
        <v>144</v>
      </c>
      <c r="D138" t="str">
        <f>_xlfn.XLOOKUP(VolumeByClient[[#This Row],[CLID]],GeoTableByClient[CLID2],GeoTableByClient[GEOID])</f>
        <v>GEO1004</v>
      </c>
      <c r="E138" t="str">
        <f>_xlfn.XLOOKUP(VolumeByClient[[#This Row],[GEOID]],GEONAMES[GEOCODE],GEONAMES[GEO NAME])</f>
        <v>LATAM</v>
      </c>
      <c r="F138" t="str">
        <f>"Q"&amp;CEILING(MONTH(VolumeByClient[[#This Row],[DATE]])/3,1)&amp;" "&amp;YEAR(VolumeByClient[[#This Row],[DATE]])</f>
        <v>Q4 2020</v>
      </c>
    </row>
    <row r="139" spans="1:6" ht="14" x14ac:dyDescent="0.15">
      <c r="A139" s="4" t="s">
        <v>6</v>
      </c>
      <c r="B139" s="4">
        <v>44377</v>
      </c>
      <c r="C139" s="11">
        <v>145</v>
      </c>
      <c r="D139" t="str">
        <f>_xlfn.XLOOKUP(VolumeByClient[[#This Row],[CLID]],GeoTableByClient[CLID2],GeoTableByClient[GEOID])</f>
        <v>GEO1004</v>
      </c>
      <c r="E139" t="str">
        <f>_xlfn.XLOOKUP(VolumeByClient[[#This Row],[GEOID]],GEONAMES[GEOCODE],GEONAMES[GEO NAME])</f>
        <v>LATAM</v>
      </c>
      <c r="F139" t="str">
        <f>"Q"&amp;CEILING(MONTH(VolumeByClient[[#This Row],[DATE]])/3,1)&amp;" "&amp;YEAR(VolumeByClient[[#This Row],[DATE]])</f>
        <v>Q2 2021</v>
      </c>
    </row>
    <row r="140" spans="1:6" ht="14" x14ac:dyDescent="0.15">
      <c r="A140" s="4" t="s">
        <v>6</v>
      </c>
      <c r="B140" s="4">
        <v>44347</v>
      </c>
      <c r="C140" s="11">
        <v>244</v>
      </c>
      <c r="D140" t="str">
        <f>_xlfn.XLOOKUP(VolumeByClient[[#This Row],[CLID]],GeoTableByClient[CLID2],GeoTableByClient[GEOID])</f>
        <v>GEO1004</v>
      </c>
      <c r="E140" t="str">
        <f>_xlfn.XLOOKUP(VolumeByClient[[#This Row],[GEOID]],GEONAMES[GEOCODE],GEONAMES[GEO NAME])</f>
        <v>LATAM</v>
      </c>
      <c r="F140" t="str">
        <f>"Q"&amp;CEILING(MONTH(VolumeByClient[[#This Row],[DATE]])/3,1)&amp;" "&amp;YEAR(VolumeByClient[[#This Row],[DATE]])</f>
        <v>Q2 2021</v>
      </c>
    </row>
    <row r="141" spans="1:6" ht="14" x14ac:dyDescent="0.15">
      <c r="A141" s="4" t="s">
        <v>6</v>
      </c>
      <c r="B141" s="4">
        <v>44316</v>
      </c>
      <c r="C141" s="11">
        <v>226</v>
      </c>
      <c r="D141" t="str">
        <f>_xlfn.XLOOKUP(VolumeByClient[[#This Row],[CLID]],GeoTableByClient[CLID2],GeoTableByClient[GEOID])</f>
        <v>GEO1004</v>
      </c>
      <c r="E141" t="str">
        <f>_xlfn.XLOOKUP(VolumeByClient[[#This Row],[GEOID]],GEONAMES[GEOCODE],GEONAMES[GEO NAME])</f>
        <v>LATAM</v>
      </c>
      <c r="F141" t="str">
        <f>"Q"&amp;CEILING(MONTH(VolumeByClient[[#This Row],[DATE]])/3,1)&amp;" "&amp;YEAR(VolumeByClient[[#This Row],[DATE]])</f>
        <v>Q2 2021</v>
      </c>
    </row>
    <row r="142" spans="1:6" ht="14" x14ac:dyDescent="0.15">
      <c r="A142" s="4" t="s">
        <v>6</v>
      </c>
      <c r="B142" s="4">
        <v>44286</v>
      </c>
      <c r="C142" s="11">
        <v>227</v>
      </c>
      <c r="D142" t="str">
        <f>_xlfn.XLOOKUP(VolumeByClient[[#This Row],[CLID]],GeoTableByClient[CLID2],GeoTableByClient[GEOID])</f>
        <v>GEO1004</v>
      </c>
      <c r="E142" t="str">
        <f>_xlfn.XLOOKUP(VolumeByClient[[#This Row],[GEOID]],GEONAMES[GEOCODE],GEONAMES[GEO NAME])</f>
        <v>LATAM</v>
      </c>
      <c r="F142" t="str">
        <f>"Q"&amp;CEILING(MONTH(VolumeByClient[[#This Row],[DATE]])/3,1)&amp;" "&amp;YEAR(VolumeByClient[[#This Row],[DATE]])</f>
        <v>Q1 2021</v>
      </c>
    </row>
    <row r="143" spans="1:6" ht="14" x14ac:dyDescent="0.15">
      <c r="A143" s="4" t="s">
        <v>6</v>
      </c>
      <c r="B143" s="4">
        <v>44255</v>
      </c>
      <c r="C143" s="11">
        <v>172</v>
      </c>
      <c r="D143" t="str">
        <f>_xlfn.XLOOKUP(VolumeByClient[[#This Row],[CLID]],GeoTableByClient[CLID2],GeoTableByClient[GEOID])</f>
        <v>GEO1004</v>
      </c>
      <c r="E143" t="str">
        <f>_xlfn.XLOOKUP(VolumeByClient[[#This Row],[GEOID]],GEONAMES[GEOCODE],GEONAMES[GEO NAME])</f>
        <v>LATAM</v>
      </c>
      <c r="F143" t="str">
        <f>"Q"&amp;CEILING(MONTH(VolumeByClient[[#This Row],[DATE]])/3,1)&amp;" "&amp;YEAR(VolumeByClient[[#This Row],[DATE]])</f>
        <v>Q1 2021</v>
      </c>
    </row>
    <row r="144" spans="1:6" ht="14" x14ac:dyDescent="0.15">
      <c r="A144" s="4" t="s">
        <v>6</v>
      </c>
      <c r="B144" s="4">
        <v>44227</v>
      </c>
      <c r="C144" s="11">
        <v>190</v>
      </c>
      <c r="D144" t="str">
        <f>_xlfn.XLOOKUP(VolumeByClient[[#This Row],[CLID]],GeoTableByClient[CLID2],GeoTableByClient[GEOID])</f>
        <v>GEO1004</v>
      </c>
      <c r="E144" t="str">
        <f>_xlfn.XLOOKUP(VolumeByClient[[#This Row],[GEOID]],GEONAMES[GEOCODE],GEONAMES[GEO NAME])</f>
        <v>LATAM</v>
      </c>
      <c r="F144" t="str">
        <f>"Q"&amp;CEILING(MONTH(VolumeByClient[[#This Row],[DATE]])/3,1)&amp;" "&amp;YEAR(VolumeByClient[[#This Row],[DATE]])</f>
        <v>Q1 2021</v>
      </c>
    </row>
    <row r="145" spans="1:6" ht="14" x14ac:dyDescent="0.15">
      <c r="A145" s="4" t="s">
        <v>15</v>
      </c>
      <c r="B145" s="4">
        <v>43861</v>
      </c>
      <c r="C145" s="11">
        <v>391</v>
      </c>
      <c r="D145" t="str">
        <f>_xlfn.XLOOKUP(VolumeByClient[[#This Row],[CLID]],GeoTableByClient[CLID2],GeoTableByClient[GEOID])</f>
        <v>GEO1003</v>
      </c>
      <c r="E145" t="str">
        <f>_xlfn.XLOOKUP(VolumeByClient[[#This Row],[GEOID]],GEONAMES[GEOCODE],GEONAMES[GEO NAME])</f>
        <v>EMEA</v>
      </c>
      <c r="F145" t="str">
        <f>"Q"&amp;CEILING(MONTH(VolumeByClient[[#This Row],[DATE]])/3,1)&amp;" "&amp;YEAR(VolumeByClient[[#This Row],[DATE]])</f>
        <v>Q1 2020</v>
      </c>
    </row>
    <row r="146" spans="1:6" ht="14" x14ac:dyDescent="0.15">
      <c r="A146" s="4" t="s">
        <v>15</v>
      </c>
      <c r="B146" s="4">
        <v>43890</v>
      </c>
      <c r="C146" s="11">
        <v>553</v>
      </c>
      <c r="D146" t="str">
        <f>_xlfn.XLOOKUP(VolumeByClient[[#This Row],[CLID]],GeoTableByClient[CLID2],GeoTableByClient[GEOID])</f>
        <v>GEO1003</v>
      </c>
      <c r="E146" t="str">
        <f>_xlfn.XLOOKUP(VolumeByClient[[#This Row],[GEOID]],GEONAMES[GEOCODE],GEONAMES[GEO NAME])</f>
        <v>EMEA</v>
      </c>
      <c r="F146" t="str">
        <f>"Q"&amp;CEILING(MONTH(VolumeByClient[[#This Row],[DATE]])/3,1)&amp;" "&amp;YEAR(VolumeByClient[[#This Row],[DATE]])</f>
        <v>Q1 2020</v>
      </c>
    </row>
    <row r="147" spans="1:6" ht="14" x14ac:dyDescent="0.15">
      <c r="A147" s="4" t="s">
        <v>15</v>
      </c>
      <c r="B147" s="4">
        <v>43921</v>
      </c>
      <c r="C147" s="11">
        <v>498</v>
      </c>
      <c r="D147" t="str">
        <f>_xlfn.XLOOKUP(VolumeByClient[[#This Row],[CLID]],GeoTableByClient[CLID2],GeoTableByClient[GEOID])</f>
        <v>GEO1003</v>
      </c>
      <c r="E147" t="str">
        <f>_xlfn.XLOOKUP(VolumeByClient[[#This Row],[GEOID]],GEONAMES[GEOCODE],GEONAMES[GEO NAME])</f>
        <v>EMEA</v>
      </c>
      <c r="F147" t="str">
        <f>"Q"&amp;CEILING(MONTH(VolumeByClient[[#This Row],[DATE]])/3,1)&amp;" "&amp;YEAR(VolumeByClient[[#This Row],[DATE]])</f>
        <v>Q1 2020</v>
      </c>
    </row>
    <row r="148" spans="1:6" ht="14" x14ac:dyDescent="0.15">
      <c r="A148" s="4" t="s">
        <v>15</v>
      </c>
      <c r="B148" s="4">
        <v>43951</v>
      </c>
      <c r="C148" s="11">
        <v>719</v>
      </c>
      <c r="D148" t="str">
        <f>_xlfn.XLOOKUP(VolumeByClient[[#This Row],[CLID]],GeoTableByClient[CLID2],GeoTableByClient[GEOID])</f>
        <v>GEO1003</v>
      </c>
      <c r="E148" t="str">
        <f>_xlfn.XLOOKUP(VolumeByClient[[#This Row],[GEOID]],GEONAMES[GEOCODE],GEONAMES[GEO NAME])</f>
        <v>EMEA</v>
      </c>
      <c r="F148" t="str">
        <f>"Q"&amp;CEILING(MONTH(VolumeByClient[[#This Row],[DATE]])/3,1)&amp;" "&amp;YEAR(VolumeByClient[[#This Row],[DATE]])</f>
        <v>Q2 2020</v>
      </c>
    </row>
    <row r="149" spans="1:6" ht="14" x14ac:dyDescent="0.15">
      <c r="A149" s="4" t="s">
        <v>15</v>
      </c>
      <c r="B149" s="4">
        <v>43982</v>
      </c>
      <c r="C149" s="11">
        <v>555</v>
      </c>
      <c r="D149" t="str">
        <f>_xlfn.XLOOKUP(VolumeByClient[[#This Row],[CLID]],GeoTableByClient[CLID2],GeoTableByClient[GEOID])</f>
        <v>GEO1003</v>
      </c>
      <c r="E149" t="str">
        <f>_xlfn.XLOOKUP(VolumeByClient[[#This Row],[GEOID]],GEONAMES[GEOCODE],GEONAMES[GEO NAME])</f>
        <v>EMEA</v>
      </c>
      <c r="F149" t="str">
        <f>"Q"&amp;CEILING(MONTH(VolumeByClient[[#This Row],[DATE]])/3,1)&amp;" "&amp;YEAR(VolumeByClient[[#This Row],[DATE]])</f>
        <v>Q2 2020</v>
      </c>
    </row>
    <row r="150" spans="1:6" ht="14" x14ac:dyDescent="0.15">
      <c r="A150" s="4" t="s">
        <v>15</v>
      </c>
      <c r="B150" s="4">
        <v>44012</v>
      </c>
      <c r="C150" s="11">
        <v>499</v>
      </c>
      <c r="D150" t="str">
        <f>_xlfn.XLOOKUP(VolumeByClient[[#This Row],[CLID]],GeoTableByClient[CLID2],GeoTableByClient[GEOID])</f>
        <v>GEO1003</v>
      </c>
      <c r="E150" t="str">
        <f>_xlfn.XLOOKUP(VolumeByClient[[#This Row],[GEOID]],GEONAMES[GEOCODE],GEONAMES[GEO NAME])</f>
        <v>EMEA</v>
      </c>
      <c r="F150" t="str">
        <f>"Q"&amp;CEILING(MONTH(VolumeByClient[[#This Row],[DATE]])/3,1)&amp;" "&amp;YEAR(VolumeByClient[[#This Row],[DATE]])</f>
        <v>Q2 2020</v>
      </c>
    </row>
    <row r="151" spans="1:6" ht="14" x14ac:dyDescent="0.15">
      <c r="A151" s="4" t="s">
        <v>15</v>
      </c>
      <c r="B151" s="4">
        <v>44043</v>
      </c>
      <c r="C151" s="11">
        <v>338</v>
      </c>
      <c r="D151" t="str">
        <f>_xlfn.XLOOKUP(VolumeByClient[[#This Row],[CLID]],GeoTableByClient[CLID2],GeoTableByClient[GEOID])</f>
        <v>GEO1003</v>
      </c>
      <c r="E151" t="str">
        <f>_xlfn.XLOOKUP(VolumeByClient[[#This Row],[GEOID]],GEONAMES[GEOCODE],GEONAMES[GEO NAME])</f>
        <v>EMEA</v>
      </c>
      <c r="F151" t="str">
        <f>"Q"&amp;CEILING(MONTH(VolumeByClient[[#This Row],[DATE]])/3,1)&amp;" "&amp;YEAR(VolumeByClient[[#This Row],[DATE]])</f>
        <v>Q3 2020</v>
      </c>
    </row>
    <row r="152" spans="1:6" ht="14" x14ac:dyDescent="0.15">
      <c r="A152" s="4" t="s">
        <v>15</v>
      </c>
      <c r="B152" s="4">
        <v>44074</v>
      </c>
      <c r="C152" s="11">
        <v>391</v>
      </c>
      <c r="D152" t="str">
        <f>_xlfn.XLOOKUP(VolumeByClient[[#This Row],[CLID]],GeoTableByClient[CLID2],GeoTableByClient[GEOID])</f>
        <v>GEO1003</v>
      </c>
      <c r="E152" t="str">
        <f>_xlfn.XLOOKUP(VolumeByClient[[#This Row],[GEOID]],GEONAMES[GEOCODE],GEONAMES[GEO NAME])</f>
        <v>EMEA</v>
      </c>
      <c r="F152" t="str">
        <f>"Q"&amp;CEILING(MONTH(VolumeByClient[[#This Row],[DATE]])/3,1)&amp;" "&amp;YEAR(VolumeByClient[[#This Row],[DATE]])</f>
        <v>Q3 2020</v>
      </c>
    </row>
    <row r="153" spans="1:6" ht="14" x14ac:dyDescent="0.15">
      <c r="A153" s="4" t="s">
        <v>15</v>
      </c>
      <c r="B153" s="4">
        <v>44104</v>
      </c>
      <c r="C153" s="11">
        <v>279</v>
      </c>
      <c r="D153" t="str">
        <f>_xlfn.XLOOKUP(VolumeByClient[[#This Row],[CLID]],GeoTableByClient[CLID2],GeoTableByClient[GEOID])</f>
        <v>GEO1003</v>
      </c>
      <c r="E153" t="str">
        <f>_xlfn.XLOOKUP(VolumeByClient[[#This Row],[GEOID]],GEONAMES[GEOCODE],GEONAMES[GEO NAME])</f>
        <v>EMEA</v>
      </c>
      <c r="F153" t="str">
        <f>"Q"&amp;CEILING(MONTH(VolumeByClient[[#This Row],[DATE]])/3,1)&amp;" "&amp;YEAR(VolumeByClient[[#This Row],[DATE]])</f>
        <v>Q3 2020</v>
      </c>
    </row>
    <row r="154" spans="1:6" ht="14" x14ac:dyDescent="0.15">
      <c r="A154" s="4" t="s">
        <v>15</v>
      </c>
      <c r="B154" s="4">
        <v>44135</v>
      </c>
      <c r="C154" s="11">
        <v>447</v>
      </c>
      <c r="D154" t="str">
        <f>_xlfn.XLOOKUP(VolumeByClient[[#This Row],[CLID]],GeoTableByClient[CLID2],GeoTableByClient[GEOID])</f>
        <v>GEO1003</v>
      </c>
      <c r="E154" t="str">
        <f>_xlfn.XLOOKUP(VolumeByClient[[#This Row],[GEOID]],GEONAMES[GEOCODE],GEONAMES[GEO NAME])</f>
        <v>EMEA</v>
      </c>
      <c r="F154" t="str">
        <f>"Q"&amp;CEILING(MONTH(VolumeByClient[[#This Row],[DATE]])/3,1)&amp;" "&amp;YEAR(VolumeByClient[[#This Row],[DATE]])</f>
        <v>Q4 2020</v>
      </c>
    </row>
    <row r="155" spans="1:6" ht="14" x14ac:dyDescent="0.15">
      <c r="A155" s="4" t="s">
        <v>15</v>
      </c>
      <c r="B155" s="4">
        <v>44165</v>
      </c>
      <c r="C155" s="11">
        <v>390</v>
      </c>
      <c r="D155" t="str">
        <f>_xlfn.XLOOKUP(VolumeByClient[[#This Row],[CLID]],GeoTableByClient[CLID2],GeoTableByClient[GEOID])</f>
        <v>GEO1003</v>
      </c>
      <c r="E155" t="str">
        <f>_xlfn.XLOOKUP(VolumeByClient[[#This Row],[GEOID]],GEONAMES[GEOCODE],GEONAMES[GEO NAME])</f>
        <v>EMEA</v>
      </c>
      <c r="F155" t="str">
        <f>"Q"&amp;CEILING(MONTH(VolumeByClient[[#This Row],[DATE]])/3,1)&amp;" "&amp;YEAR(VolumeByClient[[#This Row],[DATE]])</f>
        <v>Q4 2020</v>
      </c>
    </row>
    <row r="156" spans="1:6" ht="14" x14ac:dyDescent="0.15">
      <c r="A156" s="4" t="s">
        <v>15</v>
      </c>
      <c r="B156" s="4">
        <v>44196</v>
      </c>
      <c r="C156" s="11">
        <v>500</v>
      </c>
      <c r="D156" t="str">
        <f>_xlfn.XLOOKUP(VolumeByClient[[#This Row],[CLID]],GeoTableByClient[CLID2],GeoTableByClient[GEOID])</f>
        <v>GEO1003</v>
      </c>
      <c r="E156" t="str">
        <f>_xlfn.XLOOKUP(VolumeByClient[[#This Row],[GEOID]],GEONAMES[GEOCODE],GEONAMES[GEO NAME])</f>
        <v>EMEA</v>
      </c>
      <c r="F156" t="str">
        <f>"Q"&amp;CEILING(MONTH(VolumeByClient[[#This Row],[DATE]])/3,1)&amp;" "&amp;YEAR(VolumeByClient[[#This Row],[DATE]])</f>
        <v>Q4 2020</v>
      </c>
    </row>
    <row r="157" spans="1:6" ht="14" x14ac:dyDescent="0.15">
      <c r="A157" s="4" t="s">
        <v>15</v>
      </c>
      <c r="B157" s="4">
        <v>44377</v>
      </c>
      <c r="C157" s="11">
        <v>505</v>
      </c>
      <c r="D157" t="str">
        <f>_xlfn.XLOOKUP(VolumeByClient[[#This Row],[CLID]],GeoTableByClient[CLID2],GeoTableByClient[GEOID])</f>
        <v>GEO1003</v>
      </c>
      <c r="E157" t="str">
        <f>_xlfn.XLOOKUP(VolumeByClient[[#This Row],[GEOID]],GEONAMES[GEOCODE],GEONAMES[GEO NAME])</f>
        <v>EMEA</v>
      </c>
      <c r="F157" t="str">
        <f>"Q"&amp;CEILING(MONTH(VolumeByClient[[#This Row],[DATE]])/3,1)&amp;" "&amp;YEAR(VolumeByClient[[#This Row],[DATE]])</f>
        <v>Q2 2021</v>
      </c>
    </row>
    <row r="158" spans="1:6" ht="14" x14ac:dyDescent="0.15">
      <c r="A158" s="4" t="s">
        <v>15</v>
      </c>
      <c r="B158" s="4">
        <v>44347</v>
      </c>
      <c r="C158" s="11">
        <v>574</v>
      </c>
      <c r="D158" t="str">
        <f>_xlfn.XLOOKUP(VolumeByClient[[#This Row],[CLID]],GeoTableByClient[CLID2],GeoTableByClient[GEOID])</f>
        <v>GEO1003</v>
      </c>
      <c r="E158" t="str">
        <f>_xlfn.XLOOKUP(VolumeByClient[[#This Row],[GEOID]],GEONAMES[GEOCODE],GEONAMES[GEO NAME])</f>
        <v>EMEA</v>
      </c>
      <c r="F158" t="str">
        <f>"Q"&amp;CEILING(MONTH(VolumeByClient[[#This Row],[DATE]])/3,1)&amp;" "&amp;YEAR(VolumeByClient[[#This Row],[DATE]])</f>
        <v>Q2 2021</v>
      </c>
    </row>
    <row r="159" spans="1:6" ht="14" x14ac:dyDescent="0.15">
      <c r="A159" s="4" t="s">
        <v>15</v>
      </c>
      <c r="B159" s="4">
        <v>44316</v>
      </c>
      <c r="C159" s="11">
        <v>747</v>
      </c>
      <c r="D159" t="str">
        <f>_xlfn.XLOOKUP(VolumeByClient[[#This Row],[CLID]],GeoTableByClient[CLID2],GeoTableByClient[GEOID])</f>
        <v>GEO1003</v>
      </c>
      <c r="E159" t="str">
        <f>_xlfn.XLOOKUP(VolumeByClient[[#This Row],[GEOID]],GEONAMES[GEOCODE],GEONAMES[GEO NAME])</f>
        <v>EMEA</v>
      </c>
      <c r="F159" t="str">
        <f>"Q"&amp;CEILING(MONTH(VolumeByClient[[#This Row],[DATE]])/3,1)&amp;" "&amp;YEAR(VolumeByClient[[#This Row],[DATE]])</f>
        <v>Q2 2021</v>
      </c>
    </row>
    <row r="160" spans="1:6" ht="14" x14ac:dyDescent="0.15">
      <c r="A160" s="4" t="s">
        <v>15</v>
      </c>
      <c r="B160" s="4">
        <v>44286</v>
      </c>
      <c r="C160" s="11">
        <v>515</v>
      </c>
      <c r="D160" t="str">
        <f>_xlfn.XLOOKUP(VolumeByClient[[#This Row],[CLID]],GeoTableByClient[CLID2],GeoTableByClient[GEOID])</f>
        <v>GEO1003</v>
      </c>
      <c r="E160" t="str">
        <f>_xlfn.XLOOKUP(VolumeByClient[[#This Row],[GEOID]],GEONAMES[GEOCODE],GEONAMES[GEO NAME])</f>
        <v>EMEA</v>
      </c>
      <c r="F160" t="str">
        <f>"Q"&amp;CEILING(MONTH(VolumeByClient[[#This Row],[DATE]])/3,1)&amp;" "&amp;YEAR(VolumeByClient[[#This Row],[DATE]])</f>
        <v>Q1 2021</v>
      </c>
    </row>
    <row r="161" spans="1:6" ht="14" x14ac:dyDescent="0.15">
      <c r="A161" s="4" t="s">
        <v>15</v>
      </c>
      <c r="B161" s="4">
        <v>44255</v>
      </c>
      <c r="C161" s="11">
        <v>564</v>
      </c>
      <c r="D161" t="str">
        <f>_xlfn.XLOOKUP(VolumeByClient[[#This Row],[CLID]],GeoTableByClient[CLID2],GeoTableByClient[GEOID])</f>
        <v>GEO1003</v>
      </c>
      <c r="E161" t="str">
        <f>_xlfn.XLOOKUP(VolumeByClient[[#This Row],[GEOID]],GEONAMES[GEOCODE],GEONAMES[GEO NAME])</f>
        <v>EMEA</v>
      </c>
      <c r="F161" t="str">
        <f>"Q"&amp;CEILING(MONTH(VolumeByClient[[#This Row],[DATE]])/3,1)&amp;" "&amp;YEAR(VolumeByClient[[#This Row],[DATE]])</f>
        <v>Q1 2021</v>
      </c>
    </row>
    <row r="162" spans="1:6" ht="14" x14ac:dyDescent="0.15">
      <c r="A162" s="4" t="s">
        <v>15</v>
      </c>
      <c r="B162" s="4">
        <v>44227</v>
      </c>
      <c r="C162" s="11">
        <v>404</v>
      </c>
      <c r="D162" t="str">
        <f>_xlfn.XLOOKUP(VolumeByClient[[#This Row],[CLID]],GeoTableByClient[CLID2],GeoTableByClient[GEOID])</f>
        <v>GEO1003</v>
      </c>
      <c r="E162" t="str">
        <f>_xlfn.XLOOKUP(VolumeByClient[[#This Row],[GEOID]],GEONAMES[GEOCODE],GEONAMES[GEO NAME])</f>
        <v>EMEA</v>
      </c>
      <c r="F162" t="str">
        <f>"Q"&amp;CEILING(MONTH(VolumeByClient[[#This Row],[DATE]])/3,1)&amp;" "&amp;YEAR(VolumeByClient[[#This Row],[DATE]])</f>
        <v>Q1 2021</v>
      </c>
    </row>
    <row r="163" spans="1:6" ht="14" x14ac:dyDescent="0.15">
      <c r="A163" s="4" t="s">
        <v>36</v>
      </c>
      <c r="B163" s="4">
        <v>43861</v>
      </c>
      <c r="C163" s="11">
        <v>16996</v>
      </c>
      <c r="D163" t="str">
        <f>_xlfn.XLOOKUP(VolumeByClient[[#This Row],[CLID]],GeoTableByClient[CLID2],GeoTableByClient[GEOID])</f>
        <v>GEO1001</v>
      </c>
      <c r="E163" t="str">
        <f>_xlfn.XLOOKUP(VolumeByClient[[#This Row],[GEOID]],GEONAMES[GEOCODE],GEONAMES[GEO NAME])</f>
        <v>NAM</v>
      </c>
      <c r="F163" t="str">
        <f>"Q"&amp;CEILING(MONTH(VolumeByClient[[#This Row],[DATE]])/3,1)&amp;" "&amp;YEAR(VolumeByClient[[#This Row],[DATE]])</f>
        <v>Q1 2020</v>
      </c>
    </row>
    <row r="164" spans="1:6" ht="14" x14ac:dyDescent="0.15">
      <c r="A164" s="4" t="s">
        <v>36</v>
      </c>
      <c r="B164" s="4">
        <v>43890</v>
      </c>
      <c r="C164" s="11">
        <v>19114</v>
      </c>
      <c r="D164" t="str">
        <f>_xlfn.XLOOKUP(VolumeByClient[[#This Row],[CLID]],GeoTableByClient[CLID2],GeoTableByClient[GEOID])</f>
        <v>GEO1001</v>
      </c>
      <c r="E164" t="str">
        <f>_xlfn.XLOOKUP(VolumeByClient[[#This Row],[GEOID]],GEONAMES[GEOCODE],GEONAMES[GEO NAME])</f>
        <v>NAM</v>
      </c>
      <c r="F164" t="str">
        <f>"Q"&amp;CEILING(MONTH(VolumeByClient[[#This Row],[DATE]])/3,1)&amp;" "&amp;YEAR(VolumeByClient[[#This Row],[DATE]])</f>
        <v>Q1 2020</v>
      </c>
    </row>
    <row r="165" spans="1:6" ht="14" x14ac:dyDescent="0.15">
      <c r="A165" s="4" t="s">
        <v>36</v>
      </c>
      <c r="B165" s="4">
        <v>43921</v>
      </c>
      <c r="C165" s="11">
        <v>21243</v>
      </c>
      <c r="D165" t="str">
        <f>_xlfn.XLOOKUP(VolumeByClient[[#This Row],[CLID]],GeoTableByClient[CLID2],GeoTableByClient[GEOID])</f>
        <v>GEO1001</v>
      </c>
      <c r="E165" t="str">
        <f>_xlfn.XLOOKUP(VolumeByClient[[#This Row],[GEOID]],GEONAMES[GEOCODE],GEONAMES[GEO NAME])</f>
        <v>NAM</v>
      </c>
      <c r="F165" t="str">
        <f>"Q"&amp;CEILING(MONTH(VolumeByClient[[#This Row],[DATE]])/3,1)&amp;" "&amp;YEAR(VolumeByClient[[#This Row],[DATE]])</f>
        <v>Q1 2020</v>
      </c>
    </row>
    <row r="166" spans="1:6" ht="14" x14ac:dyDescent="0.15">
      <c r="A166" s="4" t="s">
        <v>36</v>
      </c>
      <c r="B166" s="4">
        <v>43951</v>
      </c>
      <c r="C166" s="11">
        <v>25486</v>
      </c>
      <c r="D166" t="str">
        <f>_xlfn.XLOOKUP(VolumeByClient[[#This Row],[CLID]],GeoTableByClient[CLID2],GeoTableByClient[GEOID])</f>
        <v>GEO1001</v>
      </c>
      <c r="E166" t="str">
        <f>_xlfn.XLOOKUP(VolumeByClient[[#This Row],[GEOID]],GEONAMES[GEOCODE],GEONAMES[GEO NAME])</f>
        <v>NAM</v>
      </c>
      <c r="F166" t="str">
        <f>"Q"&amp;CEILING(MONTH(VolumeByClient[[#This Row],[DATE]])/3,1)&amp;" "&amp;YEAR(VolumeByClient[[#This Row],[DATE]])</f>
        <v>Q2 2020</v>
      </c>
    </row>
    <row r="167" spans="1:6" ht="14" x14ac:dyDescent="0.15">
      <c r="A167" s="4" t="s">
        <v>36</v>
      </c>
      <c r="B167" s="4">
        <v>43982</v>
      </c>
      <c r="C167" s="11">
        <v>23366</v>
      </c>
      <c r="D167" t="str">
        <f>_xlfn.XLOOKUP(VolumeByClient[[#This Row],[CLID]],GeoTableByClient[CLID2],GeoTableByClient[GEOID])</f>
        <v>GEO1001</v>
      </c>
      <c r="E167" t="str">
        <f>_xlfn.XLOOKUP(VolumeByClient[[#This Row],[GEOID]],GEONAMES[GEOCODE],GEONAMES[GEO NAME])</f>
        <v>NAM</v>
      </c>
      <c r="F167" t="str">
        <f>"Q"&amp;CEILING(MONTH(VolumeByClient[[#This Row],[DATE]])/3,1)&amp;" "&amp;YEAR(VolumeByClient[[#This Row],[DATE]])</f>
        <v>Q2 2020</v>
      </c>
    </row>
    <row r="168" spans="1:6" ht="14" x14ac:dyDescent="0.15">
      <c r="A168" s="4" t="s">
        <v>36</v>
      </c>
      <c r="B168" s="4">
        <v>44012</v>
      </c>
      <c r="C168" s="11">
        <v>16995</v>
      </c>
      <c r="D168" t="str">
        <f>_xlfn.XLOOKUP(VolumeByClient[[#This Row],[CLID]],GeoTableByClient[CLID2],GeoTableByClient[GEOID])</f>
        <v>GEO1001</v>
      </c>
      <c r="E168" t="str">
        <f>_xlfn.XLOOKUP(VolumeByClient[[#This Row],[GEOID]],GEONAMES[GEOCODE],GEONAMES[GEO NAME])</f>
        <v>NAM</v>
      </c>
      <c r="F168" t="str">
        <f>"Q"&amp;CEILING(MONTH(VolumeByClient[[#This Row],[DATE]])/3,1)&amp;" "&amp;YEAR(VolumeByClient[[#This Row],[DATE]])</f>
        <v>Q2 2020</v>
      </c>
    </row>
    <row r="169" spans="1:6" ht="14" x14ac:dyDescent="0.15">
      <c r="A169" s="4" t="s">
        <v>36</v>
      </c>
      <c r="B169" s="4">
        <v>44043</v>
      </c>
      <c r="C169" s="11">
        <v>14870</v>
      </c>
      <c r="D169" t="str">
        <f>_xlfn.XLOOKUP(VolumeByClient[[#This Row],[CLID]],GeoTableByClient[CLID2],GeoTableByClient[GEOID])</f>
        <v>GEO1001</v>
      </c>
      <c r="E169" t="str">
        <f>_xlfn.XLOOKUP(VolumeByClient[[#This Row],[GEOID]],GEONAMES[GEOCODE],GEONAMES[GEO NAME])</f>
        <v>NAM</v>
      </c>
      <c r="F169" t="str">
        <f>"Q"&amp;CEILING(MONTH(VolumeByClient[[#This Row],[DATE]])/3,1)&amp;" "&amp;YEAR(VolumeByClient[[#This Row],[DATE]])</f>
        <v>Q3 2020</v>
      </c>
    </row>
    <row r="170" spans="1:6" ht="14" x14ac:dyDescent="0.15">
      <c r="A170" s="4" t="s">
        <v>36</v>
      </c>
      <c r="B170" s="4">
        <v>44074</v>
      </c>
      <c r="C170" s="11">
        <v>12746</v>
      </c>
      <c r="D170" t="str">
        <f>_xlfn.XLOOKUP(VolumeByClient[[#This Row],[CLID]],GeoTableByClient[CLID2],GeoTableByClient[GEOID])</f>
        <v>GEO1001</v>
      </c>
      <c r="E170" t="str">
        <f>_xlfn.XLOOKUP(VolumeByClient[[#This Row],[GEOID]],GEONAMES[GEOCODE],GEONAMES[GEO NAME])</f>
        <v>NAM</v>
      </c>
      <c r="F170" t="str">
        <f>"Q"&amp;CEILING(MONTH(VolumeByClient[[#This Row],[DATE]])/3,1)&amp;" "&amp;YEAR(VolumeByClient[[#This Row],[DATE]])</f>
        <v>Q3 2020</v>
      </c>
    </row>
    <row r="171" spans="1:6" ht="14" x14ac:dyDescent="0.15">
      <c r="A171" s="4" t="s">
        <v>36</v>
      </c>
      <c r="B171" s="4">
        <v>44104</v>
      </c>
      <c r="C171" s="11">
        <v>12748</v>
      </c>
      <c r="D171" t="str">
        <f>_xlfn.XLOOKUP(VolumeByClient[[#This Row],[CLID]],GeoTableByClient[CLID2],GeoTableByClient[GEOID])</f>
        <v>GEO1001</v>
      </c>
      <c r="E171" t="str">
        <f>_xlfn.XLOOKUP(VolumeByClient[[#This Row],[GEOID]],GEONAMES[GEOCODE],GEONAMES[GEO NAME])</f>
        <v>NAM</v>
      </c>
      <c r="F171" t="str">
        <f>"Q"&amp;CEILING(MONTH(VolumeByClient[[#This Row],[DATE]])/3,1)&amp;" "&amp;YEAR(VolumeByClient[[#This Row],[DATE]])</f>
        <v>Q3 2020</v>
      </c>
    </row>
    <row r="172" spans="1:6" ht="14" x14ac:dyDescent="0.15">
      <c r="A172" s="4" t="s">
        <v>36</v>
      </c>
      <c r="B172" s="4">
        <v>44135</v>
      </c>
      <c r="C172" s="11">
        <v>14871</v>
      </c>
      <c r="D172" t="str">
        <f>_xlfn.XLOOKUP(VolumeByClient[[#This Row],[CLID]],GeoTableByClient[CLID2],GeoTableByClient[GEOID])</f>
        <v>GEO1001</v>
      </c>
      <c r="E172" t="str">
        <f>_xlfn.XLOOKUP(VolumeByClient[[#This Row],[GEOID]],GEONAMES[GEOCODE],GEONAMES[GEO NAME])</f>
        <v>NAM</v>
      </c>
      <c r="F172" t="str">
        <f>"Q"&amp;CEILING(MONTH(VolumeByClient[[#This Row],[DATE]])/3,1)&amp;" "&amp;YEAR(VolumeByClient[[#This Row],[DATE]])</f>
        <v>Q4 2020</v>
      </c>
    </row>
    <row r="173" spans="1:6" ht="14" x14ac:dyDescent="0.15">
      <c r="A173" s="4" t="s">
        <v>36</v>
      </c>
      <c r="B173" s="4">
        <v>44165</v>
      </c>
      <c r="C173" s="11">
        <v>16997</v>
      </c>
      <c r="D173" t="str">
        <f>_xlfn.XLOOKUP(VolumeByClient[[#This Row],[CLID]],GeoTableByClient[CLID2],GeoTableByClient[GEOID])</f>
        <v>GEO1001</v>
      </c>
      <c r="E173" t="str">
        <f>_xlfn.XLOOKUP(VolumeByClient[[#This Row],[GEOID]],GEONAMES[GEOCODE],GEONAMES[GEO NAME])</f>
        <v>NAM</v>
      </c>
      <c r="F173" t="str">
        <f>"Q"&amp;CEILING(MONTH(VolumeByClient[[#This Row],[DATE]])/3,1)&amp;" "&amp;YEAR(VolumeByClient[[#This Row],[DATE]])</f>
        <v>Q4 2020</v>
      </c>
    </row>
    <row r="174" spans="1:6" ht="14" x14ac:dyDescent="0.15">
      <c r="A174" s="4" t="s">
        <v>36</v>
      </c>
      <c r="B174" s="4">
        <v>44196</v>
      </c>
      <c r="C174" s="11">
        <v>16997</v>
      </c>
      <c r="D174" t="str">
        <f>_xlfn.XLOOKUP(VolumeByClient[[#This Row],[CLID]],GeoTableByClient[CLID2],GeoTableByClient[GEOID])</f>
        <v>GEO1001</v>
      </c>
      <c r="E174" t="str">
        <f>_xlfn.XLOOKUP(VolumeByClient[[#This Row],[GEOID]],GEONAMES[GEOCODE],GEONAMES[GEO NAME])</f>
        <v>NAM</v>
      </c>
      <c r="F174" t="str">
        <f>"Q"&amp;CEILING(MONTH(VolumeByClient[[#This Row],[DATE]])/3,1)&amp;" "&amp;YEAR(VolumeByClient[[#This Row],[DATE]])</f>
        <v>Q4 2020</v>
      </c>
    </row>
    <row r="175" spans="1:6" ht="14" x14ac:dyDescent="0.15">
      <c r="A175" s="4" t="s">
        <v>36</v>
      </c>
      <c r="B175" s="4">
        <v>44377</v>
      </c>
      <c r="C175" s="11">
        <v>17844</v>
      </c>
      <c r="D175" t="str">
        <f>_xlfn.XLOOKUP(VolumeByClient[[#This Row],[CLID]],GeoTableByClient[CLID2],GeoTableByClient[GEOID])</f>
        <v>GEO1001</v>
      </c>
      <c r="E175" t="str">
        <f>_xlfn.XLOOKUP(VolumeByClient[[#This Row],[GEOID]],GEONAMES[GEOCODE],GEONAMES[GEO NAME])</f>
        <v>NAM</v>
      </c>
      <c r="F175" t="str">
        <f>"Q"&amp;CEILING(MONTH(VolumeByClient[[#This Row],[DATE]])/3,1)&amp;" "&amp;YEAR(VolumeByClient[[#This Row],[DATE]])</f>
        <v>Q2 2021</v>
      </c>
    </row>
    <row r="176" spans="1:6" ht="14" x14ac:dyDescent="0.15">
      <c r="A176" s="4" t="s">
        <v>36</v>
      </c>
      <c r="B176" s="4">
        <v>44347</v>
      </c>
      <c r="C176" s="11">
        <v>23129</v>
      </c>
      <c r="D176" t="str">
        <f>_xlfn.XLOOKUP(VolumeByClient[[#This Row],[CLID]],GeoTableByClient[CLID2],GeoTableByClient[GEOID])</f>
        <v>GEO1001</v>
      </c>
      <c r="E176" t="str">
        <f>_xlfn.XLOOKUP(VolumeByClient[[#This Row],[GEOID]],GEONAMES[GEOCODE],GEONAMES[GEO NAME])</f>
        <v>NAM</v>
      </c>
      <c r="F176" t="str">
        <f>"Q"&amp;CEILING(MONTH(VolumeByClient[[#This Row],[DATE]])/3,1)&amp;" "&amp;YEAR(VolumeByClient[[#This Row],[DATE]])</f>
        <v>Q2 2021</v>
      </c>
    </row>
    <row r="177" spans="1:6" ht="14" x14ac:dyDescent="0.15">
      <c r="A177" s="4" t="s">
        <v>36</v>
      </c>
      <c r="B177" s="4">
        <v>44316</v>
      </c>
      <c r="C177" s="11">
        <v>26253</v>
      </c>
      <c r="D177" t="str">
        <f>_xlfn.XLOOKUP(VolumeByClient[[#This Row],[CLID]],GeoTableByClient[CLID2],GeoTableByClient[GEOID])</f>
        <v>GEO1001</v>
      </c>
      <c r="E177" t="str">
        <f>_xlfn.XLOOKUP(VolumeByClient[[#This Row],[GEOID]],GEONAMES[GEOCODE],GEONAMES[GEO NAME])</f>
        <v>NAM</v>
      </c>
      <c r="F177" t="str">
        <f>"Q"&amp;CEILING(MONTH(VolumeByClient[[#This Row],[DATE]])/3,1)&amp;" "&amp;YEAR(VolumeByClient[[#This Row],[DATE]])</f>
        <v>Q2 2021</v>
      </c>
    </row>
    <row r="178" spans="1:6" ht="14" x14ac:dyDescent="0.15">
      <c r="A178" s="4" t="s">
        <v>36</v>
      </c>
      <c r="B178" s="4">
        <v>44286</v>
      </c>
      <c r="C178" s="11">
        <v>21877</v>
      </c>
      <c r="D178" t="str">
        <f>_xlfn.XLOOKUP(VolumeByClient[[#This Row],[CLID]],GeoTableByClient[CLID2],GeoTableByClient[GEOID])</f>
        <v>GEO1001</v>
      </c>
      <c r="E178" t="str">
        <f>_xlfn.XLOOKUP(VolumeByClient[[#This Row],[GEOID]],GEONAMES[GEOCODE],GEONAMES[GEO NAME])</f>
        <v>NAM</v>
      </c>
      <c r="F178" t="str">
        <f>"Q"&amp;CEILING(MONTH(VolumeByClient[[#This Row],[DATE]])/3,1)&amp;" "&amp;YEAR(VolumeByClient[[#This Row],[DATE]])</f>
        <v>Q1 2021</v>
      </c>
    </row>
    <row r="179" spans="1:6" ht="14" x14ac:dyDescent="0.15">
      <c r="A179" s="4" t="s">
        <v>36</v>
      </c>
      <c r="B179" s="4">
        <v>44255</v>
      </c>
      <c r="C179" s="11">
        <v>19020</v>
      </c>
      <c r="D179" t="str">
        <f>_xlfn.XLOOKUP(VolumeByClient[[#This Row],[CLID]],GeoTableByClient[CLID2],GeoTableByClient[GEOID])</f>
        <v>GEO1001</v>
      </c>
      <c r="E179" t="str">
        <f>_xlfn.XLOOKUP(VolumeByClient[[#This Row],[GEOID]],GEONAMES[GEOCODE],GEONAMES[GEO NAME])</f>
        <v>NAM</v>
      </c>
      <c r="F179" t="str">
        <f>"Q"&amp;CEILING(MONTH(VolumeByClient[[#This Row],[DATE]])/3,1)&amp;" "&amp;YEAR(VolumeByClient[[#This Row],[DATE]])</f>
        <v>Q1 2021</v>
      </c>
    </row>
    <row r="180" spans="1:6" ht="14" x14ac:dyDescent="0.15">
      <c r="A180" s="4" t="s">
        <v>36</v>
      </c>
      <c r="B180" s="4">
        <v>44227</v>
      </c>
      <c r="C180" s="11">
        <v>17843</v>
      </c>
      <c r="D180" t="str">
        <f>_xlfn.XLOOKUP(VolumeByClient[[#This Row],[CLID]],GeoTableByClient[CLID2],GeoTableByClient[GEOID])</f>
        <v>GEO1001</v>
      </c>
      <c r="E180" t="str">
        <f>_xlfn.XLOOKUP(VolumeByClient[[#This Row],[GEOID]],GEONAMES[GEOCODE],GEONAMES[GEO NAME])</f>
        <v>NAM</v>
      </c>
      <c r="F180" t="str">
        <f>"Q"&amp;CEILING(MONTH(VolumeByClient[[#This Row],[DATE]])/3,1)&amp;" "&amp;YEAR(VolumeByClient[[#This Row],[DATE]])</f>
        <v>Q1 2021</v>
      </c>
    </row>
    <row r="181" spans="1:6" ht="14" x14ac:dyDescent="0.15">
      <c r="A181" s="4" t="s">
        <v>3</v>
      </c>
      <c r="B181" s="4">
        <v>43861</v>
      </c>
      <c r="C181" s="11">
        <v>13879</v>
      </c>
      <c r="D181" t="str">
        <f>_xlfn.XLOOKUP(VolumeByClient[[#This Row],[CLID]],GeoTableByClient[CLID2],GeoTableByClient[GEOID])</f>
        <v>GEO1001</v>
      </c>
      <c r="E181" t="str">
        <f>_xlfn.XLOOKUP(VolumeByClient[[#This Row],[GEOID]],GEONAMES[GEOCODE],GEONAMES[GEO NAME])</f>
        <v>NAM</v>
      </c>
      <c r="F181" t="str">
        <f>"Q"&amp;CEILING(MONTH(VolumeByClient[[#This Row],[DATE]])/3,1)&amp;" "&amp;YEAR(VolumeByClient[[#This Row],[DATE]])</f>
        <v>Q1 2020</v>
      </c>
    </row>
    <row r="182" spans="1:6" ht="14" x14ac:dyDescent="0.15">
      <c r="A182" s="4" t="s">
        <v>3</v>
      </c>
      <c r="B182" s="4">
        <v>43890</v>
      </c>
      <c r="C182" s="11">
        <v>19822</v>
      </c>
      <c r="D182" t="str">
        <f>_xlfn.XLOOKUP(VolumeByClient[[#This Row],[CLID]],GeoTableByClient[CLID2],GeoTableByClient[GEOID])</f>
        <v>GEO1001</v>
      </c>
      <c r="E182" t="str">
        <f>_xlfn.XLOOKUP(VolumeByClient[[#This Row],[GEOID]],GEONAMES[GEOCODE],GEONAMES[GEO NAME])</f>
        <v>NAM</v>
      </c>
      <c r="F182" t="str">
        <f>"Q"&amp;CEILING(MONTH(VolumeByClient[[#This Row],[DATE]])/3,1)&amp;" "&amp;YEAR(VolumeByClient[[#This Row],[DATE]])</f>
        <v>Q1 2020</v>
      </c>
    </row>
    <row r="183" spans="1:6" ht="14" x14ac:dyDescent="0.15">
      <c r="A183" s="4" t="s">
        <v>3</v>
      </c>
      <c r="B183" s="4">
        <v>43921</v>
      </c>
      <c r="C183" s="11">
        <v>17842</v>
      </c>
      <c r="D183" t="str">
        <f>_xlfn.XLOOKUP(VolumeByClient[[#This Row],[CLID]],GeoTableByClient[CLID2],GeoTableByClient[GEOID])</f>
        <v>GEO1001</v>
      </c>
      <c r="E183" t="str">
        <f>_xlfn.XLOOKUP(VolumeByClient[[#This Row],[GEOID]],GEONAMES[GEOCODE],GEONAMES[GEO NAME])</f>
        <v>NAM</v>
      </c>
      <c r="F183" t="str">
        <f>"Q"&amp;CEILING(MONTH(VolumeByClient[[#This Row],[DATE]])/3,1)&amp;" "&amp;YEAR(VolumeByClient[[#This Row],[DATE]])</f>
        <v>Q1 2020</v>
      </c>
    </row>
    <row r="184" spans="1:6" ht="14" x14ac:dyDescent="0.15">
      <c r="A184" s="4" t="s">
        <v>3</v>
      </c>
      <c r="B184" s="4">
        <v>43951</v>
      </c>
      <c r="C184" s="11">
        <v>25770</v>
      </c>
      <c r="D184" t="str">
        <f>_xlfn.XLOOKUP(VolumeByClient[[#This Row],[CLID]],GeoTableByClient[CLID2],GeoTableByClient[GEOID])</f>
        <v>GEO1001</v>
      </c>
      <c r="E184" t="str">
        <f>_xlfn.XLOOKUP(VolumeByClient[[#This Row],[GEOID]],GEONAMES[GEOCODE],GEONAMES[GEO NAME])</f>
        <v>NAM</v>
      </c>
      <c r="F184" t="str">
        <f>"Q"&amp;CEILING(MONTH(VolumeByClient[[#This Row],[DATE]])/3,1)&amp;" "&amp;YEAR(VolumeByClient[[#This Row],[DATE]])</f>
        <v>Q2 2020</v>
      </c>
    </row>
    <row r="185" spans="1:6" ht="14" x14ac:dyDescent="0.15">
      <c r="A185" s="4" t="s">
        <v>3</v>
      </c>
      <c r="B185" s="4">
        <v>43982</v>
      </c>
      <c r="C185" s="11">
        <v>19823</v>
      </c>
      <c r="D185" t="str">
        <f>_xlfn.XLOOKUP(VolumeByClient[[#This Row],[CLID]],GeoTableByClient[CLID2],GeoTableByClient[GEOID])</f>
        <v>GEO1001</v>
      </c>
      <c r="E185" t="str">
        <f>_xlfn.XLOOKUP(VolumeByClient[[#This Row],[GEOID]],GEONAMES[GEOCODE],GEONAMES[GEO NAME])</f>
        <v>NAM</v>
      </c>
      <c r="F185" t="str">
        <f>"Q"&amp;CEILING(MONTH(VolumeByClient[[#This Row],[DATE]])/3,1)&amp;" "&amp;YEAR(VolumeByClient[[#This Row],[DATE]])</f>
        <v>Q2 2020</v>
      </c>
    </row>
    <row r="186" spans="1:6" ht="14" x14ac:dyDescent="0.15">
      <c r="A186" s="4" t="s">
        <v>3</v>
      </c>
      <c r="B186" s="4">
        <v>44012</v>
      </c>
      <c r="C186" s="11">
        <v>17845</v>
      </c>
      <c r="D186" t="str">
        <f>_xlfn.XLOOKUP(VolumeByClient[[#This Row],[CLID]],GeoTableByClient[CLID2],GeoTableByClient[GEOID])</f>
        <v>GEO1001</v>
      </c>
      <c r="E186" t="str">
        <f>_xlfn.XLOOKUP(VolumeByClient[[#This Row],[GEOID]],GEONAMES[GEOCODE],GEONAMES[GEO NAME])</f>
        <v>NAM</v>
      </c>
      <c r="F186" t="str">
        <f>"Q"&amp;CEILING(MONTH(VolumeByClient[[#This Row],[DATE]])/3,1)&amp;" "&amp;YEAR(VolumeByClient[[#This Row],[DATE]])</f>
        <v>Q2 2020</v>
      </c>
    </row>
    <row r="187" spans="1:6" ht="14" x14ac:dyDescent="0.15">
      <c r="A187" s="4" t="s">
        <v>3</v>
      </c>
      <c r="B187" s="4">
        <v>44043</v>
      </c>
      <c r="C187" s="11">
        <v>11899</v>
      </c>
      <c r="D187" t="str">
        <f>_xlfn.XLOOKUP(VolumeByClient[[#This Row],[CLID]],GeoTableByClient[CLID2],GeoTableByClient[GEOID])</f>
        <v>GEO1001</v>
      </c>
      <c r="E187" t="str">
        <f>_xlfn.XLOOKUP(VolumeByClient[[#This Row],[GEOID]],GEONAMES[GEOCODE],GEONAMES[GEO NAME])</f>
        <v>NAM</v>
      </c>
      <c r="F187" t="str">
        <f>"Q"&amp;CEILING(MONTH(VolumeByClient[[#This Row],[DATE]])/3,1)&amp;" "&amp;YEAR(VolumeByClient[[#This Row],[DATE]])</f>
        <v>Q3 2020</v>
      </c>
    </row>
    <row r="188" spans="1:6" ht="14" x14ac:dyDescent="0.15">
      <c r="A188" s="4" t="s">
        <v>3</v>
      </c>
      <c r="B188" s="4">
        <v>44074</v>
      </c>
      <c r="C188" s="11">
        <v>13879</v>
      </c>
      <c r="D188" t="str">
        <f>_xlfn.XLOOKUP(VolumeByClient[[#This Row],[CLID]],GeoTableByClient[CLID2],GeoTableByClient[GEOID])</f>
        <v>GEO1001</v>
      </c>
      <c r="E188" t="str">
        <f>_xlfn.XLOOKUP(VolumeByClient[[#This Row],[GEOID]],GEONAMES[GEOCODE],GEONAMES[GEO NAME])</f>
        <v>NAM</v>
      </c>
      <c r="F188" t="str">
        <f>"Q"&amp;CEILING(MONTH(VolumeByClient[[#This Row],[DATE]])/3,1)&amp;" "&amp;YEAR(VolumeByClient[[#This Row],[DATE]])</f>
        <v>Q3 2020</v>
      </c>
    </row>
    <row r="189" spans="1:6" ht="14" x14ac:dyDescent="0.15">
      <c r="A189" s="4" t="s">
        <v>3</v>
      </c>
      <c r="B189" s="4">
        <v>44104</v>
      </c>
      <c r="C189" s="11">
        <v>9913</v>
      </c>
      <c r="D189" t="str">
        <f>_xlfn.XLOOKUP(VolumeByClient[[#This Row],[CLID]],GeoTableByClient[CLID2],GeoTableByClient[GEOID])</f>
        <v>GEO1001</v>
      </c>
      <c r="E189" t="str">
        <f>_xlfn.XLOOKUP(VolumeByClient[[#This Row],[GEOID]],GEONAMES[GEOCODE],GEONAMES[GEO NAME])</f>
        <v>NAM</v>
      </c>
      <c r="F189" t="str">
        <f>"Q"&amp;CEILING(MONTH(VolumeByClient[[#This Row],[DATE]])/3,1)&amp;" "&amp;YEAR(VolumeByClient[[#This Row],[DATE]])</f>
        <v>Q3 2020</v>
      </c>
    </row>
    <row r="190" spans="1:6" ht="14" x14ac:dyDescent="0.15">
      <c r="A190" s="4" t="s">
        <v>3</v>
      </c>
      <c r="B190" s="4">
        <v>44135</v>
      </c>
      <c r="C190" s="11">
        <v>15858</v>
      </c>
      <c r="D190" t="str">
        <f>_xlfn.XLOOKUP(VolumeByClient[[#This Row],[CLID]],GeoTableByClient[CLID2],GeoTableByClient[GEOID])</f>
        <v>GEO1001</v>
      </c>
      <c r="E190" t="str">
        <f>_xlfn.XLOOKUP(VolumeByClient[[#This Row],[GEOID]],GEONAMES[GEOCODE],GEONAMES[GEO NAME])</f>
        <v>NAM</v>
      </c>
      <c r="F190" t="str">
        <f>"Q"&amp;CEILING(MONTH(VolumeByClient[[#This Row],[DATE]])/3,1)&amp;" "&amp;YEAR(VolumeByClient[[#This Row],[DATE]])</f>
        <v>Q4 2020</v>
      </c>
    </row>
    <row r="191" spans="1:6" ht="14" x14ac:dyDescent="0.15">
      <c r="A191" s="4" t="s">
        <v>3</v>
      </c>
      <c r="B191" s="4">
        <v>44165</v>
      </c>
      <c r="C191" s="11">
        <v>13882</v>
      </c>
      <c r="D191" t="str">
        <f>_xlfn.XLOOKUP(VolumeByClient[[#This Row],[CLID]],GeoTableByClient[CLID2],GeoTableByClient[GEOID])</f>
        <v>GEO1001</v>
      </c>
      <c r="E191" t="str">
        <f>_xlfn.XLOOKUP(VolumeByClient[[#This Row],[GEOID]],GEONAMES[GEOCODE],GEONAMES[GEO NAME])</f>
        <v>NAM</v>
      </c>
      <c r="F191" t="str">
        <f>"Q"&amp;CEILING(MONTH(VolumeByClient[[#This Row],[DATE]])/3,1)&amp;" "&amp;YEAR(VolumeByClient[[#This Row],[DATE]])</f>
        <v>Q4 2020</v>
      </c>
    </row>
    <row r="192" spans="1:6" ht="14" x14ac:dyDescent="0.15">
      <c r="A192" s="4" t="s">
        <v>3</v>
      </c>
      <c r="B192" s="4">
        <v>44196</v>
      </c>
      <c r="C192" s="11">
        <v>17841</v>
      </c>
      <c r="D192" t="str">
        <f>_xlfn.XLOOKUP(VolumeByClient[[#This Row],[CLID]],GeoTableByClient[CLID2],GeoTableByClient[GEOID])</f>
        <v>GEO1001</v>
      </c>
      <c r="E192" t="str">
        <f>_xlfn.XLOOKUP(VolumeByClient[[#This Row],[GEOID]],GEONAMES[GEOCODE],GEONAMES[GEO NAME])</f>
        <v>NAM</v>
      </c>
      <c r="F192" t="str">
        <f>"Q"&amp;CEILING(MONTH(VolumeByClient[[#This Row],[DATE]])/3,1)&amp;" "&amp;YEAR(VolumeByClient[[#This Row],[DATE]])</f>
        <v>Q4 2020</v>
      </c>
    </row>
    <row r="193" spans="1:6" ht="14" x14ac:dyDescent="0.15">
      <c r="A193" s="4" t="s">
        <v>3</v>
      </c>
      <c r="B193" s="4">
        <v>44377</v>
      </c>
      <c r="C193" s="11">
        <v>18554</v>
      </c>
      <c r="D193" t="str">
        <f>_xlfn.XLOOKUP(VolumeByClient[[#This Row],[CLID]],GeoTableByClient[CLID2],GeoTableByClient[GEOID])</f>
        <v>GEO1001</v>
      </c>
      <c r="E193" t="str">
        <f>_xlfn.XLOOKUP(VolumeByClient[[#This Row],[GEOID]],GEONAMES[GEOCODE],GEONAMES[GEO NAME])</f>
        <v>NAM</v>
      </c>
      <c r="F193" t="str">
        <f>"Q"&amp;CEILING(MONTH(VolumeByClient[[#This Row],[DATE]])/3,1)&amp;" "&amp;YEAR(VolumeByClient[[#This Row],[DATE]])</f>
        <v>Q2 2021</v>
      </c>
    </row>
    <row r="194" spans="1:6" ht="14" x14ac:dyDescent="0.15">
      <c r="A194" s="4" t="s">
        <v>3</v>
      </c>
      <c r="B194" s="4">
        <v>44347</v>
      </c>
      <c r="C194" s="11">
        <v>20218</v>
      </c>
      <c r="D194" t="str">
        <f>_xlfn.XLOOKUP(VolumeByClient[[#This Row],[CLID]],GeoTableByClient[CLID2],GeoTableByClient[GEOID])</f>
        <v>GEO1001</v>
      </c>
      <c r="E194" t="str">
        <f>_xlfn.XLOOKUP(VolumeByClient[[#This Row],[GEOID]],GEONAMES[GEOCODE],GEONAMES[GEO NAME])</f>
        <v>NAM</v>
      </c>
      <c r="F194" t="str">
        <f>"Q"&amp;CEILING(MONTH(VolumeByClient[[#This Row],[DATE]])/3,1)&amp;" "&amp;YEAR(VolumeByClient[[#This Row],[DATE]])</f>
        <v>Q2 2021</v>
      </c>
    </row>
    <row r="195" spans="1:6" ht="14" x14ac:dyDescent="0.15">
      <c r="A195" s="4" t="s">
        <v>3</v>
      </c>
      <c r="B195" s="4">
        <v>44316</v>
      </c>
      <c r="C195" s="11">
        <v>27062</v>
      </c>
      <c r="D195" t="str">
        <f>_xlfn.XLOOKUP(VolumeByClient[[#This Row],[CLID]],GeoTableByClient[CLID2],GeoTableByClient[GEOID])</f>
        <v>GEO1001</v>
      </c>
      <c r="E195" t="str">
        <f>_xlfn.XLOOKUP(VolumeByClient[[#This Row],[GEOID]],GEONAMES[GEOCODE],GEONAMES[GEO NAME])</f>
        <v>NAM</v>
      </c>
      <c r="F195" t="str">
        <f>"Q"&amp;CEILING(MONTH(VolumeByClient[[#This Row],[DATE]])/3,1)&amp;" "&amp;YEAR(VolumeByClient[[#This Row],[DATE]])</f>
        <v>Q2 2021</v>
      </c>
    </row>
    <row r="196" spans="1:6" ht="14" x14ac:dyDescent="0.15">
      <c r="A196" s="4" t="s">
        <v>3</v>
      </c>
      <c r="B196" s="4">
        <v>44286</v>
      </c>
      <c r="C196" s="11">
        <v>18378</v>
      </c>
      <c r="D196" t="str">
        <f>_xlfn.XLOOKUP(VolumeByClient[[#This Row],[CLID]],GeoTableByClient[CLID2],GeoTableByClient[GEOID])</f>
        <v>GEO1001</v>
      </c>
      <c r="E196" t="str">
        <f>_xlfn.XLOOKUP(VolumeByClient[[#This Row],[GEOID]],GEONAMES[GEOCODE],GEONAMES[GEO NAME])</f>
        <v>NAM</v>
      </c>
      <c r="F196" t="str">
        <f>"Q"&amp;CEILING(MONTH(VolumeByClient[[#This Row],[DATE]])/3,1)&amp;" "&amp;YEAR(VolumeByClient[[#This Row],[DATE]])</f>
        <v>Q1 2021</v>
      </c>
    </row>
    <row r="197" spans="1:6" ht="14" x14ac:dyDescent="0.15">
      <c r="A197" s="4" t="s">
        <v>3</v>
      </c>
      <c r="B197" s="4">
        <v>44255</v>
      </c>
      <c r="C197" s="11">
        <v>19729</v>
      </c>
      <c r="D197" t="str">
        <f>_xlfn.XLOOKUP(VolumeByClient[[#This Row],[CLID]],GeoTableByClient[CLID2],GeoTableByClient[GEOID])</f>
        <v>GEO1001</v>
      </c>
      <c r="E197" t="str">
        <f>_xlfn.XLOOKUP(VolumeByClient[[#This Row],[GEOID]],GEONAMES[GEOCODE],GEONAMES[GEO NAME])</f>
        <v>NAM</v>
      </c>
      <c r="F197" t="str">
        <f>"Q"&amp;CEILING(MONTH(VolumeByClient[[#This Row],[DATE]])/3,1)&amp;" "&amp;YEAR(VolumeByClient[[#This Row],[DATE]])</f>
        <v>Q1 2021</v>
      </c>
    </row>
    <row r="198" spans="1:6" ht="14" x14ac:dyDescent="0.15">
      <c r="A198" s="4" t="s">
        <v>3</v>
      </c>
      <c r="B198" s="4">
        <v>44227</v>
      </c>
      <c r="C198" s="11">
        <v>14159</v>
      </c>
      <c r="D198" t="str">
        <f>_xlfn.XLOOKUP(VolumeByClient[[#This Row],[CLID]],GeoTableByClient[CLID2],GeoTableByClient[GEOID])</f>
        <v>GEO1001</v>
      </c>
      <c r="E198" t="str">
        <f>_xlfn.XLOOKUP(VolumeByClient[[#This Row],[GEOID]],GEONAMES[GEOCODE],GEONAMES[GEO NAME])</f>
        <v>NAM</v>
      </c>
      <c r="F198" t="str">
        <f>"Q"&amp;CEILING(MONTH(VolumeByClient[[#This Row],[DATE]])/3,1)&amp;" "&amp;YEAR(VolumeByClient[[#This Row],[DATE]])</f>
        <v>Q1 2021</v>
      </c>
    </row>
    <row r="199" spans="1:6" ht="14" x14ac:dyDescent="0.15">
      <c r="A199" s="4" t="s">
        <v>25</v>
      </c>
      <c r="B199" s="4">
        <v>43890</v>
      </c>
      <c r="C199" s="11">
        <v>815</v>
      </c>
      <c r="D199" t="str">
        <f>_xlfn.XLOOKUP(VolumeByClient[[#This Row],[CLID]],GeoTableByClient[CLID2],GeoTableByClient[GEOID])</f>
        <v>GEO1002</v>
      </c>
      <c r="E199" t="str">
        <f>_xlfn.XLOOKUP(VolumeByClient[[#This Row],[GEOID]],GEONAMES[GEOCODE],GEONAMES[GEO NAME])</f>
        <v>APAC</v>
      </c>
      <c r="F199" t="str">
        <f>"Q"&amp;CEILING(MONTH(VolumeByClient[[#This Row],[DATE]])/3,1)&amp;" "&amp;YEAR(VolumeByClient[[#This Row],[DATE]])</f>
        <v>Q1 2020</v>
      </c>
    </row>
    <row r="200" spans="1:6" ht="14" x14ac:dyDescent="0.15">
      <c r="A200" s="4" t="s">
        <v>25</v>
      </c>
      <c r="B200" s="4">
        <v>43921</v>
      </c>
      <c r="C200" s="11">
        <v>910</v>
      </c>
      <c r="D200" t="str">
        <f>_xlfn.XLOOKUP(VolumeByClient[[#This Row],[CLID]],GeoTableByClient[CLID2],GeoTableByClient[GEOID])</f>
        <v>GEO1002</v>
      </c>
      <c r="E200" t="str">
        <f>_xlfn.XLOOKUP(VolumeByClient[[#This Row],[GEOID]],GEONAMES[GEOCODE],GEONAMES[GEO NAME])</f>
        <v>APAC</v>
      </c>
      <c r="F200" t="str">
        <f>"Q"&amp;CEILING(MONTH(VolumeByClient[[#This Row],[DATE]])/3,1)&amp;" "&amp;YEAR(VolumeByClient[[#This Row],[DATE]])</f>
        <v>Q1 2020</v>
      </c>
    </row>
    <row r="201" spans="1:6" ht="14" x14ac:dyDescent="0.15">
      <c r="A201" s="4" t="s">
        <v>25</v>
      </c>
      <c r="B201" s="4">
        <v>43951</v>
      </c>
      <c r="C201" s="11">
        <v>1091</v>
      </c>
      <c r="D201" t="str">
        <f>_xlfn.XLOOKUP(VolumeByClient[[#This Row],[CLID]],GeoTableByClient[CLID2],GeoTableByClient[GEOID])</f>
        <v>GEO1002</v>
      </c>
      <c r="E201" t="str">
        <f>_xlfn.XLOOKUP(VolumeByClient[[#This Row],[GEOID]],GEONAMES[GEOCODE],GEONAMES[GEO NAME])</f>
        <v>APAC</v>
      </c>
      <c r="F201" t="str">
        <f>"Q"&amp;CEILING(MONTH(VolumeByClient[[#This Row],[DATE]])/3,1)&amp;" "&amp;YEAR(VolumeByClient[[#This Row],[DATE]])</f>
        <v>Q2 2020</v>
      </c>
    </row>
    <row r="202" spans="1:6" ht="14" x14ac:dyDescent="0.15">
      <c r="A202" s="4" t="s">
        <v>25</v>
      </c>
      <c r="B202" s="4">
        <v>43982</v>
      </c>
      <c r="C202" s="11">
        <v>995</v>
      </c>
      <c r="D202" t="str">
        <f>_xlfn.XLOOKUP(VolumeByClient[[#This Row],[CLID]],GeoTableByClient[CLID2],GeoTableByClient[GEOID])</f>
        <v>GEO1002</v>
      </c>
      <c r="E202" t="str">
        <f>_xlfn.XLOOKUP(VolumeByClient[[#This Row],[GEOID]],GEONAMES[GEOCODE],GEONAMES[GEO NAME])</f>
        <v>APAC</v>
      </c>
      <c r="F202" t="str">
        <f>"Q"&amp;CEILING(MONTH(VolumeByClient[[#This Row],[DATE]])/3,1)&amp;" "&amp;YEAR(VolumeByClient[[#This Row],[DATE]])</f>
        <v>Q2 2020</v>
      </c>
    </row>
    <row r="203" spans="1:6" ht="14" x14ac:dyDescent="0.15">
      <c r="A203" s="4" t="s">
        <v>25</v>
      </c>
      <c r="B203" s="4">
        <v>44012</v>
      </c>
      <c r="C203" s="11">
        <v>727</v>
      </c>
      <c r="D203" t="str">
        <f>_xlfn.XLOOKUP(VolumeByClient[[#This Row],[CLID]],GeoTableByClient[CLID2],GeoTableByClient[GEOID])</f>
        <v>GEO1002</v>
      </c>
      <c r="E203" t="str">
        <f>_xlfn.XLOOKUP(VolumeByClient[[#This Row],[GEOID]],GEONAMES[GEOCODE],GEONAMES[GEO NAME])</f>
        <v>APAC</v>
      </c>
      <c r="F203" t="str">
        <f>"Q"&amp;CEILING(MONTH(VolumeByClient[[#This Row],[DATE]])/3,1)&amp;" "&amp;YEAR(VolumeByClient[[#This Row],[DATE]])</f>
        <v>Q2 2020</v>
      </c>
    </row>
    <row r="204" spans="1:6" ht="14" x14ac:dyDescent="0.15">
      <c r="A204" s="4" t="s">
        <v>25</v>
      </c>
      <c r="B204" s="4">
        <v>44043</v>
      </c>
      <c r="C204" s="11">
        <v>635</v>
      </c>
      <c r="D204" t="str">
        <f>_xlfn.XLOOKUP(VolumeByClient[[#This Row],[CLID]],GeoTableByClient[CLID2],GeoTableByClient[GEOID])</f>
        <v>GEO1002</v>
      </c>
      <c r="E204" t="str">
        <f>_xlfn.XLOOKUP(VolumeByClient[[#This Row],[GEOID]],GEONAMES[GEOCODE],GEONAMES[GEO NAME])</f>
        <v>APAC</v>
      </c>
      <c r="F204" t="str">
        <f>"Q"&amp;CEILING(MONTH(VolumeByClient[[#This Row],[DATE]])/3,1)&amp;" "&amp;YEAR(VolumeByClient[[#This Row],[DATE]])</f>
        <v>Q3 2020</v>
      </c>
    </row>
    <row r="205" spans="1:6" ht="14" x14ac:dyDescent="0.15">
      <c r="A205" s="4" t="s">
        <v>25</v>
      </c>
      <c r="B205" s="4">
        <v>44074</v>
      </c>
      <c r="C205" s="11">
        <v>544</v>
      </c>
      <c r="D205" t="str">
        <f>_xlfn.XLOOKUP(VolumeByClient[[#This Row],[CLID]],GeoTableByClient[CLID2],GeoTableByClient[GEOID])</f>
        <v>GEO1002</v>
      </c>
      <c r="E205" t="str">
        <f>_xlfn.XLOOKUP(VolumeByClient[[#This Row],[GEOID]],GEONAMES[GEOCODE],GEONAMES[GEO NAME])</f>
        <v>APAC</v>
      </c>
      <c r="F205" t="str">
        <f>"Q"&amp;CEILING(MONTH(VolumeByClient[[#This Row],[DATE]])/3,1)&amp;" "&amp;YEAR(VolumeByClient[[#This Row],[DATE]])</f>
        <v>Q3 2020</v>
      </c>
    </row>
    <row r="206" spans="1:6" ht="14" x14ac:dyDescent="0.15">
      <c r="A206" s="4" t="s">
        <v>25</v>
      </c>
      <c r="B206" s="4">
        <v>44104</v>
      </c>
      <c r="C206" s="11">
        <v>545</v>
      </c>
      <c r="D206" t="str">
        <f>_xlfn.XLOOKUP(VolumeByClient[[#This Row],[CLID]],GeoTableByClient[CLID2],GeoTableByClient[GEOID])</f>
        <v>GEO1002</v>
      </c>
      <c r="E206" t="str">
        <f>_xlfn.XLOOKUP(VolumeByClient[[#This Row],[GEOID]],GEONAMES[GEOCODE],GEONAMES[GEO NAME])</f>
        <v>APAC</v>
      </c>
      <c r="F206" t="str">
        <f>"Q"&amp;CEILING(MONTH(VolumeByClient[[#This Row],[DATE]])/3,1)&amp;" "&amp;YEAR(VolumeByClient[[#This Row],[DATE]])</f>
        <v>Q3 2020</v>
      </c>
    </row>
    <row r="207" spans="1:6" ht="14" x14ac:dyDescent="0.15">
      <c r="A207" s="4" t="s">
        <v>25</v>
      </c>
      <c r="B207" s="4">
        <v>44135</v>
      </c>
      <c r="C207" s="11">
        <v>637</v>
      </c>
      <c r="D207" t="str">
        <f>_xlfn.XLOOKUP(VolumeByClient[[#This Row],[CLID]],GeoTableByClient[CLID2],GeoTableByClient[GEOID])</f>
        <v>GEO1002</v>
      </c>
      <c r="E207" t="str">
        <f>_xlfn.XLOOKUP(VolumeByClient[[#This Row],[GEOID]],GEONAMES[GEOCODE],GEONAMES[GEO NAME])</f>
        <v>APAC</v>
      </c>
      <c r="F207" t="str">
        <f>"Q"&amp;CEILING(MONTH(VolumeByClient[[#This Row],[DATE]])/3,1)&amp;" "&amp;YEAR(VolumeByClient[[#This Row],[DATE]])</f>
        <v>Q4 2020</v>
      </c>
    </row>
    <row r="208" spans="1:6" ht="14" x14ac:dyDescent="0.15">
      <c r="A208" s="4" t="s">
        <v>25</v>
      </c>
      <c r="B208" s="4">
        <v>44165</v>
      </c>
      <c r="C208" s="11">
        <v>723</v>
      </c>
      <c r="D208" t="str">
        <f>_xlfn.XLOOKUP(VolumeByClient[[#This Row],[CLID]],GeoTableByClient[CLID2],GeoTableByClient[GEOID])</f>
        <v>GEO1002</v>
      </c>
      <c r="E208" t="str">
        <f>_xlfn.XLOOKUP(VolumeByClient[[#This Row],[GEOID]],GEONAMES[GEOCODE],GEONAMES[GEO NAME])</f>
        <v>APAC</v>
      </c>
      <c r="F208" t="str">
        <f>"Q"&amp;CEILING(MONTH(VolumeByClient[[#This Row],[DATE]])/3,1)&amp;" "&amp;YEAR(VolumeByClient[[#This Row],[DATE]])</f>
        <v>Q4 2020</v>
      </c>
    </row>
    <row r="209" spans="1:6" ht="14" x14ac:dyDescent="0.15">
      <c r="A209" s="4" t="s">
        <v>25</v>
      </c>
      <c r="B209" s="4">
        <v>44196</v>
      </c>
      <c r="C209" s="11">
        <v>727</v>
      </c>
      <c r="D209" t="str">
        <f>_xlfn.XLOOKUP(VolumeByClient[[#This Row],[CLID]],GeoTableByClient[CLID2],GeoTableByClient[GEOID])</f>
        <v>GEO1002</v>
      </c>
      <c r="E209" t="str">
        <f>_xlfn.XLOOKUP(VolumeByClient[[#This Row],[GEOID]],GEONAMES[GEOCODE],GEONAMES[GEO NAME])</f>
        <v>APAC</v>
      </c>
      <c r="F209" t="str">
        <f>"Q"&amp;CEILING(MONTH(VolumeByClient[[#This Row],[DATE]])/3,1)&amp;" "&amp;YEAR(VolumeByClient[[#This Row],[DATE]])</f>
        <v>Q4 2020</v>
      </c>
    </row>
    <row r="210" spans="1:6" ht="14" x14ac:dyDescent="0.15">
      <c r="A210" s="4" t="s">
        <v>25</v>
      </c>
      <c r="B210" s="4">
        <v>44377</v>
      </c>
      <c r="C210" s="11">
        <v>722</v>
      </c>
      <c r="D210" t="str">
        <f>_xlfn.XLOOKUP(VolumeByClient[[#This Row],[CLID]],GeoTableByClient[CLID2],GeoTableByClient[GEOID])</f>
        <v>GEO1002</v>
      </c>
      <c r="E210" t="str">
        <f>_xlfn.XLOOKUP(VolumeByClient[[#This Row],[GEOID]],GEONAMES[GEOCODE],GEONAMES[GEO NAME])</f>
        <v>APAC</v>
      </c>
      <c r="F210" t="str">
        <f>"Q"&amp;CEILING(MONTH(VolumeByClient[[#This Row],[DATE]])/3,1)&amp;" "&amp;YEAR(VolumeByClient[[#This Row],[DATE]])</f>
        <v>Q2 2021</v>
      </c>
    </row>
    <row r="211" spans="1:6" ht="14" x14ac:dyDescent="0.15">
      <c r="A211" s="4" t="s">
        <v>25</v>
      </c>
      <c r="B211" s="4">
        <v>44347</v>
      </c>
      <c r="C211" s="11">
        <v>1039</v>
      </c>
      <c r="D211" t="str">
        <f>_xlfn.XLOOKUP(VolumeByClient[[#This Row],[CLID]],GeoTableByClient[CLID2],GeoTableByClient[GEOID])</f>
        <v>GEO1002</v>
      </c>
      <c r="E211" t="str">
        <f>_xlfn.XLOOKUP(VolumeByClient[[#This Row],[GEOID]],GEONAMES[GEOCODE],GEONAMES[GEO NAME])</f>
        <v>APAC</v>
      </c>
      <c r="F211" t="str">
        <f>"Q"&amp;CEILING(MONTH(VolumeByClient[[#This Row],[DATE]])/3,1)&amp;" "&amp;YEAR(VolumeByClient[[#This Row],[DATE]])</f>
        <v>Q2 2021</v>
      </c>
    </row>
    <row r="212" spans="1:6" ht="14" x14ac:dyDescent="0.15">
      <c r="A212" s="4" t="s">
        <v>25</v>
      </c>
      <c r="B212" s="4">
        <v>44316</v>
      </c>
      <c r="C212" s="11">
        <v>1124</v>
      </c>
      <c r="D212" t="str">
        <f>_xlfn.XLOOKUP(VolumeByClient[[#This Row],[CLID]],GeoTableByClient[CLID2],GeoTableByClient[GEOID])</f>
        <v>GEO1002</v>
      </c>
      <c r="E212" t="str">
        <f>_xlfn.XLOOKUP(VolumeByClient[[#This Row],[GEOID]],GEONAMES[GEOCODE],GEONAMES[GEO NAME])</f>
        <v>APAC</v>
      </c>
      <c r="F212" t="str">
        <f>"Q"&amp;CEILING(MONTH(VolumeByClient[[#This Row],[DATE]])/3,1)&amp;" "&amp;YEAR(VolumeByClient[[#This Row],[DATE]])</f>
        <v>Q2 2021</v>
      </c>
    </row>
    <row r="213" spans="1:6" ht="14" x14ac:dyDescent="0.15">
      <c r="A213" s="4" t="s">
        <v>25</v>
      </c>
      <c r="B213" s="4">
        <v>44286</v>
      </c>
      <c r="C213" s="11">
        <v>895</v>
      </c>
      <c r="D213" t="str">
        <f>_xlfn.XLOOKUP(VolumeByClient[[#This Row],[CLID]],GeoTableByClient[CLID2],GeoTableByClient[GEOID])</f>
        <v>GEO1002</v>
      </c>
      <c r="E213" t="str">
        <f>_xlfn.XLOOKUP(VolumeByClient[[#This Row],[GEOID]],GEONAMES[GEOCODE],GEONAMES[GEO NAME])</f>
        <v>APAC</v>
      </c>
      <c r="F213" t="str">
        <f>"Q"&amp;CEILING(MONTH(VolumeByClient[[#This Row],[DATE]])/3,1)&amp;" "&amp;YEAR(VolumeByClient[[#This Row],[DATE]])</f>
        <v>Q1 2021</v>
      </c>
    </row>
    <row r="214" spans="1:6" ht="14" x14ac:dyDescent="0.15">
      <c r="A214" s="4" t="s">
        <v>25</v>
      </c>
      <c r="B214" s="4">
        <v>44255</v>
      </c>
      <c r="C214" s="11">
        <v>851</v>
      </c>
      <c r="D214" t="str">
        <f>_xlfn.XLOOKUP(VolumeByClient[[#This Row],[CLID]],GeoTableByClient[CLID2],GeoTableByClient[GEOID])</f>
        <v>GEO1002</v>
      </c>
      <c r="E214" t="str">
        <f>_xlfn.XLOOKUP(VolumeByClient[[#This Row],[GEOID]],GEONAMES[GEOCODE],GEONAMES[GEO NAME])</f>
        <v>APAC</v>
      </c>
      <c r="F214" t="str">
        <f>"Q"&amp;CEILING(MONTH(VolumeByClient[[#This Row],[DATE]])/3,1)&amp;" "&amp;YEAR(VolumeByClient[[#This Row],[DATE]])</f>
        <v>Q1 2021</v>
      </c>
    </row>
    <row r="215" spans="1:6" ht="14" x14ac:dyDescent="0.15">
      <c r="A215" s="4" t="s">
        <v>25</v>
      </c>
      <c r="B215" s="4">
        <v>44227</v>
      </c>
      <c r="C215" s="11">
        <v>741</v>
      </c>
      <c r="D215" t="str">
        <f>_xlfn.XLOOKUP(VolumeByClient[[#This Row],[CLID]],GeoTableByClient[CLID2],GeoTableByClient[GEOID])</f>
        <v>GEO1002</v>
      </c>
      <c r="E215" t="str">
        <f>_xlfn.XLOOKUP(VolumeByClient[[#This Row],[GEOID]],GEONAMES[GEOCODE],GEONAMES[GEO NAME])</f>
        <v>APAC</v>
      </c>
      <c r="F215" t="str">
        <f>"Q"&amp;CEILING(MONTH(VolumeByClient[[#This Row],[DATE]])/3,1)&amp;" "&amp;YEAR(VolumeByClient[[#This Row],[DATE]])</f>
        <v>Q1 2021</v>
      </c>
    </row>
    <row r="216" spans="1:6" ht="14" x14ac:dyDescent="0.15">
      <c r="A216" s="4" t="s">
        <v>41</v>
      </c>
      <c r="B216" s="4">
        <v>43861</v>
      </c>
      <c r="C216" s="11">
        <v>1172</v>
      </c>
      <c r="D216" t="str">
        <f>_xlfn.XLOOKUP(VolumeByClient[[#This Row],[CLID]],GeoTableByClient[CLID2],GeoTableByClient[GEOID])</f>
        <v>GEO1004</v>
      </c>
      <c r="E216" t="str">
        <f>_xlfn.XLOOKUP(VolumeByClient[[#This Row],[GEOID]],GEONAMES[GEOCODE],GEONAMES[GEO NAME])</f>
        <v>LATAM</v>
      </c>
      <c r="F216" t="str">
        <f>"Q"&amp;CEILING(MONTH(VolumeByClient[[#This Row],[DATE]])/3,1)&amp;" "&amp;YEAR(VolumeByClient[[#This Row],[DATE]])</f>
        <v>Q1 2020</v>
      </c>
    </row>
    <row r="217" spans="1:6" ht="14" x14ac:dyDescent="0.15">
      <c r="A217" s="4" t="s">
        <v>41</v>
      </c>
      <c r="B217" s="4">
        <v>43890</v>
      </c>
      <c r="C217" s="11">
        <v>1483</v>
      </c>
      <c r="D217" t="str">
        <f>_xlfn.XLOOKUP(VolumeByClient[[#This Row],[CLID]],GeoTableByClient[CLID2],GeoTableByClient[GEOID])</f>
        <v>GEO1004</v>
      </c>
      <c r="E217" t="str">
        <f>_xlfn.XLOOKUP(VolumeByClient[[#This Row],[GEOID]],GEONAMES[GEOCODE],GEONAMES[GEO NAME])</f>
        <v>LATAM</v>
      </c>
      <c r="F217" t="str">
        <f>"Q"&amp;CEILING(MONTH(VolumeByClient[[#This Row],[DATE]])/3,1)&amp;" "&amp;YEAR(VolumeByClient[[#This Row],[DATE]])</f>
        <v>Q1 2020</v>
      </c>
    </row>
    <row r="218" spans="1:6" ht="14" x14ac:dyDescent="0.15">
      <c r="A218" s="4" t="s">
        <v>41</v>
      </c>
      <c r="B218" s="4">
        <v>43921</v>
      </c>
      <c r="C218" s="11">
        <v>1484</v>
      </c>
      <c r="D218" t="str">
        <f>_xlfn.XLOOKUP(VolumeByClient[[#This Row],[CLID]],GeoTableByClient[CLID2],GeoTableByClient[GEOID])</f>
        <v>GEO1004</v>
      </c>
      <c r="E218" t="str">
        <f>_xlfn.XLOOKUP(VolumeByClient[[#This Row],[GEOID]],GEONAMES[GEOCODE],GEONAMES[GEO NAME])</f>
        <v>LATAM</v>
      </c>
      <c r="F218" t="str">
        <f>"Q"&amp;CEILING(MONTH(VolumeByClient[[#This Row],[DATE]])/3,1)&amp;" "&amp;YEAR(VolumeByClient[[#This Row],[DATE]])</f>
        <v>Q1 2020</v>
      </c>
    </row>
    <row r="219" spans="1:6" ht="14" x14ac:dyDescent="0.15">
      <c r="A219" s="4" t="s">
        <v>41</v>
      </c>
      <c r="B219" s="4">
        <v>43951</v>
      </c>
      <c r="C219" s="11">
        <v>1949</v>
      </c>
      <c r="D219" t="str">
        <f>_xlfn.XLOOKUP(VolumeByClient[[#This Row],[CLID]],GeoTableByClient[CLID2],GeoTableByClient[GEOID])</f>
        <v>GEO1004</v>
      </c>
      <c r="E219" t="str">
        <f>_xlfn.XLOOKUP(VolumeByClient[[#This Row],[GEOID]],GEONAMES[GEOCODE],GEONAMES[GEO NAME])</f>
        <v>LATAM</v>
      </c>
      <c r="F219" t="str">
        <f>"Q"&amp;CEILING(MONTH(VolumeByClient[[#This Row],[DATE]])/3,1)&amp;" "&amp;YEAR(VolumeByClient[[#This Row],[DATE]])</f>
        <v>Q2 2020</v>
      </c>
    </row>
    <row r="220" spans="1:6" ht="14" x14ac:dyDescent="0.15">
      <c r="A220" s="4" t="s">
        <v>41</v>
      </c>
      <c r="B220" s="4">
        <v>43982</v>
      </c>
      <c r="C220" s="11">
        <v>1635</v>
      </c>
      <c r="D220" t="str">
        <f>_xlfn.XLOOKUP(VolumeByClient[[#This Row],[CLID]],GeoTableByClient[CLID2],GeoTableByClient[GEOID])</f>
        <v>GEO1004</v>
      </c>
      <c r="E220" t="str">
        <f>_xlfn.XLOOKUP(VolumeByClient[[#This Row],[GEOID]],GEONAMES[GEOCODE],GEONAMES[GEO NAME])</f>
        <v>LATAM</v>
      </c>
      <c r="F220" t="str">
        <f>"Q"&amp;CEILING(MONTH(VolumeByClient[[#This Row],[DATE]])/3,1)&amp;" "&amp;YEAR(VolumeByClient[[#This Row],[DATE]])</f>
        <v>Q2 2020</v>
      </c>
    </row>
    <row r="221" spans="1:6" ht="14" x14ac:dyDescent="0.15">
      <c r="A221" s="4" t="s">
        <v>41</v>
      </c>
      <c r="B221" s="4">
        <v>44012</v>
      </c>
      <c r="C221" s="11">
        <v>1326</v>
      </c>
      <c r="D221" t="str">
        <f>_xlfn.XLOOKUP(VolumeByClient[[#This Row],[CLID]],GeoTableByClient[CLID2],GeoTableByClient[GEOID])</f>
        <v>GEO1004</v>
      </c>
      <c r="E221" t="str">
        <f>_xlfn.XLOOKUP(VolumeByClient[[#This Row],[GEOID]],GEONAMES[GEOCODE],GEONAMES[GEO NAME])</f>
        <v>LATAM</v>
      </c>
      <c r="F221" t="str">
        <f>"Q"&amp;CEILING(MONTH(VolumeByClient[[#This Row],[DATE]])/3,1)&amp;" "&amp;YEAR(VolumeByClient[[#This Row],[DATE]])</f>
        <v>Q2 2020</v>
      </c>
    </row>
    <row r="222" spans="1:6" ht="14" x14ac:dyDescent="0.15">
      <c r="A222" s="4" t="s">
        <v>41</v>
      </c>
      <c r="B222" s="4">
        <v>44043</v>
      </c>
      <c r="C222" s="11">
        <v>1012</v>
      </c>
      <c r="D222" t="str">
        <f>_xlfn.XLOOKUP(VolumeByClient[[#This Row],[CLID]],GeoTableByClient[CLID2],GeoTableByClient[GEOID])</f>
        <v>GEO1004</v>
      </c>
      <c r="E222" t="str">
        <f>_xlfn.XLOOKUP(VolumeByClient[[#This Row],[GEOID]],GEONAMES[GEOCODE],GEONAMES[GEO NAME])</f>
        <v>LATAM</v>
      </c>
      <c r="F222" t="str">
        <f>"Q"&amp;CEILING(MONTH(VolumeByClient[[#This Row],[DATE]])/3,1)&amp;" "&amp;YEAR(VolumeByClient[[#This Row],[DATE]])</f>
        <v>Q3 2020</v>
      </c>
    </row>
    <row r="223" spans="1:6" ht="14" x14ac:dyDescent="0.15">
      <c r="A223" s="4" t="s">
        <v>41</v>
      </c>
      <c r="B223" s="4">
        <v>44074</v>
      </c>
      <c r="C223" s="11">
        <v>1018</v>
      </c>
      <c r="D223" t="str">
        <f>_xlfn.XLOOKUP(VolumeByClient[[#This Row],[CLID]],GeoTableByClient[CLID2],GeoTableByClient[GEOID])</f>
        <v>GEO1004</v>
      </c>
      <c r="E223" t="str">
        <f>_xlfn.XLOOKUP(VolumeByClient[[#This Row],[GEOID]],GEONAMES[GEOCODE],GEONAMES[GEO NAME])</f>
        <v>LATAM</v>
      </c>
      <c r="F223" t="str">
        <f>"Q"&amp;CEILING(MONTH(VolumeByClient[[#This Row],[DATE]])/3,1)&amp;" "&amp;YEAR(VolumeByClient[[#This Row],[DATE]])</f>
        <v>Q3 2020</v>
      </c>
    </row>
    <row r="224" spans="1:6" ht="14" x14ac:dyDescent="0.15">
      <c r="A224" s="4" t="s">
        <v>41</v>
      </c>
      <c r="B224" s="4">
        <v>44104</v>
      </c>
      <c r="C224" s="11">
        <v>861</v>
      </c>
      <c r="D224" t="str">
        <f>_xlfn.XLOOKUP(VolumeByClient[[#This Row],[CLID]],GeoTableByClient[CLID2],GeoTableByClient[GEOID])</f>
        <v>GEO1004</v>
      </c>
      <c r="E224" t="str">
        <f>_xlfn.XLOOKUP(VolumeByClient[[#This Row],[GEOID]],GEONAMES[GEOCODE],GEONAMES[GEO NAME])</f>
        <v>LATAM</v>
      </c>
      <c r="F224" t="str">
        <f>"Q"&amp;CEILING(MONTH(VolumeByClient[[#This Row],[DATE]])/3,1)&amp;" "&amp;YEAR(VolumeByClient[[#This Row],[DATE]])</f>
        <v>Q3 2020</v>
      </c>
    </row>
    <row r="225" spans="1:6" ht="14" x14ac:dyDescent="0.15">
      <c r="A225" s="4" t="s">
        <v>41</v>
      </c>
      <c r="B225" s="4">
        <v>44135</v>
      </c>
      <c r="C225" s="11">
        <v>1173</v>
      </c>
      <c r="D225" t="str">
        <f>_xlfn.XLOOKUP(VolumeByClient[[#This Row],[CLID]],GeoTableByClient[CLID2],GeoTableByClient[GEOID])</f>
        <v>GEO1004</v>
      </c>
      <c r="E225" t="str">
        <f>_xlfn.XLOOKUP(VolumeByClient[[#This Row],[GEOID]],GEONAMES[GEOCODE],GEONAMES[GEO NAME])</f>
        <v>LATAM</v>
      </c>
      <c r="F225" t="str">
        <f>"Q"&amp;CEILING(MONTH(VolumeByClient[[#This Row],[DATE]])/3,1)&amp;" "&amp;YEAR(VolumeByClient[[#This Row],[DATE]])</f>
        <v>Q4 2020</v>
      </c>
    </row>
    <row r="226" spans="1:6" ht="14" x14ac:dyDescent="0.15">
      <c r="A226" s="4" t="s">
        <v>41</v>
      </c>
      <c r="B226" s="4">
        <v>44165</v>
      </c>
      <c r="C226" s="11">
        <v>1169</v>
      </c>
      <c r="D226" t="str">
        <f>_xlfn.XLOOKUP(VolumeByClient[[#This Row],[CLID]],GeoTableByClient[CLID2],GeoTableByClient[GEOID])</f>
        <v>GEO1004</v>
      </c>
      <c r="E226" t="str">
        <f>_xlfn.XLOOKUP(VolumeByClient[[#This Row],[GEOID]],GEONAMES[GEOCODE],GEONAMES[GEO NAME])</f>
        <v>LATAM</v>
      </c>
      <c r="F226" t="str">
        <f>"Q"&amp;CEILING(MONTH(VolumeByClient[[#This Row],[DATE]])/3,1)&amp;" "&amp;YEAR(VolumeByClient[[#This Row],[DATE]])</f>
        <v>Q4 2020</v>
      </c>
    </row>
    <row r="227" spans="1:6" ht="14" x14ac:dyDescent="0.15">
      <c r="A227" s="4" t="s">
        <v>41</v>
      </c>
      <c r="B227" s="4">
        <v>44196</v>
      </c>
      <c r="C227" s="11">
        <v>1323</v>
      </c>
      <c r="D227" t="str">
        <f>_xlfn.XLOOKUP(VolumeByClient[[#This Row],[CLID]],GeoTableByClient[CLID2],GeoTableByClient[GEOID])</f>
        <v>GEO1004</v>
      </c>
      <c r="E227" t="str">
        <f>_xlfn.XLOOKUP(VolumeByClient[[#This Row],[GEOID]],GEONAMES[GEOCODE],GEONAMES[GEO NAME])</f>
        <v>LATAM</v>
      </c>
      <c r="F227" t="str">
        <f>"Q"&amp;CEILING(MONTH(VolumeByClient[[#This Row],[DATE]])/3,1)&amp;" "&amp;YEAR(VolumeByClient[[#This Row],[DATE]])</f>
        <v>Q4 2020</v>
      </c>
    </row>
    <row r="228" spans="1:6" ht="14" x14ac:dyDescent="0.15">
      <c r="A228" s="4" t="s">
        <v>41</v>
      </c>
      <c r="B228" s="4">
        <v>44377</v>
      </c>
      <c r="C228" s="11">
        <v>1318</v>
      </c>
      <c r="D228" t="str">
        <f>_xlfn.XLOOKUP(VolumeByClient[[#This Row],[CLID]],GeoTableByClient[CLID2],GeoTableByClient[GEOID])</f>
        <v>GEO1004</v>
      </c>
      <c r="E228" t="str">
        <f>_xlfn.XLOOKUP(VolumeByClient[[#This Row],[GEOID]],GEONAMES[GEOCODE],GEONAMES[GEO NAME])</f>
        <v>LATAM</v>
      </c>
      <c r="F228" t="str">
        <f>"Q"&amp;CEILING(MONTH(VolumeByClient[[#This Row],[DATE]])/3,1)&amp;" "&amp;YEAR(VolumeByClient[[#This Row],[DATE]])</f>
        <v>Q2 2021</v>
      </c>
    </row>
    <row r="229" spans="1:6" ht="14" x14ac:dyDescent="0.15">
      <c r="A229" s="4" t="s">
        <v>41</v>
      </c>
      <c r="B229" s="4">
        <v>44347</v>
      </c>
      <c r="C229" s="11">
        <v>1656</v>
      </c>
      <c r="D229" t="str">
        <f>_xlfn.XLOOKUP(VolumeByClient[[#This Row],[CLID]],GeoTableByClient[CLID2],GeoTableByClient[GEOID])</f>
        <v>GEO1004</v>
      </c>
      <c r="E229" t="str">
        <f>_xlfn.XLOOKUP(VolumeByClient[[#This Row],[GEOID]],GEONAMES[GEOCODE],GEONAMES[GEO NAME])</f>
        <v>LATAM</v>
      </c>
      <c r="F229" t="str">
        <f>"Q"&amp;CEILING(MONTH(VolumeByClient[[#This Row],[DATE]])/3,1)&amp;" "&amp;YEAR(VolumeByClient[[#This Row],[DATE]])</f>
        <v>Q2 2021</v>
      </c>
    </row>
    <row r="230" spans="1:6" ht="14" x14ac:dyDescent="0.15">
      <c r="A230" s="4" t="s">
        <v>41</v>
      </c>
      <c r="B230" s="4">
        <v>44316</v>
      </c>
      <c r="C230" s="11">
        <v>1987</v>
      </c>
      <c r="D230" t="str">
        <f>_xlfn.XLOOKUP(VolumeByClient[[#This Row],[CLID]],GeoTableByClient[CLID2],GeoTableByClient[GEOID])</f>
        <v>GEO1004</v>
      </c>
      <c r="E230" t="str">
        <f>_xlfn.XLOOKUP(VolumeByClient[[#This Row],[GEOID]],GEONAMES[GEOCODE],GEONAMES[GEO NAME])</f>
        <v>LATAM</v>
      </c>
      <c r="F230" t="str">
        <f>"Q"&amp;CEILING(MONTH(VolumeByClient[[#This Row],[DATE]])/3,1)&amp;" "&amp;YEAR(VolumeByClient[[#This Row],[DATE]])</f>
        <v>Q2 2021</v>
      </c>
    </row>
    <row r="231" spans="1:6" ht="14" x14ac:dyDescent="0.15">
      <c r="A231" s="4" t="s">
        <v>41</v>
      </c>
      <c r="B231" s="4">
        <v>44286</v>
      </c>
      <c r="C231" s="11">
        <v>1528</v>
      </c>
      <c r="D231" t="str">
        <f>_xlfn.XLOOKUP(VolumeByClient[[#This Row],[CLID]],GeoTableByClient[CLID2],GeoTableByClient[GEOID])</f>
        <v>GEO1004</v>
      </c>
      <c r="E231" t="str">
        <f>_xlfn.XLOOKUP(VolumeByClient[[#This Row],[GEOID]],GEONAMES[GEOCODE],GEONAMES[GEO NAME])</f>
        <v>LATAM</v>
      </c>
      <c r="F231" t="str">
        <f>"Q"&amp;CEILING(MONTH(VolumeByClient[[#This Row],[DATE]])/3,1)&amp;" "&amp;YEAR(VolumeByClient[[#This Row],[DATE]])</f>
        <v>Q1 2021</v>
      </c>
    </row>
    <row r="232" spans="1:6" ht="14" x14ac:dyDescent="0.15">
      <c r="A232" s="4" t="s">
        <v>41</v>
      </c>
      <c r="B232" s="4">
        <v>44255</v>
      </c>
      <c r="C232" s="11">
        <v>1557</v>
      </c>
      <c r="D232" t="str">
        <f>_xlfn.XLOOKUP(VolumeByClient[[#This Row],[CLID]],GeoTableByClient[CLID2],GeoTableByClient[GEOID])</f>
        <v>GEO1004</v>
      </c>
      <c r="E232" t="str">
        <f>_xlfn.XLOOKUP(VolumeByClient[[#This Row],[GEOID]],GEONAMES[GEOCODE],GEONAMES[GEO NAME])</f>
        <v>LATAM</v>
      </c>
      <c r="F232" t="str">
        <f>"Q"&amp;CEILING(MONTH(VolumeByClient[[#This Row],[DATE]])/3,1)&amp;" "&amp;YEAR(VolumeByClient[[#This Row],[DATE]])</f>
        <v>Q1 2021</v>
      </c>
    </row>
    <row r="233" spans="1:6" ht="14" x14ac:dyDescent="0.15">
      <c r="A233" s="4" t="s">
        <v>41</v>
      </c>
      <c r="B233" s="4">
        <v>44227</v>
      </c>
      <c r="C233" s="11">
        <v>1183</v>
      </c>
      <c r="D233" t="str">
        <f>_xlfn.XLOOKUP(VolumeByClient[[#This Row],[CLID]],GeoTableByClient[CLID2],GeoTableByClient[GEOID])</f>
        <v>GEO1004</v>
      </c>
      <c r="E233" t="str">
        <f>_xlfn.XLOOKUP(VolumeByClient[[#This Row],[GEOID]],GEONAMES[GEOCODE],GEONAMES[GEO NAME])</f>
        <v>LATAM</v>
      </c>
      <c r="F233" t="str">
        <f>"Q"&amp;CEILING(MONTH(VolumeByClient[[#This Row],[DATE]])/3,1)&amp;" "&amp;YEAR(VolumeByClient[[#This Row],[DATE]])</f>
        <v>Q1 2021</v>
      </c>
    </row>
    <row r="234" spans="1:6" ht="14" x14ac:dyDescent="0.15">
      <c r="A234" s="4" t="s">
        <v>21</v>
      </c>
      <c r="B234" s="4">
        <v>43861</v>
      </c>
      <c r="C234" s="11">
        <v>11332</v>
      </c>
      <c r="D234" t="str">
        <f>_xlfn.XLOOKUP(VolumeByClient[[#This Row],[CLID]],GeoTableByClient[CLID2],GeoTableByClient[GEOID])</f>
        <v>GEO1001</v>
      </c>
      <c r="E234" t="str">
        <f>_xlfn.XLOOKUP(VolumeByClient[[#This Row],[GEOID]],GEONAMES[GEOCODE],GEONAMES[GEO NAME])</f>
        <v>NAM</v>
      </c>
      <c r="F234" t="str">
        <f>"Q"&amp;CEILING(MONTH(VolumeByClient[[#This Row],[DATE]])/3,1)&amp;" "&amp;YEAR(VolumeByClient[[#This Row],[DATE]])</f>
        <v>Q1 2020</v>
      </c>
    </row>
    <row r="235" spans="1:6" ht="14" x14ac:dyDescent="0.15">
      <c r="A235" s="4" t="s">
        <v>21</v>
      </c>
      <c r="B235" s="4">
        <v>43890</v>
      </c>
      <c r="C235" s="11">
        <v>12748</v>
      </c>
      <c r="D235" t="str">
        <f>_xlfn.XLOOKUP(VolumeByClient[[#This Row],[CLID]],GeoTableByClient[CLID2],GeoTableByClient[GEOID])</f>
        <v>GEO1001</v>
      </c>
      <c r="E235" t="str">
        <f>_xlfn.XLOOKUP(VolumeByClient[[#This Row],[GEOID]],GEONAMES[GEOCODE],GEONAMES[GEO NAME])</f>
        <v>NAM</v>
      </c>
      <c r="F235" t="str">
        <f>"Q"&amp;CEILING(MONTH(VolumeByClient[[#This Row],[DATE]])/3,1)&amp;" "&amp;YEAR(VolumeByClient[[#This Row],[DATE]])</f>
        <v>Q1 2020</v>
      </c>
    </row>
    <row r="236" spans="1:6" ht="14" x14ac:dyDescent="0.15">
      <c r="A236" s="4" t="s">
        <v>21</v>
      </c>
      <c r="B236" s="4">
        <v>43921</v>
      </c>
      <c r="C236" s="11">
        <v>14162</v>
      </c>
      <c r="D236" t="str">
        <f>_xlfn.XLOOKUP(VolumeByClient[[#This Row],[CLID]],GeoTableByClient[CLID2],GeoTableByClient[GEOID])</f>
        <v>GEO1001</v>
      </c>
      <c r="E236" t="str">
        <f>_xlfn.XLOOKUP(VolumeByClient[[#This Row],[GEOID]],GEONAMES[GEOCODE],GEONAMES[GEO NAME])</f>
        <v>NAM</v>
      </c>
      <c r="F236" t="str">
        <f>"Q"&amp;CEILING(MONTH(VolumeByClient[[#This Row],[DATE]])/3,1)&amp;" "&amp;YEAR(VolumeByClient[[#This Row],[DATE]])</f>
        <v>Q1 2020</v>
      </c>
    </row>
    <row r="237" spans="1:6" ht="14" x14ac:dyDescent="0.15">
      <c r="A237" s="4" t="s">
        <v>21</v>
      </c>
      <c r="B237" s="4">
        <v>43951</v>
      </c>
      <c r="C237" s="11">
        <v>16992</v>
      </c>
      <c r="D237" t="str">
        <f>_xlfn.XLOOKUP(VolumeByClient[[#This Row],[CLID]],GeoTableByClient[CLID2],GeoTableByClient[GEOID])</f>
        <v>GEO1001</v>
      </c>
      <c r="E237" t="str">
        <f>_xlfn.XLOOKUP(VolumeByClient[[#This Row],[GEOID]],GEONAMES[GEOCODE],GEONAMES[GEO NAME])</f>
        <v>NAM</v>
      </c>
      <c r="F237" t="str">
        <f>"Q"&amp;CEILING(MONTH(VolumeByClient[[#This Row],[DATE]])/3,1)&amp;" "&amp;YEAR(VolumeByClient[[#This Row],[DATE]])</f>
        <v>Q2 2020</v>
      </c>
    </row>
    <row r="238" spans="1:6" ht="14" x14ac:dyDescent="0.15">
      <c r="A238" s="4" t="s">
        <v>21</v>
      </c>
      <c r="B238" s="4">
        <v>43982</v>
      </c>
      <c r="C238" s="11">
        <v>15578</v>
      </c>
      <c r="D238" t="str">
        <f>_xlfn.XLOOKUP(VolumeByClient[[#This Row],[CLID]],GeoTableByClient[CLID2],GeoTableByClient[GEOID])</f>
        <v>GEO1001</v>
      </c>
      <c r="E238" t="str">
        <f>_xlfn.XLOOKUP(VolumeByClient[[#This Row],[GEOID]],GEONAMES[GEOCODE],GEONAMES[GEO NAME])</f>
        <v>NAM</v>
      </c>
      <c r="F238" t="str">
        <f>"Q"&amp;CEILING(MONTH(VolumeByClient[[#This Row],[DATE]])/3,1)&amp;" "&amp;YEAR(VolumeByClient[[#This Row],[DATE]])</f>
        <v>Q2 2020</v>
      </c>
    </row>
    <row r="239" spans="1:6" ht="14" x14ac:dyDescent="0.15">
      <c r="A239" s="4" t="s">
        <v>21</v>
      </c>
      <c r="B239" s="4">
        <v>44012</v>
      </c>
      <c r="C239" s="11">
        <v>11330</v>
      </c>
      <c r="D239" t="str">
        <f>_xlfn.XLOOKUP(VolumeByClient[[#This Row],[CLID]],GeoTableByClient[CLID2],GeoTableByClient[GEOID])</f>
        <v>GEO1001</v>
      </c>
      <c r="E239" t="str">
        <f>_xlfn.XLOOKUP(VolumeByClient[[#This Row],[GEOID]],GEONAMES[GEOCODE],GEONAMES[GEO NAME])</f>
        <v>NAM</v>
      </c>
      <c r="F239" t="str">
        <f>"Q"&amp;CEILING(MONTH(VolumeByClient[[#This Row],[DATE]])/3,1)&amp;" "&amp;YEAR(VolumeByClient[[#This Row],[DATE]])</f>
        <v>Q2 2020</v>
      </c>
    </row>
    <row r="240" spans="1:6" ht="14" x14ac:dyDescent="0.15">
      <c r="A240" s="4" t="s">
        <v>21</v>
      </c>
      <c r="B240" s="4">
        <v>44043</v>
      </c>
      <c r="C240" s="11">
        <v>9912</v>
      </c>
      <c r="D240" t="str">
        <f>_xlfn.XLOOKUP(VolumeByClient[[#This Row],[CLID]],GeoTableByClient[CLID2],GeoTableByClient[GEOID])</f>
        <v>GEO1001</v>
      </c>
      <c r="E240" t="str">
        <f>_xlfn.XLOOKUP(VolumeByClient[[#This Row],[GEOID]],GEONAMES[GEOCODE],GEONAMES[GEO NAME])</f>
        <v>NAM</v>
      </c>
      <c r="F240" t="str">
        <f>"Q"&amp;CEILING(MONTH(VolumeByClient[[#This Row],[DATE]])/3,1)&amp;" "&amp;YEAR(VolumeByClient[[#This Row],[DATE]])</f>
        <v>Q3 2020</v>
      </c>
    </row>
    <row r="241" spans="1:6" ht="14" x14ac:dyDescent="0.15">
      <c r="A241" s="4" t="s">
        <v>21</v>
      </c>
      <c r="B241" s="4">
        <v>44074</v>
      </c>
      <c r="C241" s="11">
        <v>8496</v>
      </c>
      <c r="D241" t="str">
        <f>_xlfn.XLOOKUP(VolumeByClient[[#This Row],[CLID]],GeoTableByClient[CLID2],GeoTableByClient[GEOID])</f>
        <v>GEO1001</v>
      </c>
      <c r="E241" t="str">
        <f>_xlfn.XLOOKUP(VolumeByClient[[#This Row],[GEOID]],GEONAMES[GEOCODE],GEONAMES[GEO NAME])</f>
        <v>NAM</v>
      </c>
      <c r="F241" t="str">
        <f>"Q"&amp;CEILING(MONTH(VolumeByClient[[#This Row],[DATE]])/3,1)&amp;" "&amp;YEAR(VolumeByClient[[#This Row],[DATE]])</f>
        <v>Q3 2020</v>
      </c>
    </row>
    <row r="242" spans="1:6" ht="14" x14ac:dyDescent="0.15">
      <c r="A242" s="4" t="s">
        <v>21</v>
      </c>
      <c r="B242" s="4">
        <v>44104</v>
      </c>
      <c r="C242" s="11">
        <v>8502</v>
      </c>
      <c r="D242" t="str">
        <f>_xlfn.XLOOKUP(VolumeByClient[[#This Row],[CLID]],GeoTableByClient[CLID2],GeoTableByClient[GEOID])</f>
        <v>GEO1001</v>
      </c>
      <c r="E242" t="str">
        <f>_xlfn.XLOOKUP(VolumeByClient[[#This Row],[GEOID]],GEONAMES[GEOCODE],GEONAMES[GEO NAME])</f>
        <v>NAM</v>
      </c>
      <c r="F242" t="str">
        <f>"Q"&amp;CEILING(MONTH(VolumeByClient[[#This Row],[DATE]])/3,1)&amp;" "&amp;YEAR(VolumeByClient[[#This Row],[DATE]])</f>
        <v>Q3 2020</v>
      </c>
    </row>
    <row r="243" spans="1:6" ht="14" x14ac:dyDescent="0.15">
      <c r="A243" s="4" t="s">
        <v>21</v>
      </c>
      <c r="B243" s="4">
        <v>44135</v>
      </c>
      <c r="C243" s="11">
        <v>9917</v>
      </c>
      <c r="D243" t="str">
        <f>_xlfn.XLOOKUP(VolumeByClient[[#This Row],[CLID]],GeoTableByClient[CLID2],GeoTableByClient[GEOID])</f>
        <v>GEO1001</v>
      </c>
      <c r="E243" t="str">
        <f>_xlfn.XLOOKUP(VolumeByClient[[#This Row],[GEOID]],GEONAMES[GEOCODE],GEONAMES[GEO NAME])</f>
        <v>NAM</v>
      </c>
      <c r="F243" t="str">
        <f>"Q"&amp;CEILING(MONTH(VolumeByClient[[#This Row],[DATE]])/3,1)&amp;" "&amp;YEAR(VolumeByClient[[#This Row],[DATE]])</f>
        <v>Q4 2020</v>
      </c>
    </row>
    <row r="244" spans="1:6" ht="14" x14ac:dyDescent="0.15">
      <c r="A244" s="4" t="s">
        <v>21</v>
      </c>
      <c r="B244" s="4">
        <v>44165</v>
      </c>
      <c r="C244" s="11">
        <v>11330</v>
      </c>
      <c r="D244" t="str">
        <f>_xlfn.XLOOKUP(VolumeByClient[[#This Row],[CLID]],GeoTableByClient[CLID2],GeoTableByClient[GEOID])</f>
        <v>GEO1001</v>
      </c>
      <c r="E244" t="str">
        <f>_xlfn.XLOOKUP(VolumeByClient[[#This Row],[GEOID]],GEONAMES[GEOCODE],GEONAMES[GEO NAME])</f>
        <v>NAM</v>
      </c>
      <c r="F244" t="str">
        <f>"Q"&amp;CEILING(MONTH(VolumeByClient[[#This Row],[DATE]])/3,1)&amp;" "&amp;YEAR(VolumeByClient[[#This Row],[DATE]])</f>
        <v>Q4 2020</v>
      </c>
    </row>
    <row r="245" spans="1:6" ht="14" x14ac:dyDescent="0.15">
      <c r="A245" s="4" t="s">
        <v>21</v>
      </c>
      <c r="B245" s="4">
        <v>44196</v>
      </c>
      <c r="C245" s="11">
        <v>11328</v>
      </c>
      <c r="D245" t="str">
        <f>_xlfn.XLOOKUP(VolumeByClient[[#This Row],[CLID]],GeoTableByClient[CLID2],GeoTableByClient[GEOID])</f>
        <v>GEO1001</v>
      </c>
      <c r="E245" t="str">
        <f>_xlfn.XLOOKUP(VolumeByClient[[#This Row],[GEOID]],GEONAMES[GEOCODE],GEONAMES[GEO NAME])</f>
        <v>NAM</v>
      </c>
      <c r="F245" t="str">
        <f>"Q"&amp;CEILING(MONTH(VolumeByClient[[#This Row],[DATE]])/3,1)&amp;" "&amp;YEAR(VolumeByClient[[#This Row],[DATE]])</f>
        <v>Q4 2020</v>
      </c>
    </row>
    <row r="246" spans="1:6" ht="14" x14ac:dyDescent="0.15">
      <c r="A246" s="4" t="s">
        <v>21</v>
      </c>
      <c r="B246" s="4">
        <v>44377</v>
      </c>
      <c r="C246" s="11">
        <v>11781</v>
      </c>
      <c r="D246" t="str">
        <f>_xlfn.XLOOKUP(VolumeByClient[[#This Row],[CLID]],GeoTableByClient[CLID2],GeoTableByClient[GEOID])</f>
        <v>GEO1001</v>
      </c>
      <c r="E246" t="str">
        <f>_xlfn.XLOOKUP(VolumeByClient[[#This Row],[GEOID]],GEONAMES[GEOCODE],GEONAMES[GEO NAME])</f>
        <v>NAM</v>
      </c>
      <c r="F246" t="str">
        <f>"Q"&amp;CEILING(MONTH(VolumeByClient[[#This Row],[DATE]])/3,1)&amp;" "&amp;YEAR(VolumeByClient[[#This Row],[DATE]])</f>
        <v>Q2 2021</v>
      </c>
    </row>
    <row r="247" spans="1:6" ht="14" x14ac:dyDescent="0.15">
      <c r="A247" s="4" t="s">
        <v>21</v>
      </c>
      <c r="B247" s="4">
        <v>44347</v>
      </c>
      <c r="C247" s="11">
        <v>15424</v>
      </c>
      <c r="D247" t="str">
        <f>_xlfn.XLOOKUP(VolumeByClient[[#This Row],[CLID]],GeoTableByClient[CLID2],GeoTableByClient[GEOID])</f>
        <v>GEO1001</v>
      </c>
      <c r="E247" t="str">
        <f>_xlfn.XLOOKUP(VolumeByClient[[#This Row],[GEOID]],GEONAMES[GEOCODE],GEONAMES[GEO NAME])</f>
        <v>NAM</v>
      </c>
      <c r="F247" t="str">
        <f>"Q"&amp;CEILING(MONTH(VolumeByClient[[#This Row],[DATE]])/3,1)&amp;" "&amp;YEAR(VolumeByClient[[#This Row],[DATE]])</f>
        <v>Q2 2021</v>
      </c>
    </row>
    <row r="248" spans="1:6" ht="14" x14ac:dyDescent="0.15">
      <c r="A248" s="4" t="s">
        <v>21</v>
      </c>
      <c r="B248" s="4">
        <v>44316</v>
      </c>
      <c r="C248" s="11">
        <v>16906</v>
      </c>
      <c r="D248" t="str">
        <f>_xlfn.XLOOKUP(VolumeByClient[[#This Row],[CLID]],GeoTableByClient[CLID2],GeoTableByClient[GEOID])</f>
        <v>GEO1001</v>
      </c>
      <c r="E248" t="str">
        <f>_xlfn.XLOOKUP(VolumeByClient[[#This Row],[GEOID]],GEONAMES[GEOCODE],GEONAMES[GEO NAME])</f>
        <v>NAM</v>
      </c>
      <c r="F248" t="str">
        <f>"Q"&amp;CEILING(MONTH(VolumeByClient[[#This Row],[DATE]])/3,1)&amp;" "&amp;YEAR(VolumeByClient[[#This Row],[DATE]])</f>
        <v>Q2 2021</v>
      </c>
    </row>
    <row r="249" spans="1:6" ht="14" x14ac:dyDescent="0.15">
      <c r="A249" s="4" t="s">
        <v>21</v>
      </c>
      <c r="B249" s="4">
        <v>44286</v>
      </c>
      <c r="C249" s="11">
        <v>14020</v>
      </c>
      <c r="D249" t="str">
        <f>_xlfn.XLOOKUP(VolumeByClient[[#This Row],[CLID]],GeoTableByClient[CLID2],GeoTableByClient[GEOID])</f>
        <v>GEO1001</v>
      </c>
      <c r="E249" t="str">
        <f>_xlfn.XLOOKUP(VolumeByClient[[#This Row],[GEOID]],GEONAMES[GEOCODE],GEONAMES[GEO NAME])</f>
        <v>NAM</v>
      </c>
      <c r="F249" t="str">
        <f>"Q"&amp;CEILING(MONTH(VolumeByClient[[#This Row],[DATE]])/3,1)&amp;" "&amp;YEAR(VolumeByClient[[#This Row],[DATE]])</f>
        <v>Q1 2021</v>
      </c>
    </row>
    <row r="250" spans="1:6" ht="14" x14ac:dyDescent="0.15">
      <c r="A250" s="4" t="s">
        <v>21</v>
      </c>
      <c r="B250" s="4">
        <v>44255</v>
      </c>
      <c r="C250" s="11">
        <v>13386</v>
      </c>
      <c r="D250" t="str">
        <f>_xlfn.XLOOKUP(VolumeByClient[[#This Row],[CLID]],GeoTableByClient[CLID2],GeoTableByClient[GEOID])</f>
        <v>GEO1001</v>
      </c>
      <c r="E250" t="str">
        <f>_xlfn.XLOOKUP(VolumeByClient[[#This Row],[GEOID]],GEONAMES[GEOCODE],GEONAMES[GEO NAME])</f>
        <v>NAM</v>
      </c>
      <c r="F250" t="str">
        <f>"Q"&amp;CEILING(MONTH(VolumeByClient[[#This Row],[DATE]])/3,1)&amp;" "&amp;YEAR(VolumeByClient[[#This Row],[DATE]])</f>
        <v>Q1 2021</v>
      </c>
    </row>
    <row r="251" spans="1:6" ht="14" x14ac:dyDescent="0.15">
      <c r="A251" s="4" t="s">
        <v>21</v>
      </c>
      <c r="B251" s="4">
        <v>44227</v>
      </c>
      <c r="C251" s="11">
        <v>11896</v>
      </c>
      <c r="D251" t="str">
        <f>_xlfn.XLOOKUP(VolumeByClient[[#This Row],[CLID]],GeoTableByClient[CLID2],GeoTableByClient[GEOID])</f>
        <v>GEO1001</v>
      </c>
      <c r="E251" t="str">
        <f>_xlfn.XLOOKUP(VolumeByClient[[#This Row],[GEOID]],GEONAMES[GEOCODE],GEONAMES[GEO NAME])</f>
        <v>NAM</v>
      </c>
      <c r="F251" t="str">
        <f>"Q"&amp;CEILING(MONTH(VolumeByClient[[#This Row],[DATE]])/3,1)&amp;" "&amp;YEAR(VolumeByClient[[#This Row],[DATE]])</f>
        <v>Q1 2021</v>
      </c>
    </row>
    <row r="252" spans="1:6" ht="14" x14ac:dyDescent="0.15">
      <c r="A252" s="4" t="s">
        <v>14</v>
      </c>
      <c r="B252" s="4">
        <v>43861</v>
      </c>
      <c r="C252" s="11">
        <v>358</v>
      </c>
      <c r="D252" t="str">
        <f>_xlfn.XLOOKUP(VolumeByClient[[#This Row],[CLID]],GeoTableByClient[CLID2],GeoTableByClient[GEOID])</f>
        <v>GEO1004</v>
      </c>
      <c r="E252" t="str">
        <f>_xlfn.XLOOKUP(VolumeByClient[[#This Row],[GEOID]],GEONAMES[GEOCODE],GEONAMES[GEO NAME])</f>
        <v>LATAM</v>
      </c>
      <c r="F252" t="str">
        <f>"Q"&amp;CEILING(MONTH(VolumeByClient[[#This Row],[DATE]])/3,1)&amp;" "&amp;YEAR(VolumeByClient[[#This Row],[DATE]])</f>
        <v>Q1 2020</v>
      </c>
    </row>
    <row r="253" spans="1:6" ht="14" x14ac:dyDescent="0.15">
      <c r="A253" s="4" t="s">
        <v>14</v>
      </c>
      <c r="B253" s="4">
        <v>43890</v>
      </c>
      <c r="C253" s="11">
        <v>508</v>
      </c>
      <c r="D253" t="str">
        <f>_xlfn.XLOOKUP(VolumeByClient[[#This Row],[CLID]],GeoTableByClient[CLID2],GeoTableByClient[GEOID])</f>
        <v>GEO1004</v>
      </c>
      <c r="E253" t="str">
        <f>_xlfn.XLOOKUP(VolumeByClient[[#This Row],[GEOID]],GEONAMES[GEOCODE],GEONAMES[GEO NAME])</f>
        <v>LATAM</v>
      </c>
      <c r="F253" t="str">
        <f>"Q"&amp;CEILING(MONTH(VolumeByClient[[#This Row],[DATE]])/3,1)&amp;" "&amp;YEAR(VolumeByClient[[#This Row],[DATE]])</f>
        <v>Q1 2020</v>
      </c>
    </row>
    <row r="254" spans="1:6" ht="14" x14ac:dyDescent="0.15">
      <c r="A254" s="4" t="s">
        <v>14</v>
      </c>
      <c r="B254" s="4">
        <v>43921</v>
      </c>
      <c r="C254" s="11">
        <v>458</v>
      </c>
      <c r="D254" t="str">
        <f>_xlfn.XLOOKUP(VolumeByClient[[#This Row],[CLID]],GeoTableByClient[CLID2],GeoTableByClient[GEOID])</f>
        <v>GEO1004</v>
      </c>
      <c r="E254" t="str">
        <f>_xlfn.XLOOKUP(VolumeByClient[[#This Row],[GEOID]],GEONAMES[GEOCODE],GEONAMES[GEO NAME])</f>
        <v>LATAM</v>
      </c>
      <c r="F254" t="str">
        <f>"Q"&amp;CEILING(MONTH(VolumeByClient[[#This Row],[DATE]])/3,1)&amp;" "&amp;YEAR(VolumeByClient[[#This Row],[DATE]])</f>
        <v>Q1 2020</v>
      </c>
    </row>
    <row r="255" spans="1:6" ht="14" x14ac:dyDescent="0.15">
      <c r="A255" s="4" t="s">
        <v>14</v>
      </c>
      <c r="B255" s="4">
        <v>43951</v>
      </c>
      <c r="C255" s="11">
        <v>655</v>
      </c>
      <c r="D255" t="str">
        <f>_xlfn.XLOOKUP(VolumeByClient[[#This Row],[CLID]],GeoTableByClient[CLID2],GeoTableByClient[GEOID])</f>
        <v>GEO1004</v>
      </c>
      <c r="E255" t="str">
        <f>_xlfn.XLOOKUP(VolumeByClient[[#This Row],[GEOID]],GEONAMES[GEOCODE],GEONAMES[GEO NAME])</f>
        <v>LATAM</v>
      </c>
      <c r="F255" t="str">
        <f>"Q"&amp;CEILING(MONTH(VolumeByClient[[#This Row],[DATE]])/3,1)&amp;" "&amp;YEAR(VolumeByClient[[#This Row],[DATE]])</f>
        <v>Q2 2020</v>
      </c>
    </row>
    <row r="256" spans="1:6" ht="14" x14ac:dyDescent="0.15">
      <c r="A256" s="4" t="s">
        <v>14</v>
      </c>
      <c r="B256" s="4">
        <v>43982</v>
      </c>
      <c r="C256" s="11">
        <v>506</v>
      </c>
      <c r="D256" t="str">
        <f>_xlfn.XLOOKUP(VolumeByClient[[#This Row],[CLID]],GeoTableByClient[CLID2],GeoTableByClient[GEOID])</f>
        <v>GEO1004</v>
      </c>
      <c r="E256" t="str">
        <f>_xlfn.XLOOKUP(VolumeByClient[[#This Row],[GEOID]],GEONAMES[GEOCODE],GEONAMES[GEO NAME])</f>
        <v>LATAM</v>
      </c>
      <c r="F256" t="str">
        <f>"Q"&amp;CEILING(MONTH(VolumeByClient[[#This Row],[DATE]])/3,1)&amp;" "&amp;YEAR(VolumeByClient[[#This Row],[DATE]])</f>
        <v>Q2 2020</v>
      </c>
    </row>
    <row r="257" spans="1:6" ht="14" x14ac:dyDescent="0.15">
      <c r="A257" s="4" t="s">
        <v>14</v>
      </c>
      <c r="B257" s="4">
        <v>44012</v>
      </c>
      <c r="C257" s="11">
        <v>458</v>
      </c>
      <c r="D257" t="str">
        <f>_xlfn.XLOOKUP(VolumeByClient[[#This Row],[CLID]],GeoTableByClient[CLID2],GeoTableByClient[GEOID])</f>
        <v>GEO1004</v>
      </c>
      <c r="E257" t="str">
        <f>_xlfn.XLOOKUP(VolumeByClient[[#This Row],[GEOID]],GEONAMES[GEOCODE],GEONAMES[GEO NAME])</f>
        <v>LATAM</v>
      </c>
      <c r="F257" t="str">
        <f>"Q"&amp;CEILING(MONTH(VolumeByClient[[#This Row],[DATE]])/3,1)&amp;" "&amp;YEAR(VolumeByClient[[#This Row],[DATE]])</f>
        <v>Q2 2020</v>
      </c>
    </row>
    <row r="258" spans="1:6" ht="14" x14ac:dyDescent="0.15">
      <c r="A258" s="4" t="s">
        <v>14</v>
      </c>
      <c r="B258" s="4">
        <v>44043</v>
      </c>
      <c r="C258" s="11">
        <v>308</v>
      </c>
      <c r="D258" t="str">
        <f>_xlfn.XLOOKUP(VolumeByClient[[#This Row],[CLID]],GeoTableByClient[CLID2],GeoTableByClient[GEOID])</f>
        <v>GEO1004</v>
      </c>
      <c r="E258" t="str">
        <f>_xlfn.XLOOKUP(VolumeByClient[[#This Row],[GEOID]],GEONAMES[GEOCODE],GEONAMES[GEO NAME])</f>
        <v>LATAM</v>
      </c>
      <c r="F258" t="str">
        <f>"Q"&amp;CEILING(MONTH(VolumeByClient[[#This Row],[DATE]])/3,1)&amp;" "&amp;YEAR(VolumeByClient[[#This Row],[DATE]])</f>
        <v>Q3 2020</v>
      </c>
    </row>
    <row r="259" spans="1:6" ht="14" x14ac:dyDescent="0.15">
      <c r="A259" s="4" t="s">
        <v>14</v>
      </c>
      <c r="B259" s="4">
        <v>44074</v>
      </c>
      <c r="C259" s="11">
        <v>353</v>
      </c>
      <c r="D259" t="str">
        <f>_xlfn.XLOOKUP(VolumeByClient[[#This Row],[CLID]],GeoTableByClient[CLID2],GeoTableByClient[GEOID])</f>
        <v>GEO1004</v>
      </c>
      <c r="E259" t="str">
        <f>_xlfn.XLOOKUP(VolumeByClient[[#This Row],[GEOID]],GEONAMES[GEOCODE],GEONAMES[GEO NAME])</f>
        <v>LATAM</v>
      </c>
      <c r="F259" t="str">
        <f>"Q"&amp;CEILING(MONTH(VolumeByClient[[#This Row],[DATE]])/3,1)&amp;" "&amp;YEAR(VolumeByClient[[#This Row],[DATE]])</f>
        <v>Q3 2020</v>
      </c>
    </row>
    <row r="260" spans="1:6" ht="14" x14ac:dyDescent="0.15">
      <c r="A260" s="4" t="s">
        <v>14</v>
      </c>
      <c r="B260" s="4">
        <v>44104</v>
      </c>
      <c r="C260" s="11">
        <v>252</v>
      </c>
      <c r="D260" t="str">
        <f>_xlfn.XLOOKUP(VolumeByClient[[#This Row],[CLID]],GeoTableByClient[CLID2],GeoTableByClient[GEOID])</f>
        <v>GEO1004</v>
      </c>
      <c r="E260" t="str">
        <f>_xlfn.XLOOKUP(VolumeByClient[[#This Row],[GEOID]],GEONAMES[GEOCODE],GEONAMES[GEO NAME])</f>
        <v>LATAM</v>
      </c>
      <c r="F260" t="str">
        <f>"Q"&amp;CEILING(MONTH(VolumeByClient[[#This Row],[DATE]])/3,1)&amp;" "&amp;YEAR(VolumeByClient[[#This Row],[DATE]])</f>
        <v>Q3 2020</v>
      </c>
    </row>
    <row r="261" spans="1:6" ht="14" x14ac:dyDescent="0.15">
      <c r="A261" s="4" t="s">
        <v>14</v>
      </c>
      <c r="B261" s="4">
        <v>44135</v>
      </c>
      <c r="C261" s="11">
        <v>402</v>
      </c>
      <c r="D261" t="str">
        <f>_xlfn.XLOOKUP(VolumeByClient[[#This Row],[CLID]],GeoTableByClient[CLID2],GeoTableByClient[GEOID])</f>
        <v>GEO1004</v>
      </c>
      <c r="E261" t="str">
        <f>_xlfn.XLOOKUP(VolumeByClient[[#This Row],[GEOID]],GEONAMES[GEOCODE],GEONAMES[GEO NAME])</f>
        <v>LATAM</v>
      </c>
      <c r="F261" t="str">
        <f>"Q"&amp;CEILING(MONTH(VolumeByClient[[#This Row],[DATE]])/3,1)&amp;" "&amp;YEAR(VolumeByClient[[#This Row],[DATE]])</f>
        <v>Q4 2020</v>
      </c>
    </row>
    <row r="262" spans="1:6" ht="14" x14ac:dyDescent="0.15">
      <c r="A262" s="4" t="s">
        <v>14</v>
      </c>
      <c r="B262" s="4">
        <v>44165</v>
      </c>
      <c r="C262" s="11">
        <v>352</v>
      </c>
      <c r="D262" t="str">
        <f>_xlfn.XLOOKUP(VolumeByClient[[#This Row],[CLID]],GeoTableByClient[CLID2],GeoTableByClient[GEOID])</f>
        <v>GEO1004</v>
      </c>
      <c r="E262" t="str">
        <f>_xlfn.XLOOKUP(VolumeByClient[[#This Row],[GEOID]],GEONAMES[GEOCODE],GEONAMES[GEO NAME])</f>
        <v>LATAM</v>
      </c>
      <c r="F262" t="str">
        <f>"Q"&amp;CEILING(MONTH(VolumeByClient[[#This Row],[DATE]])/3,1)&amp;" "&amp;YEAR(VolumeByClient[[#This Row],[DATE]])</f>
        <v>Q4 2020</v>
      </c>
    </row>
    <row r="263" spans="1:6" ht="14" x14ac:dyDescent="0.15">
      <c r="A263" s="4" t="s">
        <v>14</v>
      </c>
      <c r="B263" s="4">
        <v>44196</v>
      </c>
      <c r="C263" s="11">
        <v>457</v>
      </c>
      <c r="D263" t="str">
        <f>_xlfn.XLOOKUP(VolumeByClient[[#This Row],[CLID]],GeoTableByClient[CLID2],GeoTableByClient[GEOID])</f>
        <v>GEO1004</v>
      </c>
      <c r="E263" t="str">
        <f>_xlfn.XLOOKUP(VolumeByClient[[#This Row],[GEOID]],GEONAMES[GEOCODE],GEONAMES[GEO NAME])</f>
        <v>LATAM</v>
      </c>
      <c r="F263" t="str">
        <f>"Q"&amp;CEILING(MONTH(VolumeByClient[[#This Row],[DATE]])/3,1)&amp;" "&amp;YEAR(VolumeByClient[[#This Row],[DATE]])</f>
        <v>Q4 2020</v>
      </c>
    </row>
    <row r="264" spans="1:6" ht="14" x14ac:dyDescent="0.15">
      <c r="A264" s="4" t="s">
        <v>14</v>
      </c>
      <c r="B264" s="4">
        <v>44377</v>
      </c>
      <c r="C264" s="11">
        <v>472</v>
      </c>
      <c r="D264" t="str">
        <f>_xlfn.XLOOKUP(VolumeByClient[[#This Row],[CLID]],GeoTableByClient[CLID2],GeoTableByClient[GEOID])</f>
        <v>GEO1004</v>
      </c>
      <c r="E264" t="str">
        <f>_xlfn.XLOOKUP(VolumeByClient[[#This Row],[GEOID]],GEONAMES[GEOCODE],GEONAMES[GEO NAME])</f>
        <v>LATAM</v>
      </c>
      <c r="F264" t="str">
        <f>"Q"&amp;CEILING(MONTH(VolumeByClient[[#This Row],[DATE]])/3,1)&amp;" "&amp;YEAR(VolumeByClient[[#This Row],[DATE]])</f>
        <v>Q2 2021</v>
      </c>
    </row>
    <row r="265" spans="1:6" ht="14" x14ac:dyDescent="0.15">
      <c r="A265" s="4" t="s">
        <v>14</v>
      </c>
      <c r="B265" s="4">
        <v>44347</v>
      </c>
      <c r="C265" s="11">
        <v>499</v>
      </c>
      <c r="D265" t="str">
        <f>_xlfn.XLOOKUP(VolumeByClient[[#This Row],[CLID]],GeoTableByClient[CLID2],GeoTableByClient[GEOID])</f>
        <v>GEO1004</v>
      </c>
      <c r="E265" t="str">
        <f>_xlfn.XLOOKUP(VolumeByClient[[#This Row],[GEOID]],GEONAMES[GEOCODE],GEONAMES[GEO NAME])</f>
        <v>LATAM</v>
      </c>
      <c r="F265" t="str">
        <f>"Q"&amp;CEILING(MONTH(VolumeByClient[[#This Row],[DATE]])/3,1)&amp;" "&amp;YEAR(VolumeByClient[[#This Row],[DATE]])</f>
        <v>Q2 2021</v>
      </c>
    </row>
    <row r="266" spans="1:6" ht="14" x14ac:dyDescent="0.15">
      <c r="A266" s="4" t="s">
        <v>14</v>
      </c>
      <c r="B266" s="4">
        <v>44316</v>
      </c>
      <c r="C266" s="11">
        <v>665</v>
      </c>
      <c r="D266" t="str">
        <f>_xlfn.XLOOKUP(VolumeByClient[[#This Row],[CLID]],GeoTableByClient[CLID2],GeoTableByClient[GEOID])</f>
        <v>GEO1004</v>
      </c>
      <c r="E266" t="str">
        <f>_xlfn.XLOOKUP(VolumeByClient[[#This Row],[GEOID]],GEONAMES[GEOCODE],GEONAMES[GEO NAME])</f>
        <v>LATAM</v>
      </c>
      <c r="F266" t="str">
        <f>"Q"&amp;CEILING(MONTH(VolumeByClient[[#This Row],[DATE]])/3,1)&amp;" "&amp;YEAR(VolumeByClient[[#This Row],[DATE]])</f>
        <v>Q2 2021</v>
      </c>
    </row>
    <row r="267" spans="1:6" ht="14" x14ac:dyDescent="0.15">
      <c r="A267" s="4" t="s">
        <v>14</v>
      </c>
      <c r="B267" s="4">
        <v>44286</v>
      </c>
      <c r="C267" s="11">
        <v>459</v>
      </c>
      <c r="D267" t="str">
        <f>_xlfn.XLOOKUP(VolumeByClient[[#This Row],[CLID]],GeoTableByClient[CLID2],GeoTableByClient[GEOID])</f>
        <v>GEO1004</v>
      </c>
      <c r="E267" t="str">
        <f>_xlfn.XLOOKUP(VolumeByClient[[#This Row],[GEOID]],GEONAMES[GEOCODE],GEONAMES[GEO NAME])</f>
        <v>LATAM</v>
      </c>
      <c r="F267" t="str">
        <f>"Q"&amp;CEILING(MONTH(VolumeByClient[[#This Row],[DATE]])/3,1)&amp;" "&amp;YEAR(VolumeByClient[[#This Row],[DATE]])</f>
        <v>Q1 2021</v>
      </c>
    </row>
    <row r="268" spans="1:6" ht="14" x14ac:dyDescent="0.15">
      <c r="A268" s="4" t="s">
        <v>14</v>
      </c>
      <c r="B268" s="4">
        <v>44255</v>
      </c>
      <c r="C268" s="11">
        <v>519</v>
      </c>
      <c r="D268" t="str">
        <f>_xlfn.XLOOKUP(VolumeByClient[[#This Row],[CLID]],GeoTableByClient[CLID2],GeoTableByClient[GEOID])</f>
        <v>GEO1004</v>
      </c>
      <c r="E268" t="str">
        <f>_xlfn.XLOOKUP(VolumeByClient[[#This Row],[GEOID]],GEONAMES[GEOCODE],GEONAMES[GEO NAME])</f>
        <v>LATAM</v>
      </c>
      <c r="F268" t="str">
        <f>"Q"&amp;CEILING(MONTH(VolumeByClient[[#This Row],[DATE]])/3,1)&amp;" "&amp;YEAR(VolumeByClient[[#This Row],[DATE]])</f>
        <v>Q1 2021</v>
      </c>
    </row>
    <row r="269" spans="1:6" ht="14" x14ac:dyDescent="0.15">
      <c r="A269" s="4" t="s">
        <v>14</v>
      </c>
      <c r="B269" s="4">
        <v>44227</v>
      </c>
      <c r="C269" s="11">
        <v>358</v>
      </c>
      <c r="D269" t="str">
        <f>_xlfn.XLOOKUP(VolumeByClient[[#This Row],[CLID]],GeoTableByClient[CLID2],GeoTableByClient[GEOID])</f>
        <v>GEO1004</v>
      </c>
      <c r="E269" t="str">
        <f>_xlfn.XLOOKUP(VolumeByClient[[#This Row],[GEOID]],GEONAMES[GEOCODE],GEONAMES[GEO NAME])</f>
        <v>LATAM</v>
      </c>
      <c r="F269" t="str">
        <f>"Q"&amp;CEILING(MONTH(VolumeByClient[[#This Row],[DATE]])/3,1)&amp;" "&amp;YEAR(VolumeByClient[[#This Row],[DATE]])</f>
        <v>Q1 2021</v>
      </c>
    </row>
    <row r="270" spans="1:6" ht="14" x14ac:dyDescent="0.15">
      <c r="A270" s="4" t="s">
        <v>17</v>
      </c>
      <c r="B270" s="4">
        <v>43861</v>
      </c>
      <c r="C270" s="11">
        <v>20394</v>
      </c>
      <c r="D270" t="str">
        <f>_xlfn.XLOOKUP(VolumeByClient[[#This Row],[CLID]],GeoTableByClient[CLID2],GeoTableByClient[GEOID])</f>
        <v>GEO1001</v>
      </c>
      <c r="E270" t="str">
        <f>_xlfn.XLOOKUP(VolumeByClient[[#This Row],[GEOID]],GEONAMES[GEOCODE],GEONAMES[GEO NAME])</f>
        <v>NAM</v>
      </c>
      <c r="F270" t="str">
        <f>"Q"&amp;CEILING(MONTH(VolumeByClient[[#This Row],[DATE]])/3,1)&amp;" "&amp;YEAR(VolumeByClient[[#This Row],[DATE]])</f>
        <v>Q1 2020</v>
      </c>
    </row>
    <row r="271" spans="1:6" ht="14" x14ac:dyDescent="0.15">
      <c r="A271" s="4" t="s">
        <v>17</v>
      </c>
      <c r="B271" s="4">
        <v>43890</v>
      </c>
      <c r="C271" s="11">
        <v>22941</v>
      </c>
      <c r="D271" t="str">
        <f>_xlfn.XLOOKUP(VolumeByClient[[#This Row],[CLID]],GeoTableByClient[CLID2],GeoTableByClient[GEOID])</f>
        <v>GEO1001</v>
      </c>
      <c r="E271" t="str">
        <f>_xlfn.XLOOKUP(VolumeByClient[[#This Row],[GEOID]],GEONAMES[GEOCODE],GEONAMES[GEO NAME])</f>
        <v>NAM</v>
      </c>
      <c r="F271" t="str">
        <f>"Q"&amp;CEILING(MONTH(VolumeByClient[[#This Row],[DATE]])/3,1)&amp;" "&amp;YEAR(VolumeByClient[[#This Row],[DATE]])</f>
        <v>Q1 2020</v>
      </c>
    </row>
    <row r="272" spans="1:6" ht="14" x14ac:dyDescent="0.15">
      <c r="A272" s="4" t="s">
        <v>17</v>
      </c>
      <c r="B272" s="4">
        <v>43921</v>
      </c>
      <c r="C272" s="11">
        <v>25487</v>
      </c>
      <c r="D272" t="str">
        <f>_xlfn.XLOOKUP(VolumeByClient[[#This Row],[CLID]],GeoTableByClient[CLID2],GeoTableByClient[GEOID])</f>
        <v>GEO1001</v>
      </c>
      <c r="E272" t="str">
        <f>_xlfn.XLOOKUP(VolumeByClient[[#This Row],[GEOID]],GEONAMES[GEOCODE],GEONAMES[GEO NAME])</f>
        <v>NAM</v>
      </c>
      <c r="F272" t="str">
        <f>"Q"&amp;CEILING(MONTH(VolumeByClient[[#This Row],[DATE]])/3,1)&amp;" "&amp;YEAR(VolumeByClient[[#This Row],[DATE]])</f>
        <v>Q1 2020</v>
      </c>
    </row>
    <row r="273" spans="1:6" ht="14" x14ac:dyDescent="0.15">
      <c r="A273" s="4" t="s">
        <v>17</v>
      </c>
      <c r="B273" s="4">
        <v>43951</v>
      </c>
      <c r="C273" s="11">
        <v>30586</v>
      </c>
      <c r="D273" t="str">
        <f>_xlfn.XLOOKUP(VolumeByClient[[#This Row],[CLID]],GeoTableByClient[CLID2],GeoTableByClient[GEOID])</f>
        <v>GEO1001</v>
      </c>
      <c r="E273" t="str">
        <f>_xlfn.XLOOKUP(VolumeByClient[[#This Row],[GEOID]],GEONAMES[GEOCODE],GEONAMES[GEO NAME])</f>
        <v>NAM</v>
      </c>
      <c r="F273" t="str">
        <f>"Q"&amp;CEILING(MONTH(VolumeByClient[[#This Row],[DATE]])/3,1)&amp;" "&amp;YEAR(VolumeByClient[[#This Row],[DATE]])</f>
        <v>Q2 2020</v>
      </c>
    </row>
    <row r="274" spans="1:6" ht="14" x14ac:dyDescent="0.15">
      <c r="A274" s="4" t="s">
        <v>17</v>
      </c>
      <c r="B274" s="4">
        <v>43982</v>
      </c>
      <c r="C274" s="11">
        <v>28040</v>
      </c>
      <c r="D274" t="str">
        <f>_xlfn.XLOOKUP(VolumeByClient[[#This Row],[CLID]],GeoTableByClient[CLID2],GeoTableByClient[GEOID])</f>
        <v>GEO1001</v>
      </c>
      <c r="E274" t="str">
        <f>_xlfn.XLOOKUP(VolumeByClient[[#This Row],[GEOID]],GEONAMES[GEOCODE],GEONAMES[GEO NAME])</f>
        <v>NAM</v>
      </c>
      <c r="F274" t="str">
        <f>"Q"&amp;CEILING(MONTH(VolumeByClient[[#This Row],[DATE]])/3,1)&amp;" "&amp;YEAR(VolumeByClient[[#This Row],[DATE]])</f>
        <v>Q2 2020</v>
      </c>
    </row>
    <row r="275" spans="1:6" ht="14" x14ac:dyDescent="0.15">
      <c r="A275" s="4" t="s">
        <v>17</v>
      </c>
      <c r="B275" s="4">
        <v>44012</v>
      </c>
      <c r="C275" s="11">
        <v>20393</v>
      </c>
      <c r="D275" t="str">
        <f>_xlfn.XLOOKUP(VolumeByClient[[#This Row],[CLID]],GeoTableByClient[CLID2],GeoTableByClient[GEOID])</f>
        <v>GEO1001</v>
      </c>
      <c r="E275" t="str">
        <f>_xlfn.XLOOKUP(VolumeByClient[[#This Row],[GEOID]],GEONAMES[GEOCODE],GEONAMES[GEO NAME])</f>
        <v>NAM</v>
      </c>
      <c r="F275" t="str">
        <f>"Q"&amp;CEILING(MONTH(VolumeByClient[[#This Row],[DATE]])/3,1)&amp;" "&amp;YEAR(VolumeByClient[[#This Row],[DATE]])</f>
        <v>Q2 2020</v>
      </c>
    </row>
    <row r="276" spans="1:6" ht="14" x14ac:dyDescent="0.15">
      <c r="A276" s="4" t="s">
        <v>17</v>
      </c>
      <c r="B276" s="4">
        <v>44043</v>
      </c>
      <c r="C276" s="11">
        <v>17841</v>
      </c>
      <c r="D276" t="str">
        <f>_xlfn.XLOOKUP(VolumeByClient[[#This Row],[CLID]],GeoTableByClient[CLID2],GeoTableByClient[GEOID])</f>
        <v>GEO1001</v>
      </c>
      <c r="E276" t="str">
        <f>_xlfn.XLOOKUP(VolumeByClient[[#This Row],[GEOID]],GEONAMES[GEOCODE],GEONAMES[GEO NAME])</f>
        <v>NAM</v>
      </c>
      <c r="F276" t="str">
        <f>"Q"&amp;CEILING(MONTH(VolumeByClient[[#This Row],[DATE]])/3,1)&amp;" "&amp;YEAR(VolumeByClient[[#This Row],[DATE]])</f>
        <v>Q3 2020</v>
      </c>
    </row>
    <row r="277" spans="1:6" ht="14" x14ac:dyDescent="0.15">
      <c r="A277" s="4" t="s">
        <v>17</v>
      </c>
      <c r="B277" s="4">
        <v>44074</v>
      </c>
      <c r="C277" s="11">
        <v>15298</v>
      </c>
      <c r="D277" t="str">
        <f>_xlfn.XLOOKUP(VolumeByClient[[#This Row],[CLID]],GeoTableByClient[CLID2],GeoTableByClient[GEOID])</f>
        <v>GEO1001</v>
      </c>
      <c r="E277" t="str">
        <f>_xlfn.XLOOKUP(VolumeByClient[[#This Row],[GEOID]],GEONAMES[GEOCODE],GEONAMES[GEO NAME])</f>
        <v>NAM</v>
      </c>
      <c r="F277" t="str">
        <f>"Q"&amp;CEILING(MONTH(VolumeByClient[[#This Row],[DATE]])/3,1)&amp;" "&amp;YEAR(VolumeByClient[[#This Row],[DATE]])</f>
        <v>Q3 2020</v>
      </c>
    </row>
    <row r="278" spans="1:6" ht="14" x14ac:dyDescent="0.15">
      <c r="A278" s="4" t="s">
        <v>17</v>
      </c>
      <c r="B278" s="4">
        <v>44104</v>
      </c>
      <c r="C278" s="11">
        <v>15295</v>
      </c>
      <c r="D278" t="str">
        <f>_xlfn.XLOOKUP(VolumeByClient[[#This Row],[CLID]],GeoTableByClient[CLID2],GeoTableByClient[GEOID])</f>
        <v>GEO1001</v>
      </c>
      <c r="E278" t="str">
        <f>_xlfn.XLOOKUP(VolumeByClient[[#This Row],[GEOID]],GEONAMES[GEOCODE],GEONAMES[GEO NAME])</f>
        <v>NAM</v>
      </c>
      <c r="F278" t="str">
        <f>"Q"&amp;CEILING(MONTH(VolumeByClient[[#This Row],[DATE]])/3,1)&amp;" "&amp;YEAR(VolumeByClient[[#This Row],[DATE]])</f>
        <v>Q3 2020</v>
      </c>
    </row>
    <row r="279" spans="1:6" ht="14" x14ac:dyDescent="0.15">
      <c r="A279" s="4" t="s">
        <v>17</v>
      </c>
      <c r="B279" s="4">
        <v>44135</v>
      </c>
      <c r="C279" s="11">
        <v>17846</v>
      </c>
      <c r="D279" t="str">
        <f>_xlfn.XLOOKUP(VolumeByClient[[#This Row],[CLID]],GeoTableByClient[CLID2],GeoTableByClient[GEOID])</f>
        <v>GEO1001</v>
      </c>
      <c r="E279" t="str">
        <f>_xlfn.XLOOKUP(VolumeByClient[[#This Row],[GEOID]],GEONAMES[GEOCODE],GEONAMES[GEO NAME])</f>
        <v>NAM</v>
      </c>
      <c r="F279" t="str">
        <f>"Q"&amp;CEILING(MONTH(VolumeByClient[[#This Row],[DATE]])/3,1)&amp;" "&amp;YEAR(VolumeByClient[[#This Row],[DATE]])</f>
        <v>Q4 2020</v>
      </c>
    </row>
    <row r="280" spans="1:6" ht="14" x14ac:dyDescent="0.15">
      <c r="A280" s="4" t="s">
        <v>17</v>
      </c>
      <c r="B280" s="4">
        <v>44165</v>
      </c>
      <c r="C280" s="11">
        <v>20388</v>
      </c>
      <c r="D280" t="str">
        <f>_xlfn.XLOOKUP(VolumeByClient[[#This Row],[CLID]],GeoTableByClient[CLID2],GeoTableByClient[GEOID])</f>
        <v>GEO1001</v>
      </c>
      <c r="E280" t="str">
        <f>_xlfn.XLOOKUP(VolumeByClient[[#This Row],[GEOID]],GEONAMES[GEOCODE],GEONAMES[GEO NAME])</f>
        <v>NAM</v>
      </c>
      <c r="F280" t="str">
        <f>"Q"&amp;CEILING(MONTH(VolumeByClient[[#This Row],[DATE]])/3,1)&amp;" "&amp;YEAR(VolumeByClient[[#This Row],[DATE]])</f>
        <v>Q4 2020</v>
      </c>
    </row>
    <row r="281" spans="1:6" ht="14" x14ac:dyDescent="0.15">
      <c r="A281" s="4" t="s">
        <v>17</v>
      </c>
      <c r="B281" s="4">
        <v>44196</v>
      </c>
      <c r="C281" s="11">
        <v>20391</v>
      </c>
      <c r="D281" t="str">
        <f>_xlfn.XLOOKUP(VolumeByClient[[#This Row],[CLID]],GeoTableByClient[CLID2],GeoTableByClient[GEOID])</f>
        <v>GEO1001</v>
      </c>
      <c r="E281" t="str">
        <f>_xlfn.XLOOKUP(VolumeByClient[[#This Row],[GEOID]],GEONAMES[GEOCODE],GEONAMES[GEO NAME])</f>
        <v>NAM</v>
      </c>
      <c r="F281" t="str">
        <f>"Q"&amp;CEILING(MONTH(VolumeByClient[[#This Row],[DATE]])/3,1)&amp;" "&amp;YEAR(VolumeByClient[[#This Row],[DATE]])</f>
        <v>Q4 2020</v>
      </c>
    </row>
    <row r="282" spans="1:6" ht="14" x14ac:dyDescent="0.15">
      <c r="A282" s="4" t="s">
        <v>17</v>
      </c>
      <c r="B282" s="4">
        <v>44377</v>
      </c>
      <c r="C282" s="11">
        <v>20289</v>
      </c>
      <c r="D282" t="str">
        <f>_xlfn.XLOOKUP(VolumeByClient[[#This Row],[CLID]],GeoTableByClient[CLID2],GeoTableByClient[GEOID])</f>
        <v>GEO1001</v>
      </c>
      <c r="E282" t="str">
        <f>_xlfn.XLOOKUP(VolumeByClient[[#This Row],[GEOID]],GEONAMES[GEOCODE],GEONAMES[GEO NAME])</f>
        <v>NAM</v>
      </c>
      <c r="F282" t="str">
        <f>"Q"&amp;CEILING(MONTH(VolumeByClient[[#This Row],[DATE]])/3,1)&amp;" "&amp;YEAR(VolumeByClient[[#This Row],[DATE]])</f>
        <v>Q2 2021</v>
      </c>
    </row>
    <row r="283" spans="1:6" ht="14" x14ac:dyDescent="0.15">
      <c r="A283" s="4" t="s">
        <v>17</v>
      </c>
      <c r="B283" s="4">
        <v>44347</v>
      </c>
      <c r="C283" s="11">
        <v>29437</v>
      </c>
      <c r="D283" t="str">
        <f>_xlfn.XLOOKUP(VolumeByClient[[#This Row],[CLID]],GeoTableByClient[CLID2],GeoTableByClient[GEOID])</f>
        <v>GEO1001</v>
      </c>
      <c r="E283" t="str">
        <f>_xlfn.XLOOKUP(VolumeByClient[[#This Row],[GEOID]],GEONAMES[GEOCODE],GEONAMES[GEO NAME])</f>
        <v>NAM</v>
      </c>
      <c r="F283" t="str">
        <f>"Q"&amp;CEILING(MONTH(VolumeByClient[[#This Row],[DATE]])/3,1)&amp;" "&amp;YEAR(VolumeByClient[[#This Row],[DATE]])</f>
        <v>Q2 2021</v>
      </c>
    </row>
    <row r="284" spans="1:6" ht="14" x14ac:dyDescent="0.15">
      <c r="A284" s="4" t="s">
        <v>17</v>
      </c>
      <c r="B284" s="4">
        <v>44316</v>
      </c>
      <c r="C284" s="11">
        <v>32113</v>
      </c>
      <c r="D284" t="str">
        <f>_xlfn.XLOOKUP(VolumeByClient[[#This Row],[CLID]],GeoTableByClient[CLID2],GeoTableByClient[GEOID])</f>
        <v>GEO1001</v>
      </c>
      <c r="E284" t="str">
        <f>_xlfn.XLOOKUP(VolumeByClient[[#This Row],[GEOID]],GEONAMES[GEOCODE],GEONAMES[GEO NAME])</f>
        <v>NAM</v>
      </c>
      <c r="F284" t="str">
        <f>"Q"&amp;CEILING(MONTH(VolumeByClient[[#This Row],[DATE]])/3,1)&amp;" "&amp;YEAR(VolumeByClient[[#This Row],[DATE]])</f>
        <v>Q2 2021</v>
      </c>
    </row>
    <row r="285" spans="1:6" ht="14" x14ac:dyDescent="0.15">
      <c r="A285" s="4" t="s">
        <v>17</v>
      </c>
      <c r="B285" s="4">
        <v>44286</v>
      </c>
      <c r="C285" s="11">
        <v>26762</v>
      </c>
      <c r="D285" t="str">
        <f>_xlfn.XLOOKUP(VolumeByClient[[#This Row],[CLID]],GeoTableByClient[CLID2],GeoTableByClient[GEOID])</f>
        <v>GEO1001</v>
      </c>
      <c r="E285" t="str">
        <f>_xlfn.XLOOKUP(VolumeByClient[[#This Row],[GEOID]],GEONAMES[GEOCODE],GEONAMES[GEO NAME])</f>
        <v>NAM</v>
      </c>
      <c r="F285" t="str">
        <f>"Q"&amp;CEILING(MONTH(VolumeByClient[[#This Row],[DATE]])/3,1)&amp;" "&amp;YEAR(VolumeByClient[[#This Row],[DATE]])</f>
        <v>Q1 2021</v>
      </c>
    </row>
    <row r="286" spans="1:6" ht="14" x14ac:dyDescent="0.15">
      <c r="A286" s="4" t="s">
        <v>17</v>
      </c>
      <c r="B286" s="4">
        <v>44255</v>
      </c>
      <c r="C286" s="11">
        <v>22713</v>
      </c>
      <c r="D286" t="str">
        <f>_xlfn.XLOOKUP(VolumeByClient[[#This Row],[CLID]],GeoTableByClient[CLID2],GeoTableByClient[GEOID])</f>
        <v>GEO1001</v>
      </c>
      <c r="E286" t="str">
        <f>_xlfn.XLOOKUP(VolumeByClient[[#This Row],[GEOID]],GEONAMES[GEOCODE],GEONAMES[GEO NAME])</f>
        <v>NAM</v>
      </c>
      <c r="F286" t="str">
        <f>"Q"&amp;CEILING(MONTH(VolumeByClient[[#This Row],[DATE]])/3,1)&amp;" "&amp;YEAR(VolumeByClient[[#This Row],[DATE]])</f>
        <v>Q1 2021</v>
      </c>
    </row>
    <row r="287" spans="1:6" ht="14" x14ac:dyDescent="0.15">
      <c r="A287" s="4" t="s">
        <v>17</v>
      </c>
      <c r="B287" s="4">
        <v>44227</v>
      </c>
      <c r="C287" s="11">
        <v>20286</v>
      </c>
      <c r="D287" t="str">
        <f>_xlfn.XLOOKUP(VolumeByClient[[#This Row],[CLID]],GeoTableByClient[CLID2],GeoTableByClient[GEOID])</f>
        <v>GEO1001</v>
      </c>
      <c r="E287" t="str">
        <f>_xlfn.XLOOKUP(VolumeByClient[[#This Row],[GEOID]],GEONAMES[GEOCODE],GEONAMES[GEO NAME])</f>
        <v>NAM</v>
      </c>
      <c r="F287" t="str">
        <f>"Q"&amp;CEILING(MONTH(VolumeByClient[[#This Row],[DATE]])/3,1)&amp;" "&amp;YEAR(VolumeByClient[[#This Row],[DATE]])</f>
        <v>Q1 2021</v>
      </c>
    </row>
    <row r="288" spans="1:6" ht="14" x14ac:dyDescent="0.15">
      <c r="A288" s="4" t="s">
        <v>8</v>
      </c>
      <c r="B288" s="4">
        <v>43861</v>
      </c>
      <c r="C288" s="11">
        <v>11682</v>
      </c>
      <c r="D288" t="str">
        <f>_xlfn.XLOOKUP(VolumeByClient[[#This Row],[CLID]],GeoTableByClient[CLID2],GeoTableByClient[GEOID])</f>
        <v>GEO1004</v>
      </c>
      <c r="E288" t="str">
        <f>_xlfn.XLOOKUP(VolumeByClient[[#This Row],[GEOID]],GEONAMES[GEOCODE],GEONAMES[GEO NAME])</f>
        <v>LATAM</v>
      </c>
      <c r="F288" t="str">
        <f>"Q"&amp;CEILING(MONTH(VolumeByClient[[#This Row],[DATE]])/3,1)&amp;" "&amp;YEAR(VolumeByClient[[#This Row],[DATE]])</f>
        <v>Q1 2020</v>
      </c>
    </row>
    <row r="289" spans="1:6" ht="14" x14ac:dyDescent="0.15">
      <c r="A289" s="4" t="s">
        <v>8</v>
      </c>
      <c r="B289" s="4">
        <v>43890</v>
      </c>
      <c r="C289" s="11">
        <v>14802</v>
      </c>
      <c r="D289" t="str">
        <f>_xlfn.XLOOKUP(VolumeByClient[[#This Row],[CLID]],GeoTableByClient[CLID2],GeoTableByClient[GEOID])</f>
        <v>GEO1004</v>
      </c>
      <c r="E289" t="str">
        <f>_xlfn.XLOOKUP(VolumeByClient[[#This Row],[GEOID]],GEONAMES[GEOCODE],GEONAMES[GEO NAME])</f>
        <v>LATAM</v>
      </c>
      <c r="F289" t="str">
        <f>"Q"&amp;CEILING(MONTH(VolumeByClient[[#This Row],[DATE]])/3,1)&amp;" "&amp;YEAR(VolumeByClient[[#This Row],[DATE]])</f>
        <v>Q1 2020</v>
      </c>
    </row>
    <row r="290" spans="1:6" ht="14" x14ac:dyDescent="0.15">
      <c r="A290" s="4" t="s">
        <v>8</v>
      </c>
      <c r="B290" s="4">
        <v>43921</v>
      </c>
      <c r="C290" s="11">
        <v>14798</v>
      </c>
      <c r="D290" t="str">
        <f>_xlfn.XLOOKUP(VolumeByClient[[#This Row],[CLID]],GeoTableByClient[CLID2],GeoTableByClient[GEOID])</f>
        <v>GEO1004</v>
      </c>
      <c r="E290" t="str">
        <f>_xlfn.XLOOKUP(VolumeByClient[[#This Row],[GEOID]],GEONAMES[GEOCODE],GEONAMES[GEO NAME])</f>
        <v>LATAM</v>
      </c>
      <c r="F290" t="str">
        <f>"Q"&amp;CEILING(MONTH(VolumeByClient[[#This Row],[DATE]])/3,1)&amp;" "&amp;YEAR(VolumeByClient[[#This Row],[DATE]])</f>
        <v>Q1 2020</v>
      </c>
    </row>
    <row r="291" spans="1:6" ht="14" x14ac:dyDescent="0.15">
      <c r="A291" s="4" t="s">
        <v>8</v>
      </c>
      <c r="B291" s="4">
        <v>43951</v>
      </c>
      <c r="C291" s="11">
        <v>19470</v>
      </c>
      <c r="D291" t="str">
        <f>_xlfn.XLOOKUP(VolumeByClient[[#This Row],[CLID]],GeoTableByClient[CLID2],GeoTableByClient[GEOID])</f>
        <v>GEO1004</v>
      </c>
      <c r="E291" t="str">
        <f>_xlfn.XLOOKUP(VolumeByClient[[#This Row],[GEOID]],GEONAMES[GEOCODE],GEONAMES[GEO NAME])</f>
        <v>LATAM</v>
      </c>
      <c r="F291" t="str">
        <f>"Q"&amp;CEILING(MONTH(VolumeByClient[[#This Row],[DATE]])/3,1)&amp;" "&amp;YEAR(VolumeByClient[[#This Row],[DATE]])</f>
        <v>Q2 2020</v>
      </c>
    </row>
    <row r="292" spans="1:6" ht="14" x14ac:dyDescent="0.15">
      <c r="A292" s="4" t="s">
        <v>8</v>
      </c>
      <c r="B292" s="4">
        <v>43982</v>
      </c>
      <c r="C292" s="11">
        <v>16356</v>
      </c>
      <c r="D292" t="str">
        <f>_xlfn.XLOOKUP(VolumeByClient[[#This Row],[CLID]],GeoTableByClient[CLID2],GeoTableByClient[GEOID])</f>
        <v>GEO1004</v>
      </c>
      <c r="E292" t="str">
        <f>_xlfn.XLOOKUP(VolumeByClient[[#This Row],[GEOID]],GEONAMES[GEOCODE],GEONAMES[GEO NAME])</f>
        <v>LATAM</v>
      </c>
      <c r="F292" t="str">
        <f>"Q"&amp;CEILING(MONTH(VolumeByClient[[#This Row],[DATE]])/3,1)&amp;" "&amp;YEAR(VolumeByClient[[#This Row],[DATE]])</f>
        <v>Q2 2020</v>
      </c>
    </row>
    <row r="293" spans="1:6" ht="14" x14ac:dyDescent="0.15">
      <c r="A293" s="4" t="s">
        <v>8</v>
      </c>
      <c r="B293" s="4">
        <v>44012</v>
      </c>
      <c r="C293" s="11">
        <v>13245</v>
      </c>
      <c r="D293" t="str">
        <f>_xlfn.XLOOKUP(VolumeByClient[[#This Row],[CLID]],GeoTableByClient[CLID2],GeoTableByClient[GEOID])</f>
        <v>GEO1004</v>
      </c>
      <c r="E293" t="str">
        <f>_xlfn.XLOOKUP(VolumeByClient[[#This Row],[GEOID]],GEONAMES[GEOCODE],GEONAMES[GEO NAME])</f>
        <v>LATAM</v>
      </c>
      <c r="F293" t="str">
        <f>"Q"&amp;CEILING(MONTH(VolumeByClient[[#This Row],[DATE]])/3,1)&amp;" "&amp;YEAR(VolumeByClient[[#This Row],[DATE]])</f>
        <v>Q2 2020</v>
      </c>
    </row>
    <row r="294" spans="1:6" ht="14" x14ac:dyDescent="0.15">
      <c r="A294" s="4" t="s">
        <v>8</v>
      </c>
      <c r="B294" s="4">
        <v>44043</v>
      </c>
      <c r="C294" s="11">
        <v>10130</v>
      </c>
      <c r="D294" t="str">
        <f>_xlfn.XLOOKUP(VolumeByClient[[#This Row],[CLID]],GeoTableByClient[CLID2],GeoTableByClient[GEOID])</f>
        <v>GEO1004</v>
      </c>
      <c r="E294" t="str">
        <f>_xlfn.XLOOKUP(VolumeByClient[[#This Row],[GEOID]],GEONAMES[GEOCODE],GEONAMES[GEO NAME])</f>
        <v>LATAM</v>
      </c>
      <c r="F294" t="str">
        <f>"Q"&amp;CEILING(MONTH(VolumeByClient[[#This Row],[DATE]])/3,1)&amp;" "&amp;YEAR(VolumeByClient[[#This Row],[DATE]])</f>
        <v>Q3 2020</v>
      </c>
    </row>
    <row r="295" spans="1:6" ht="14" x14ac:dyDescent="0.15">
      <c r="A295" s="4" t="s">
        <v>8</v>
      </c>
      <c r="B295" s="4">
        <v>44074</v>
      </c>
      <c r="C295" s="11">
        <v>10124</v>
      </c>
      <c r="D295" t="str">
        <f>_xlfn.XLOOKUP(VolumeByClient[[#This Row],[CLID]],GeoTableByClient[CLID2],GeoTableByClient[GEOID])</f>
        <v>GEO1004</v>
      </c>
      <c r="E295" t="str">
        <f>_xlfn.XLOOKUP(VolumeByClient[[#This Row],[GEOID]],GEONAMES[GEOCODE],GEONAMES[GEO NAME])</f>
        <v>LATAM</v>
      </c>
      <c r="F295" t="str">
        <f>"Q"&amp;CEILING(MONTH(VolumeByClient[[#This Row],[DATE]])/3,1)&amp;" "&amp;YEAR(VolumeByClient[[#This Row],[DATE]])</f>
        <v>Q3 2020</v>
      </c>
    </row>
    <row r="296" spans="1:6" ht="14" x14ac:dyDescent="0.15">
      <c r="A296" s="4" t="s">
        <v>8</v>
      </c>
      <c r="B296" s="4">
        <v>44104</v>
      </c>
      <c r="C296" s="11">
        <v>8573</v>
      </c>
      <c r="D296" t="str">
        <f>_xlfn.XLOOKUP(VolumeByClient[[#This Row],[CLID]],GeoTableByClient[CLID2],GeoTableByClient[GEOID])</f>
        <v>GEO1004</v>
      </c>
      <c r="E296" t="str">
        <f>_xlfn.XLOOKUP(VolumeByClient[[#This Row],[GEOID]],GEONAMES[GEOCODE],GEONAMES[GEO NAME])</f>
        <v>LATAM</v>
      </c>
      <c r="F296" t="str">
        <f>"Q"&amp;CEILING(MONTH(VolumeByClient[[#This Row],[DATE]])/3,1)&amp;" "&amp;YEAR(VolumeByClient[[#This Row],[DATE]])</f>
        <v>Q3 2020</v>
      </c>
    </row>
    <row r="297" spans="1:6" ht="14" x14ac:dyDescent="0.15">
      <c r="A297" s="4" t="s">
        <v>8</v>
      </c>
      <c r="B297" s="4">
        <v>44135</v>
      </c>
      <c r="C297" s="11">
        <v>11682</v>
      </c>
      <c r="D297" t="str">
        <f>_xlfn.XLOOKUP(VolumeByClient[[#This Row],[CLID]],GeoTableByClient[CLID2],GeoTableByClient[GEOID])</f>
        <v>GEO1004</v>
      </c>
      <c r="E297" t="str">
        <f>_xlfn.XLOOKUP(VolumeByClient[[#This Row],[GEOID]],GEONAMES[GEOCODE],GEONAMES[GEO NAME])</f>
        <v>LATAM</v>
      </c>
      <c r="F297" t="str">
        <f>"Q"&amp;CEILING(MONTH(VolumeByClient[[#This Row],[DATE]])/3,1)&amp;" "&amp;YEAR(VolumeByClient[[#This Row],[DATE]])</f>
        <v>Q4 2020</v>
      </c>
    </row>
    <row r="298" spans="1:6" ht="14" x14ac:dyDescent="0.15">
      <c r="A298" s="4" t="s">
        <v>8</v>
      </c>
      <c r="B298" s="4">
        <v>44165</v>
      </c>
      <c r="C298" s="11">
        <v>11686</v>
      </c>
      <c r="D298" t="str">
        <f>_xlfn.XLOOKUP(VolumeByClient[[#This Row],[CLID]],GeoTableByClient[CLID2],GeoTableByClient[GEOID])</f>
        <v>GEO1004</v>
      </c>
      <c r="E298" t="str">
        <f>_xlfn.XLOOKUP(VolumeByClient[[#This Row],[GEOID]],GEONAMES[GEOCODE],GEONAMES[GEO NAME])</f>
        <v>LATAM</v>
      </c>
      <c r="F298" t="str">
        <f>"Q"&amp;CEILING(MONTH(VolumeByClient[[#This Row],[DATE]])/3,1)&amp;" "&amp;YEAR(VolumeByClient[[#This Row],[DATE]])</f>
        <v>Q4 2020</v>
      </c>
    </row>
    <row r="299" spans="1:6" ht="14" x14ac:dyDescent="0.15">
      <c r="A299" s="4" t="s">
        <v>8</v>
      </c>
      <c r="B299" s="4">
        <v>44196</v>
      </c>
      <c r="C299" s="11">
        <v>13239</v>
      </c>
      <c r="D299" t="str">
        <f>_xlfn.XLOOKUP(VolumeByClient[[#This Row],[CLID]],GeoTableByClient[CLID2],GeoTableByClient[GEOID])</f>
        <v>GEO1004</v>
      </c>
      <c r="E299" t="str">
        <f>_xlfn.XLOOKUP(VolumeByClient[[#This Row],[GEOID]],GEONAMES[GEOCODE],GEONAMES[GEO NAME])</f>
        <v>LATAM</v>
      </c>
      <c r="F299" t="str">
        <f>"Q"&amp;CEILING(MONTH(VolumeByClient[[#This Row],[DATE]])/3,1)&amp;" "&amp;YEAR(VolumeByClient[[#This Row],[DATE]])</f>
        <v>Q4 2020</v>
      </c>
    </row>
    <row r="300" spans="1:6" ht="14" x14ac:dyDescent="0.15">
      <c r="A300" s="4" t="s">
        <v>8</v>
      </c>
      <c r="B300" s="4">
        <v>44377</v>
      </c>
      <c r="C300" s="11">
        <v>13905</v>
      </c>
      <c r="D300" t="str">
        <f>_xlfn.XLOOKUP(VolumeByClient[[#This Row],[CLID]],GeoTableByClient[CLID2],GeoTableByClient[GEOID])</f>
        <v>GEO1004</v>
      </c>
      <c r="E300" t="str">
        <f>_xlfn.XLOOKUP(VolumeByClient[[#This Row],[GEOID]],GEONAMES[GEOCODE],GEONAMES[GEO NAME])</f>
        <v>LATAM</v>
      </c>
      <c r="F300" t="str">
        <f>"Q"&amp;CEILING(MONTH(VolumeByClient[[#This Row],[DATE]])/3,1)&amp;" "&amp;YEAR(VolumeByClient[[#This Row],[DATE]])</f>
        <v>Q2 2021</v>
      </c>
    </row>
    <row r="301" spans="1:6" ht="14" x14ac:dyDescent="0.15">
      <c r="A301" s="4" t="s">
        <v>8</v>
      </c>
      <c r="B301" s="4">
        <v>44347</v>
      </c>
      <c r="C301" s="11">
        <v>16273</v>
      </c>
      <c r="D301" t="str">
        <f>_xlfn.XLOOKUP(VolumeByClient[[#This Row],[CLID]],GeoTableByClient[CLID2],GeoTableByClient[GEOID])</f>
        <v>GEO1004</v>
      </c>
      <c r="E301" t="str">
        <f>_xlfn.XLOOKUP(VolumeByClient[[#This Row],[GEOID]],GEONAMES[GEOCODE],GEONAMES[GEO NAME])</f>
        <v>LATAM</v>
      </c>
      <c r="F301" t="str">
        <f>"Q"&amp;CEILING(MONTH(VolumeByClient[[#This Row],[DATE]])/3,1)&amp;" "&amp;YEAR(VolumeByClient[[#This Row],[DATE]])</f>
        <v>Q2 2021</v>
      </c>
    </row>
    <row r="302" spans="1:6" ht="14" x14ac:dyDescent="0.15">
      <c r="A302" s="4" t="s">
        <v>8</v>
      </c>
      <c r="B302" s="4">
        <v>44316</v>
      </c>
      <c r="C302" s="11">
        <v>20251</v>
      </c>
      <c r="D302" t="str">
        <f>_xlfn.XLOOKUP(VolumeByClient[[#This Row],[CLID]],GeoTableByClient[CLID2],GeoTableByClient[GEOID])</f>
        <v>GEO1004</v>
      </c>
      <c r="E302" t="str">
        <f>_xlfn.XLOOKUP(VolumeByClient[[#This Row],[GEOID]],GEONAMES[GEOCODE],GEONAMES[GEO NAME])</f>
        <v>LATAM</v>
      </c>
      <c r="F302" t="str">
        <f>"Q"&amp;CEILING(MONTH(VolumeByClient[[#This Row],[DATE]])/3,1)&amp;" "&amp;YEAR(VolumeByClient[[#This Row],[DATE]])</f>
        <v>Q2 2021</v>
      </c>
    </row>
    <row r="303" spans="1:6" ht="14" x14ac:dyDescent="0.15">
      <c r="A303" s="4" t="s">
        <v>8</v>
      </c>
      <c r="B303" s="4">
        <v>44286</v>
      </c>
      <c r="C303" s="11">
        <v>15092</v>
      </c>
      <c r="D303" t="str">
        <f>_xlfn.XLOOKUP(VolumeByClient[[#This Row],[CLID]],GeoTableByClient[CLID2],GeoTableByClient[GEOID])</f>
        <v>GEO1004</v>
      </c>
      <c r="E303" t="str">
        <f>_xlfn.XLOOKUP(VolumeByClient[[#This Row],[GEOID]],GEONAMES[GEOCODE],GEONAMES[GEO NAME])</f>
        <v>LATAM</v>
      </c>
      <c r="F303" t="str">
        <f>"Q"&amp;CEILING(MONTH(VolumeByClient[[#This Row],[DATE]])/3,1)&amp;" "&amp;YEAR(VolumeByClient[[#This Row],[DATE]])</f>
        <v>Q1 2021</v>
      </c>
    </row>
    <row r="304" spans="1:6" ht="14" x14ac:dyDescent="0.15">
      <c r="A304" s="4" t="s">
        <v>8</v>
      </c>
      <c r="B304" s="4">
        <v>44255</v>
      </c>
      <c r="C304" s="11">
        <v>15094</v>
      </c>
      <c r="D304" t="str">
        <f>_xlfn.XLOOKUP(VolumeByClient[[#This Row],[CLID]],GeoTableByClient[CLID2],GeoTableByClient[GEOID])</f>
        <v>GEO1004</v>
      </c>
      <c r="E304" t="str">
        <f>_xlfn.XLOOKUP(VolumeByClient[[#This Row],[GEOID]],GEONAMES[GEOCODE],GEONAMES[GEO NAME])</f>
        <v>LATAM</v>
      </c>
      <c r="F304" t="str">
        <f>"Q"&amp;CEILING(MONTH(VolumeByClient[[#This Row],[DATE]])/3,1)&amp;" "&amp;YEAR(VolumeByClient[[#This Row],[DATE]])</f>
        <v>Q1 2021</v>
      </c>
    </row>
    <row r="305" spans="1:6" ht="14" x14ac:dyDescent="0.15">
      <c r="A305" s="4" t="s">
        <v>8</v>
      </c>
      <c r="B305" s="4">
        <v>44227</v>
      </c>
      <c r="C305" s="11">
        <v>11799</v>
      </c>
      <c r="D305" t="str">
        <f>_xlfn.XLOOKUP(VolumeByClient[[#This Row],[CLID]],GeoTableByClient[CLID2],GeoTableByClient[GEOID])</f>
        <v>GEO1004</v>
      </c>
      <c r="E305" t="str">
        <f>_xlfn.XLOOKUP(VolumeByClient[[#This Row],[GEOID]],GEONAMES[GEOCODE],GEONAMES[GEO NAME])</f>
        <v>LATAM</v>
      </c>
      <c r="F305" t="str">
        <f>"Q"&amp;CEILING(MONTH(VolumeByClient[[#This Row],[DATE]])/3,1)&amp;" "&amp;YEAR(VolumeByClient[[#This Row],[DATE]])</f>
        <v>Q1 2021</v>
      </c>
    </row>
    <row r="306" spans="1:6" ht="14" x14ac:dyDescent="0.15">
      <c r="A306" s="4" t="s">
        <v>12</v>
      </c>
      <c r="B306" s="4">
        <v>44043</v>
      </c>
      <c r="C306" s="11">
        <v>326</v>
      </c>
      <c r="D306" t="str">
        <f>_xlfn.XLOOKUP(VolumeByClient[[#This Row],[CLID]],GeoTableByClient[CLID2],GeoTableByClient[GEOID])</f>
        <v>GEO1002</v>
      </c>
      <c r="E306" t="str">
        <f>_xlfn.XLOOKUP(VolumeByClient[[#This Row],[GEOID]],GEONAMES[GEOCODE],GEONAMES[GEO NAME])</f>
        <v>APAC</v>
      </c>
      <c r="F306" t="str">
        <f>"Q"&amp;CEILING(MONTH(VolumeByClient[[#This Row],[DATE]])/3,1)&amp;" "&amp;YEAR(VolumeByClient[[#This Row],[DATE]])</f>
        <v>Q3 2020</v>
      </c>
    </row>
    <row r="307" spans="1:6" ht="14" x14ac:dyDescent="0.15">
      <c r="A307" s="4" t="s">
        <v>12</v>
      </c>
      <c r="B307" s="4">
        <v>44074</v>
      </c>
      <c r="C307" s="11">
        <v>202</v>
      </c>
      <c r="D307" t="str">
        <f>_xlfn.XLOOKUP(VolumeByClient[[#This Row],[CLID]],GeoTableByClient[CLID2],GeoTableByClient[GEOID])</f>
        <v>GEO1002</v>
      </c>
      <c r="E307" t="str">
        <f>_xlfn.XLOOKUP(VolumeByClient[[#This Row],[GEOID]],GEONAMES[GEOCODE],GEONAMES[GEO NAME])</f>
        <v>APAC</v>
      </c>
      <c r="F307" t="str">
        <f>"Q"&amp;CEILING(MONTH(VolumeByClient[[#This Row],[DATE]])/3,1)&amp;" "&amp;YEAR(VolumeByClient[[#This Row],[DATE]])</f>
        <v>Q3 2020</v>
      </c>
    </row>
    <row r="308" spans="1:6" ht="14" x14ac:dyDescent="0.15">
      <c r="A308" s="4" t="s">
        <v>12</v>
      </c>
      <c r="B308" s="4">
        <v>44104</v>
      </c>
      <c r="C308" s="11">
        <v>283</v>
      </c>
      <c r="D308" t="str">
        <f>_xlfn.XLOOKUP(VolumeByClient[[#This Row],[CLID]],GeoTableByClient[CLID2],GeoTableByClient[GEOID])</f>
        <v>GEO1002</v>
      </c>
      <c r="E308" t="str">
        <f>_xlfn.XLOOKUP(VolumeByClient[[#This Row],[GEOID]],GEONAMES[GEOCODE],GEONAMES[GEO NAME])</f>
        <v>APAC</v>
      </c>
      <c r="F308" t="str">
        <f>"Q"&amp;CEILING(MONTH(VolumeByClient[[#This Row],[DATE]])/3,1)&amp;" "&amp;YEAR(VolumeByClient[[#This Row],[DATE]])</f>
        <v>Q3 2020</v>
      </c>
    </row>
    <row r="309" spans="1:6" ht="14" x14ac:dyDescent="0.15">
      <c r="A309" s="4" t="s">
        <v>12</v>
      </c>
      <c r="B309" s="4">
        <v>44135</v>
      </c>
      <c r="C309" s="11">
        <v>243</v>
      </c>
      <c r="D309" t="str">
        <f>_xlfn.XLOOKUP(VolumeByClient[[#This Row],[CLID]],GeoTableByClient[CLID2],GeoTableByClient[GEOID])</f>
        <v>GEO1002</v>
      </c>
      <c r="E309" t="str">
        <f>_xlfn.XLOOKUP(VolumeByClient[[#This Row],[GEOID]],GEONAMES[GEOCODE],GEONAMES[GEO NAME])</f>
        <v>APAC</v>
      </c>
      <c r="F309" t="str">
        <f>"Q"&amp;CEILING(MONTH(VolumeByClient[[#This Row],[DATE]])/3,1)&amp;" "&amp;YEAR(VolumeByClient[[#This Row],[DATE]])</f>
        <v>Q4 2020</v>
      </c>
    </row>
    <row r="310" spans="1:6" ht="14" x14ac:dyDescent="0.15">
      <c r="A310" s="4" t="s">
        <v>12</v>
      </c>
      <c r="B310" s="4">
        <v>44165</v>
      </c>
      <c r="C310" s="11">
        <v>368</v>
      </c>
      <c r="D310" t="str">
        <f>_xlfn.XLOOKUP(VolumeByClient[[#This Row],[CLID]],GeoTableByClient[CLID2],GeoTableByClient[GEOID])</f>
        <v>GEO1002</v>
      </c>
      <c r="E310" t="str">
        <f>_xlfn.XLOOKUP(VolumeByClient[[#This Row],[GEOID]],GEONAMES[GEOCODE],GEONAMES[GEO NAME])</f>
        <v>APAC</v>
      </c>
      <c r="F310" t="str">
        <f>"Q"&amp;CEILING(MONTH(VolumeByClient[[#This Row],[DATE]])/3,1)&amp;" "&amp;YEAR(VolumeByClient[[#This Row],[DATE]])</f>
        <v>Q4 2020</v>
      </c>
    </row>
    <row r="311" spans="1:6" ht="14" x14ac:dyDescent="0.15">
      <c r="A311" s="4" t="s">
        <v>12</v>
      </c>
      <c r="B311" s="4">
        <v>44196</v>
      </c>
      <c r="C311" s="11">
        <v>285</v>
      </c>
      <c r="D311" t="str">
        <f>_xlfn.XLOOKUP(VolumeByClient[[#This Row],[CLID]],GeoTableByClient[CLID2],GeoTableByClient[GEOID])</f>
        <v>GEO1002</v>
      </c>
      <c r="E311" t="str">
        <f>_xlfn.XLOOKUP(VolumeByClient[[#This Row],[GEOID]],GEONAMES[GEOCODE],GEONAMES[GEO NAME])</f>
        <v>APAC</v>
      </c>
      <c r="F311" t="str">
        <f>"Q"&amp;CEILING(MONTH(VolumeByClient[[#This Row],[DATE]])/3,1)&amp;" "&amp;YEAR(VolumeByClient[[#This Row],[DATE]])</f>
        <v>Q4 2020</v>
      </c>
    </row>
    <row r="312" spans="1:6" ht="14" x14ac:dyDescent="0.15">
      <c r="A312" s="4" t="s">
        <v>12</v>
      </c>
      <c r="B312" s="4">
        <v>44377</v>
      </c>
      <c r="C312" s="11">
        <v>292</v>
      </c>
      <c r="D312" t="str">
        <f>_xlfn.XLOOKUP(VolumeByClient[[#This Row],[CLID]],GeoTableByClient[CLID2],GeoTableByClient[GEOID])</f>
        <v>GEO1002</v>
      </c>
      <c r="E312" t="str">
        <f>_xlfn.XLOOKUP(VolumeByClient[[#This Row],[GEOID]],GEONAMES[GEOCODE],GEONAMES[GEO NAME])</f>
        <v>APAC</v>
      </c>
      <c r="F312" t="str">
        <f>"Q"&amp;CEILING(MONTH(VolumeByClient[[#This Row],[DATE]])/3,1)&amp;" "&amp;YEAR(VolumeByClient[[#This Row],[DATE]])</f>
        <v>Q2 2021</v>
      </c>
    </row>
    <row r="313" spans="1:6" ht="14" x14ac:dyDescent="0.15">
      <c r="A313" s="4" t="s">
        <v>12</v>
      </c>
      <c r="B313" s="4">
        <v>44347</v>
      </c>
      <c r="C313" s="11">
        <v>495</v>
      </c>
      <c r="D313" t="str">
        <f>_xlfn.XLOOKUP(VolumeByClient[[#This Row],[CLID]],GeoTableByClient[CLID2],GeoTableByClient[GEOID])</f>
        <v>GEO1002</v>
      </c>
      <c r="E313" t="str">
        <f>_xlfn.XLOOKUP(VolumeByClient[[#This Row],[GEOID]],GEONAMES[GEOCODE],GEONAMES[GEO NAME])</f>
        <v>APAC</v>
      </c>
      <c r="F313" t="str">
        <f>"Q"&amp;CEILING(MONTH(VolumeByClient[[#This Row],[DATE]])/3,1)&amp;" "&amp;YEAR(VolumeByClient[[#This Row],[DATE]])</f>
        <v>Q2 2021</v>
      </c>
    </row>
    <row r="314" spans="1:6" ht="14" x14ac:dyDescent="0.15">
      <c r="A314" s="4" t="s">
        <v>12</v>
      </c>
      <c r="B314" s="4">
        <v>44316</v>
      </c>
      <c r="C314" s="11">
        <v>467</v>
      </c>
      <c r="D314" t="str">
        <f>_xlfn.XLOOKUP(VolumeByClient[[#This Row],[CLID]],GeoTableByClient[CLID2],GeoTableByClient[GEOID])</f>
        <v>GEO1002</v>
      </c>
      <c r="E314" t="str">
        <f>_xlfn.XLOOKUP(VolumeByClient[[#This Row],[GEOID]],GEONAMES[GEOCODE],GEONAMES[GEO NAME])</f>
        <v>APAC</v>
      </c>
      <c r="F314" t="str">
        <f>"Q"&amp;CEILING(MONTH(VolumeByClient[[#This Row],[DATE]])/3,1)&amp;" "&amp;YEAR(VolumeByClient[[#This Row],[DATE]])</f>
        <v>Q2 2021</v>
      </c>
    </row>
    <row r="315" spans="1:6" ht="14" x14ac:dyDescent="0.15">
      <c r="A315" s="4" t="s">
        <v>12</v>
      </c>
      <c r="B315" s="4">
        <v>44286</v>
      </c>
      <c r="C315" s="11">
        <v>451</v>
      </c>
      <c r="D315" t="str">
        <f>_xlfn.XLOOKUP(VolumeByClient[[#This Row],[CLID]],GeoTableByClient[CLID2],GeoTableByClient[GEOID])</f>
        <v>GEO1002</v>
      </c>
      <c r="E315" t="str">
        <f>_xlfn.XLOOKUP(VolumeByClient[[#This Row],[GEOID]],GEONAMES[GEOCODE],GEONAMES[GEO NAME])</f>
        <v>APAC</v>
      </c>
      <c r="F315" t="str">
        <f>"Q"&amp;CEILING(MONTH(VolumeByClient[[#This Row],[DATE]])/3,1)&amp;" "&amp;YEAR(VolumeByClient[[#This Row],[DATE]])</f>
        <v>Q1 2021</v>
      </c>
    </row>
    <row r="316" spans="1:6" ht="14" x14ac:dyDescent="0.15">
      <c r="A316" s="4" t="s">
        <v>12</v>
      </c>
      <c r="B316" s="4">
        <v>44255</v>
      </c>
      <c r="C316" s="11">
        <v>320</v>
      </c>
      <c r="D316" t="str">
        <f>_xlfn.XLOOKUP(VolumeByClient[[#This Row],[CLID]],GeoTableByClient[CLID2],GeoTableByClient[GEOID])</f>
        <v>GEO1002</v>
      </c>
      <c r="E316" t="str">
        <f>_xlfn.XLOOKUP(VolumeByClient[[#This Row],[GEOID]],GEONAMES[GEOCODE],GEONAMES[GEO NAME])</f>
        <v>APAC</v>
      </c>
      <c r="F316" t="str">
        <f>"Q"&amp;CEILING(MONTH(VolumeByClient[[#This Row],[DATE]])/3,1)&amp;" "&amp;YEAR(VolumeByClient[[#This Row],[DATE]])</f>
        <v>Q1 2021</v>
      </c>
    </row>
    <row r="317" spans="1:6" ht="14" x14ac:dyDescent="0.15">
      <c r="A317" s="4" t="s">
        <v>12</v>
      </c>
      <c r="B317" s="4">
        <v>44227</v>
      </c>
      <c r="C317" s="11">
        <v>361</v>
      </c>
      <c r="D317" t="str">
        <f>_xlfn.XLOOKUP(VolumeByClient[[#This Row],[CLID]],GeoTableByClient[CLID2],GeoTableByClient[GEOID])</f>
        <v>GEO1002</v>
      </c>
      <c r="E317" t="str">
        <f>_xlfn.XLOOKUP(VolumeByClient[[#This Row],[GEOID]],GEONAMES[GEOCODE],GEONAMES[GEO NAME])</f>
        <v>APAC</v>
      </c>
      <c r="F317" t="str">
        <f>"Q"&amp;CEILING(MONTH(VolumeByClient[[#This Row],[DATE]])/3,1)&amp;" "&amp;YEAR(VolumeByClient[[#This Row],[DATE]])</f>
        <v>Q1 2021</v>
      </c>
    </row>
    <row r="318" spans="1:6" ht="14" x14ac:dyDescent="0.15">
      <c r="A318" s="4" t="s">
        <v>51</v>
      </c>
      <c r="B318" s="4">
        <v>43861</v>
      </c>
      <c r="C318" s="11">
        <v>2691</v>
      </c>
      <c r="D318" t="str">
        <f>_xlfn.XLOOKUP(VolumeByClient[[#This Row],[CLID]],GeoTableByClient[CLID2],GeoTableByClient[GEOID])</f>
        <v>GEO1001</v>
      </c>
      <c r="E318" t="str">
        <f>_xlfn.XLOOKUP(VolumeByClient[[#This Row],[GEOID]],GEONAMES[GEOCODE],GEONAMES[GEO NAME])</f>
        <v>NAM</v>
      </c>
      <c r="F318" t="str">
        <f>"Q"&amp;CEILING(MONTH(VolumeByClient[[#This Row],[DATE]])/3,1)&amp;" "&amp;YEAR(VolumeByClient[[#This Row],[DATE]])</f>
        <v>Q1 2020</v>
      </c>
    </row>
    <row r="319" spans="1:6" ht="14" x14ac:dyDescent="0.15">
      <c r="A319" s="4" t="s">
        <v>51</v>
      </c>
      <c r="B319" s="4">
        <v>43890</v>
      </c>
      <c r="C319" s="11">
        <v>2129</v>
      </c>
      <c r="D319" t="str">
        <f>_xlfn.XLOOKUP(VolumeByClient[[#This Row],[CLID]],GeoTableByClient[CLID2],GeoTableByClient[GEOID])</f>
        <v>GEO1001</v>
      </c>
      <c r="E319" t="str">
        <f>_xlfn.XLOOKUP(VolumeByClient[[#This Row],[GEOID]],GEONAMES[GEOCODE],GEONAMES[GEO NAME])</f>
        <v>NAM</v>
      </c>
      <c r="F319" t="str">
        <f>"Q"&amp;CEILING(MONTH(VolumeByClient[[#This Row],[DATE]])/3,1)&amp;" "&amp;YEAR(VolumeByClient[[#This Row],[DATE]])</f>
        <v>Q1 2020</v>
      </c>
    </row>
    <row r="320" spans="1:6" ht="14" x14ac:dyDescent="0.15">
      <c r="A320" s="4" t="s">
        <v>51</v>
      </c>
      <c r="B320" s="4">
        <v>43921</v>
      </c>
      <c r="C320" s="11">
        <v>3258</v>
      </c>
      <c r="D320" t="str">
        <f>_xlfn.XLOOKUP(VolumeByClient[[#This Row],[CLID]],GeoTableByClient[CLID2],GeoTableByClient[GEOID])</f>
        <v>GEO1001</v>
      </c>
      <c r="E320" t="str">
        <f>_xlfn.XLOOKUP(VolumeByClient[[#This Row],[GEOID]],GEONAMES[GEOCODE],GEONAMES[GEO NAME])</f>
        <v>NAM</v>
      </c>
      <c r="F320" t="str">
        <f>"Q"&amp;CEILING(MONTH(VolumeByClient[[#This Row],[DATE]])/3,1)&amp;" "&amp;YEAR(VolumeByClient[[#This Row],[DATE]])</f>
        <v>Q1 2020</v>
      </c>
    </row>
    <row r="321" spans="1:6" ht="14" x14ac:dyDescent="0.15">
      <c r="A321" s="4" t="s">
        <v>51</v>
      </c>
      <c r="B321" s="4">
        <v>43951</v>
      </c>
      <c r="C321" s="11">
        <v>2978</v>
      </c>
      <c r="D321" t="str">
        <f>_xlfn.XLOOKUP(VolumeByClient[[#This Row],[CLID]],GeoTableByClient[CLID2],GeoTableByClient[GEOID])</f>
        <v>GEO1001</v>
      </c>
      <c r="E321" t="str">
        <f>_xlfn.XLOOKUP(VolumeByClient[[#This Row],[GEOID]],GEONAMES[GEOCODE],GEONAMES[GEO NAME])</f>
        <v>NAM</v>
      </c>
      <c r="F321" t="str">
        <f>"Q"&amp;CEILING(MONTH(VolumeByClient[[#This Row],[DATE]])/3,1)&amp;" "&amp;YEAR(VolumeByClient[[#This Row],[DATE]])</f>
        <v>Q2 2020</v>
      </c>
    </row>
    <row r="322" spans="1:6" ht="14" x14ac:dyDescent="0.15">
      <c r="A322" s="4" t="s">
        <v>51</v>
      </c>
      <c r="B322" s="4">
        <v>43982</v>
      </c>
      <c r="C322" s="11">
        <v>3544</v>
      </c>
      <c r="D322" t="str">
        <f>_xlfn.XLOOKUP(VolumeByClient[[#This Row],[CLID]],GeoTableByClient[CLID2],GeoTableByClient[GEOID])</f>
        <v>GEO1001</v>
      </c>
      <c r="E322" t="str">
        <f>_xlfn.XLOOKUP(VolumeByClient[[#This Row],[GEOID]],GEONAMES[GEOCODE],GEONAMES[GEO NAME])</f>
        <v>NAM</v>
      </c>
      <c r="F322" t="str">
        <f>"Q"&amp;CEILING(MONTH(VolumeByClient[[#This Row],[DATE]])/3,1)&amp;" "&amp;YEAR(VolumeByClient[[#This Row],[DATE]])</f>
        <v>Q2 2020</v>
      </c>
    </row>
    <row r="323" spans="1:6" ht="14" x14ac:dyDescent="0.15">
      <c r="A323" s="4" t="s">
        <v>51</v>
      </c>
      <c r="B323" s="4">
        <v>44012</v>
      </c>
      <c r="C323" s="11">
        <v>1845</v>
      </c>
      <c r="D323" t="str">
        <f>_xlfn.XLOOKUP(VolumeByClient[[#This Row],[CLID]],GeoTableByClient[CLID2],GeoTableByClient[GEOID])</f>
        <v>GEO1001</v>
      </c>
      <c r="E323" t="str">
        <f>_xlfn.XLOOKUP(VolumeByClient[[#This Row],[GEOID]],GEONAMES[GEOCODE],GEONAMES[GEO NAME])</f>
        <v>NAM</v>
      </c>
      <c r="F323" t="str">
        <f>"Q"&amp;CEILING(MONTH(VolumeByClient[[#This Row],[DATE]])/3,1)&amp;" "&amp;YEAR(VolumeByClient[[#This Row],[DATE]])</f>
        <v>Q2 2020</v>
      </c>
    </row>
    <row r="324" spans="1:6" ht="14" x14ac:dyDescent="0.15">
      <c r="A324" s="4" t="s">
        <v>51</v>
      </c>
      <c r="B324" s="4">
        <v>44043</v>
      </c>
      <c r="C324" s="11">
        <v>2414</v>
      </c>
      <c r="D324" t="str">
        <f>_xlfn.XLOOKUP(VolumeByClient[[#This Row],[CLID]],GeoTableByClient[CLID2],GeoTableByClient[GEOID])</f>
        <v>GEO1001</v>
      </c>
      <c r="E324" t="str">
        <f>_xlfn.XLOOKUP(VolumeByClient[[#This Row],[GEOID]],GEONAMES[GEOCODE],GEONAMES[GEO NAME])</f>
        <v>NAM</v>
      </c>
      <c r="F324" t="str">
        <f>"Q"&amp;CEILING(MONTH(VolumeByClient[[#This Row],[DATE]])/3,1)&amp;" "&amp;YEAR(VolumeByClient[[#This Row],[DATE]])</f>
        <v>Q3 2020</v>
      </c>
    </row>
    <row r="325" spans="1:6" ht="14" x14ac:dyDescent="0.15">
      <c r="A325" s="4" t="s">
        <v>51</v>
      </c>
      <c r="B325" s="4">
        <v>44074</v>
      </c>
      <c r="C325" s="11">
        <v>1281</v>
      </c>
      <c r="D325" t="str">
        <f>_xlfn.XLOOKUP(VolumeByClient[[#This Row],[CLID]],GeoTableByClient[CLID2],GeoTableByClient[GEOID])</f>
        <v>GEO1001</v>
      </c>
      <c r="E325" t="str">
        <f>_xlfn.XLOOKUP(VolumeByClient[[#This Row],[GEOID]],GEONAMES[GEOCODE],GEONAMES[GEO NAME])</f>
        <v>NAM</v>
      </c>
      <c r="F325" t="str">
        <f>"Q"&amp;CEILING(MONTH(VolumeByClient[[#This Row],[DATE]])/3,1)&amp;" "&amp;YEAR(VolumeByClient[[#This Row],[DATE]])</f>
        <v>Q3 2020</v>
      </c>
    </row>
    <row r="326" spans="1:6" ht="14" x14ac:dyDescent="0.15">
      <c r="A326" s="4" t="s">
        <v>51</v>
      </c>
      <c r="B326" s="4">
        <v>44104</v>
      </c>
      <c r="C326" s="11">
        <v>2131</v>
      </c>
      <c r="D326" t="str">
        <f>_xlfn.XLOOKUP(VolumeByClient[[#This Row],[CLID]],GeoTableByClient[CLID2],GeoTableByClient[GEOID])</f>
        <v>GEO1001</v>
      </c>
      <c r="E326" t="str">
        <f>_xlfn.XLOOKUP(VolumeByClient[[#This Row],[GEOID]],GEONAMES[GEOCODE],GEONAMES[GEO NAME])</f>
        <v>NAM</v>
      </c>
      <c r="F326" t="str">
        <f>"Q"&amp;CEILING(MONTH(VolumeByClient[[#This Row],[DATE]])/3,1)&amp;" "&amp;YEAR(VolumeByClient[[#This Row],[DATE]])</f>
        <v>Q3 2020</v>
      </c>
    </row>
    <row r="327" spans="1:6" ht="14" x14ac:dyDescent="0.15">
      <c r="A327" s="4" t="s">
        <v>51</v>
      </c>
      <c r="B327" s="4">
        <v>44135</v>
      </c>
      <c r="C327" s="11">
        <v>1560</v>
      </c>
      <c r="D327" t="str">
        <f>_xlfn.XLOOKUP(VolumeByClient[[#This Row],[CLID]],GeoTableByClient[CLID2],GeoTableByClient[GEOID])</f>
        <v>GEO1001</v>
      </c>
      <c r="E327" t="str">
        <f>_xlfn.XLOOKUP(VolumeByClient[[#This Row],[GEOID]],GEONAMES[GEOCODE],GEONAMES[GEO NAME])</f>
        <v>NAM</v>
      </c>
      <c r="F327" t="str">
        <f>"Q"&amp;CEILING(MONTH(VolumeByClient[[#This Row],[DATE]])/3,1)&amp;" "&amp;YEAR(VolumeByClient[[#This Row],[DATE]])</f>
        <v>Q4 2020</v>
      </c>
    </row>
    <row r="328" spans="1:6" ht="14" x14ac:dyDescent="0.15">
      <c r="A328" s="4" t="s">
        <v>51</v>
      </c>
      <c r="B328" s="4">
        <v>44165</v>
      </c>
      <c r="C328" s="11">
        <v>2691</v>
      </c>
      <c r="D328" t="str">
        <f>_xlfn.XLOOKUP(VolumeByClient[[#This Row],[CLID]],GeoTableByClient[CLID2],GeoTableByClient[GEOID])</f>
        <v>GEO1001</v>
      </c>
      <c r="E328" t="str">
        <f>_xlfn.XLOOKUP(VolumeByClient[[#This Row],[GEOID]],GEONAMES[GEOCODE],GEONAMES[GEO NAME])</f>
        <v>NAM</v>
      </c>
      <c r="F328" t="str">
        <f>"Q"&amp;CEILING(MONTH(VolumeByClient[[#This Row],[DATE]])/3,1)&amp;" "&amp;YEAR(VolumeByClient[[#This Row],[DATE]])</f>
        <v>Q4 2020</v>
      </c>
    </row>
    <row r="329" spans="1:6" ht="14" x14ac:dyDescent="0.15">
      <c r="A329" s="4" t="s">
        <v>51</v>
      </c>
      <c r="B329" s="4">
        <v>44196</v>
      </c>
      <c r="C329" s="11">
        <v>1843</v>
      </c>
      <c r="D329" t="str">
        <f>_xlfn.XLOOKUP(VolumeByClient[[#This Row],[CLID]],GeoTableByClient[CLID2],GeoTableByClient[GEOID])</f>
        <v>GEO1001</v>
      </c>
      <c r="E329" t="str">
        <f>_xlfn.XLOOKUP(VolumeByClient[[#This Row],[GEOID]],GEONAMES[GEOCODE],GEONAMES[GEO NAME])</f>
        <v>NAM</v>
      </c>
      <c r="F329" t="str">
        <f>"Q"&amp;CEILING(MONTH(VolumeByClient[[#This Row],[DATE]])/3,1)&amp;" "&amp;YEAR(VolumeByClient[[#This Row],[DATE]])</f>
        <v>Q4 2020</v>
      </c>
    </row>
    <row r="330" spans="1:6" ht="14" x14ac:dyDescent="0.15">
      <c r="A330" s="4" t="s">
        <v>51</v>
      </c>
      <c r="B330" s="4">
        <v>44377</v>
      </c>
      <c r="C330" s="11">
        <v>1864</v>
      </c>
      <c r="D330" t="str">
        <f>_xlfn.XLOOKUP(VolumeByClient[[#This Row],[CLID]],GeoTableByClient[CLID2],GeoTableByClient[GEOID])</f>
        <v>GEO1001</v>
      </c>
      <c r="E330" t="str">
        <f>_xlfn.XLOOKUP(VolumeByClient[[#This Row],[GEOID]],GEONAMES[GEOCODE],GEONAMES[GEO NAME])</f>
        <v>NAM</v>
      </c>
      <c r="F330" t="str">
        <f>"Q"&amp;CEILING(MONTH(VolumeByClient[[#This Row],[DATE]])/3,1)&amp;" "&amp;YEAR(VolumeByClient[[#This Row],[DATE]])</f>
        <v>Q2 2021</v>
      </c>
    </row>
    <row r="331" spans="1:6" ht="14" x14ac:dyDescent="0.15">
      <c r="A331" s="4" t="s">
        <v>51</v>
      </c>
      <c r="B331" s="4">
        <v>44347</v>
      </c>
      <c r="C331" s="11">
        <v>3527</v>
      </c>
      <c r="D331" t="str">
        <f>_xlfn.XLOOKUP(VolumeByClient[[#This Row],[CLID]],GeoTableByClient[CLID2],GeoTableByClient[GEOID])</f>
        <v>GEO1001</v>
      </c>
      <c r="E331" t="str">
        <f>_xlfn.XLOOKUP(VolumeByClient[[#This Row],[GEOID]],GEONAMES[GEOCODE],GEONAMES[GEO NAME])</f>
        <v>NAM</v>
      </c>
      <c r="F331" t="str">
        <f>"Q"&amp;CEILING(MONTH(VolumeByClient[[#This Row],[DATE]])/3,1)&amp;" "&amp;YEAR(VolumeByClient[[#This Row],[DATE]])</f>
        <v>Q2 2021</v>
      </c>
    </row>
    <row r="332" spans="1:6" ht="14" x14ac:dyDescent="0.15">
      <c r="A332" s="4" t="s">
        <v>51</v>
      </c>
      <c r="B332" s="4">
        <v>44316</v>
      </c>
      <c r="C332" s="11">
        <v>3010</v>
      </c>
      <c r="D332" t="str">
        <f>_xlfn.XLOOKUP(VolumeByClient[[#This Row],[CLID]],GeoTableByClient[CLID2],GeoTableByClient[GEOID])</f>
        <v>GEO1001</v>
      </c>
      <c r="E332" t="str">
        <f>_xlfn.XLOOKUP(VolumeByClient[[#This Row],[GEOID]],GEONAMES[GEOCODE],GEONAMES[GEO NAME])</f>
        <v>NAM</v>
      </c>
      <c r="F332" t="str">
        <f>"Q"&amp;CEILING(MONTH(VolumeByClient[[#This Row],[DATE]])/3,1)&amp;" "&amp;YEAR(VolumeByClient[[#This Row],[DATE]])</f>
        <v>Q2 2021</v>
      </c>
    </row>
    <row r="333" spans="1:6" ht="14" x14ac:dyDescent="0.15">
      <c r="A333" s="4" t="s">
        <v>51</v>
      </c>
      <c r="B333" s="4">
        <v>44286</v>
      </c>
      <c r="C333" s="11">
        <v>3387</v>
      </c>
      <c r="D333" t="str">
        <f>_xlfn.XLOOKUP(VolumeByClient[[#This Row],[CLID]],GeoTableByClient[CLID2],GeoTableByClient[GEOID])</f>
        <v>GEO1001</v>
      </c>
      <c r="E333" t="str">
        <f>_xlfn.XLOOKUP(VolumeByClient[[#This Row],[GEOID]],GEONAMES[GEOCODE],GEONAMES[GEO NAME])</f>
        <v>NAM</v>
      </c>
      <c r="F333" t="str">
        <f>"Q"&amp;CEILING(MONTH(VolumeByClient[[#This Row],[DATE]])/3,1)&amp;" "&amp;YEAR(VolumeByClient[[#This Row],[DATE]])</f>
        <v>Q1 2021</v>
      </c>
    </row>
    <row r="334" spans="1:6" ht="14" x14ac:dyDescent="0.15">
      <c r="A334" s="4" t="s">
        <v>51</v>
      </c>
      <c r="B334" s="4">
        <v>44255</v>
      </c>
      <c r="C334" s="11">
        <v>2190</v>
      </c>
      <c r="D334" t="str">
        <f>_xlfn.XLOOKUP(VolumeByClient[[#This Row],[CLID]],GeoTableByClient[CLID2],GeoTableByClient[GEOID])</f>
        <v>GEO1001</v>
      </c>
      <c r="E334" t="str">
        <f>_xlfn.XLOOKUP(VolumeByClient[[#This Row],[GEOID]],GEONAMES[GEOCODE],GEONAMES[GEO NAME])</f>
        <v>NAM</v>
      </c>
      <c r="F334" t="str">
        <f>"Q"&amp;CEILING(MONTH(VolumeByClient[[#This Row],[DATE]])/3,1)&amp;" "&amp;YEAR(VolumeByClient[[#This Row],[DATE]])</f>
        <v>Q1 2021</v>
      </c>
    </row>
    <row r="335" spans="1:6" ht="14" x14ac:dyDescent="0.15">
      <c r="A335" s="4" t="s">
        <v>51</v>
      </c>
      <c r="B335" s="4">
        <v>44227</v>
      </c>
      <c r="C335" s="11">
        <v>2719</v>
      </c>
      <c r="D335" t="str">
        <f>_xlfn.XLOOKUP(VolumeByClient[[#This Row],[CLID]],GeoTableByClient[CLID2],GeoTableByClient[GEOID])</f>
        <v>GEO1001</v>
      </c>
      <c r="E335" t="str">
        <f>_xlfn.XLOOKUP(VolumeByClient[[#This Row],[GEOID]],GEONAMES[GEOCODE],GEONAMES[GEO NAME])</f>
        <v>NAM</v>
      </c>
      <c r="F335" t="str">
        <f>"Q"&amp;CEILING(MONTH(VolumeByClient[[#This Row],[DATE]])/3,1)&amp;" "&amp;YEAR(VolumeByClient[[#This Row],[DATE]])</f>
        <v>Q1 2021</v>
      </c>
    </row>
    <row r="336" spans="1:6" ht="14" x14ac:dyDescent="0.15">
      <c r="A336" s="4" t="s">
        <v>16</v>
      </c>
      <c r="B336" s="4">
        <v>43861</v>
      </c>
      <c r="C336" s="11">
        <v>484</v>
      </c>
      <c r="D336" t="str">
        <f>_xlfn.XLOOKUP(VolumeByClient[[#This Row],[CLID]],GeoTableByClient[CLID2],GeoTableByClient[GEOID])</f>
        <v>GEO1004</v>
      </c>
      <c r="E336" t="str">
        <f>_xlfn.XLOOKUP(VolumeByClient[[#This Row],[GEOID]],GEONAMES[GEOCODE],GEONAMES[GEO NAME])</f>
        <v>LATAM</v>
      </c>
      <c r="F336" t="str">
        <f>"Q"&amp;CEILING(MONTH(VolumeByClient[[#This Row],[DATE]])/3,1)&amp;" "&amp;YEAR(VolumeByClient[[#This Row],[DATE]])</f>
        <v>Q1 2020</v>
      </c>
    </row>
    <row r="337" spans="1:6" ht="14" x14ac:dyDescent="0.15">
      <c r="A337" s="4" t="s">
        <v>16</v>
      </c>
      <c r="B337" s="4">
        <v>43890</v>
      </c>
      <c r="C337" s="11">
        <v>546</v>
      </c>
      <c r="D337" t="str">
        <f>_xlfn.XLOOKUP(VolumeByClient[[#This Row],[CLID]],GeoTableByClient[CLID2],GeoTableByClient[GEOID])</f>
        <v>GEO1004</v>
      </c>
      <c r="E337" t="str">
        <f>_xlfn.XLOOKUP(VolumeByClient[[#This Row],[GEOID]],GEONAMES[GEOCODE],GEONAMES[GEO NAME])</f>
        <v>LATAM</v>
      </c>
      <c r="F337" t="str">
        <f>"Q"&amp;CEILING(MONTH(VolumeByClient[[#This Row],[DATE]])/3,1)&amp;" "&amp;YEAR(VolumeByClient[[#This Row],[DATE]])</f>
        <v>Q1 2020</v>
      </c>
    </row>
    <row r="338" spans="1:6" ht="14" x14ac:dyDescent="0.15">
      <c r="A338" s="4" t="s">
        <v>16</v>
      </c>
      <c r="B338" s="4">
        <v>43921</v>
      </c>
      <c r="C338" s="11">
        <v>609</v>
      </c>
      <c r="D338" t="str">
        <f>_xlfn.XLOOKUP(VolumeByClient[[#This Row],[CLID]],GeoTableByClient[CLID2],GeoTableByClient[GEOID])</f>
        <v>GEO1004</v>
      </c>
      <c r="E338" t="str">
        <f>_xlfn.XLOOKUP(VolumeByClient[[#This Row],[GEOID]],GEONAMES[GEOCODE],GEONAMES[GEO NAME])</f>
        <v>LATAM</v>
      </c>
      <c r="F338" t="str">
        <f>"Q"&amp;CEILING(MONTH(VolumeByClient[[#This Row],[DATE]])/3,1)&amp;" "&amp;YEAR(VolumeByClient[[#This Row],[DATE]])</f>
        <v>Q1 2020</v>
      </c>
    </row>
    <row r="339" spans="1:6" ht="14" x14ac:dyDescent="0.15">
      <c r="A339" s="4" t="s">
        <v>16</v>
      </c>
      <c r="B339" s="4">
        <v>43951</v>
      </c>
      <c r="C339" s="11">
        <v>727</v>
      </c>
      <c r="D339" t="str">
        <f>_xlfn.XLOOKUP(VolumeByClient[[#This Row],[CLID]],GeoTableByClient[CLID2],GeoTableByClient[GEOID])</f>
        <v>GEO1004</v>
      </c>
      <c r="E339" t="str">
        <f>_xlfn.XLOOKUP(VolumeByClient[[#This Row],[GEOID]],GEONAMES[GEOCODE],GEONAMES[GEO NAME])</f>
        <v>LATAM</v>
      </c>
      <c r="F339" t="str">
        <f>"Q"&amp;CEILING(MONTH(VolumeByClient[[#This Row],[DATE]])/3,1)&amp;" "&amp;YEAR(VolumeByClient[[#This Row],[DATE]])</f>
        <v>Q2 2020</v>
      </c>
    </row>
    <row r="340" spans="1:6" ht="14" x14ac:dyDescent="0.15">
      <c r="A340" s="4" t="s">
        <v>16</v>
      </c>
      <c r="B340" s="4">
        <v>43982</v>
      </c>
      <c r="C340" s="11">
        <v>663</v>
      </c>
      <c r="D340" t="str">
        <f>_xlfn.XLOOKUP(VolumeByClient[[#This Row],[CLID]],GeoTableByClient[CLID2],GeoTableByClient[GEOID])</f>
        <v>GEO1004</v>
      </c>
      <c r="E340" t="str">
        <f>_xlfn.XLOOKUP(VolumeByClient[[#This Row],[GEOID]],GEONAMES[GEOCODE],GEONAMES[GEO NAME])</f>
        <v>LATAM</v>
      </c>
      <c r="F340" t="str">
        <f>"Q"&amp;CEILING(MONTH(VolumeByClient[[#This Row],[DATE]])/3,1)&amp;" "&amp;YEAR(VolumeByClient[[#This Row],[DATE]])</f>
        <v>Q2 2020</v>
      </c>
    </row>
    <row r="341" spans="1:6" ht="14" x14ac:dyDescent="0.15">
      <c r="A341" s="4" t="s">
        <v>16</v>
      </c>
      <c r="B341" s="4">
        <v>44012</v>
      </c>
      <c r="C341" s="11">
        <v>489</v>
      </c>
      <c r="D341" t="str">
        <f>_xlfn.XLOOKUP(VolumeByClient[[#This Row],[CLID]],GeoTableByClient[CLID2],GeoTableByClient[GEOID])</f>
        <v>GEO1004</v>
      </c>
      <c r="E341" t="str">
        <f>_xlfn.XLOOKUP(VolumeByClient[[#This Row],[GEOID]],GEONAMES[GEOCODE],GEONAMES[GEO NAME])</f>
        <v>LATAM</v>
      </c>
      <c r="F341" t="str">
        <f>"Q"&amp;CEILING(MONTH(VolumeByClient[[#This Row],[DATE]])/3,1)&amp;" "&amp;YEAR(VolumeByClient[[#This Row],[DATE]])</f>
        <v>Q2 2020</v>
      </c>
    </row>
    <row r="342" spans="1:6" ht="14" x14ac:dyDescent="0.15">
      <c r="A342" s="4" t="s">
        <v>16</v>
      </c>
      <c r="B342" s="4">
        <v>44043</v>
      </c>
      <c r="C342" s="11">
        <v>422</v>
      </c>
      <c r="D342" t="str">
        <f>_xlfn.XLOOKUP(VolumeByClient[[#This Row],[CLID]],GeoTableByClient[CLID2],GeoTableByClient[GEOID])</f>
        <v>GEO1004</v>
      </c>
      <c r="E342" t="str">
        <f>_xlfn.XLOOKUP(VolumeByClient[[#This Row],[GEOID]],GEONAMES[GEOCODE],GEONAMES[GEO NAME])</f>
        <v>LATAM</v>
      </c>
      <c r="F342" t="str">
        <f>"Q"&amp;CEILING(MONTH(VolumeByClient[[#This Row],[DATE]])/3,1)&amp;" "&amp;YEAR(VolumeByClient[[#This Row],[DATE]])</f>
        <v>Q3 2020</v>
      </c>
    </row>
    <row r="343" spans="1:6" ht="14" x14ac:dyDescent="0.15">
      <c r="A343" s="4" t="s">
        <v>16</v>
      </c>
      <c r="B343" s="4">
        <v>44074</v>
      </c>
      <c r="C343" s="11">
        <v>366</v>
      </c>
      <c r="D343" t="str">
        <f>_xlfn.XLOOKUP(VolumeByClient[[#This Row],[CLID]],GeoTableByClient[CLID2],GeoTableByClient[GEOID])</f>
        <v>GEO1004</v>
      </c>
      <c r="E343" t="str">
        <f>_xlfn.XLOOKUP(VolumeByClient[[#This Row],[GEOID]],GEONAMES[GEOCODE],GEONAMES[GEO NAME])</f>
        <v>LATAM</v>
      </c>
      <c r="F343" t="str">
        <f>"Q"&amp;CEILING(MONTH(VolumeByClient[[#This Row],[DATE]])/3,1)&amp;" "&amp;YEAR(VolumeByClient[[#This Row],[DATE]])</f>
        <v>Q3 2020</v>
      </c>
    </row>
    <row r="344" spans="1:6" ht="14" x14ac:dyDescent="0.15">
      <c r="A344" s="4" t="s">
        <v>16</v>
      </c>
      <c r="B344" s="4">
        <v>44104</v>
      </c>
      <c r="C344" s="11">
        <v>365</v>
      </c>
      <c r="D344" t="str">
        <f>_xlfn.XLOOKUP(VolumeByClient[[#This Row],[CLID]],GeoTableByClient[CLID2],GeoTableByClient[GEOID])</f>
        <v>GEO1004</v>
      </c>
      <c r="E344" t="str">
        <f>_xlfn.XLOOKUP(VolumeByClient[[#This Row],[GEOID]],GEONAMES[GEOCODE],GEONAMES[GEO NAME])</f>
        <v>LATAM</v>
      </c>
      <c r="F344" t="str">
        <f>"Q"&amp;CEILING(MONTH(VolumeByClient[[#This Row],[DATE]])/3,1)&amp;" "&amp;YEAR(VolumeByClient[[#This Row],[DATE]])</f>
        <v>Q3 2020</v>
      </c>
    </row>
    <row r="345" spans="1:6" ht="14" x14ac:dyDescent="0.15">
      <c r="A345" s="4" t="s">
        <v>16</v>
      </c>
      <c r="B345" s="4">
        <v>44135</v>
      </c>
      <c r="C345" s="11">
        <v>428</v>
      </c>
      <c r="D345" t="str">
        <f>_xlfn.XLOOKUP(VolumeByClient[[#This Row],[CLID]],GeoTableByClient[CLID2],GeoTableByClient[GEOID])</f>
        <v>GEO1004</v>
      </c>
      <c r="E345" t="str">
        <f>_xlfn.XLOOKUP(VolumeByClient[[#This Row],[GEOID]],GEONAMES[GEOCODE],GEONAMES[GEO NAME])</f>
        <v>LATAM</v>
      </c>
      <c r="F345" t="str">
        <f>"Q"&amp;CEILING(MONTH(VolumeByClient[[#This Row],[DATE]])/3,1)&amp;" "&amp;YEAR(VolumeByClient[[#This Row],[DATE]])</f>
        <v>Q4 2020</v>
      </c>
    </row>
    <row r="346" spans="1:6" ht="14" x14ac:dyDescent="0.15">
      <c r="A346" s="4" t="s">
        <v>16</v>
      </c>
      <c r="B346" s="4">
        <v>44165</v>
      </c>
      <c r="C346" s="11">
        <v>486</v>
      </c>
      <c r="D346" t="str">
        <f>_xlfn.XLOOKUP(VolumeByClient[[#This Row],[CLID]],GeoTableByClient[CLID2],GeoTableByClient[GEOID])</f>
        <v>GEO1004</v>
      </c>
      <c r="E346" t="str">
        <f>_xlfn.XLOOKUP(VolumeByClient[[#This Row],[GEOID]],GEONAMES[GEOCODE],GEONAMES[GEO NAME])</f>
        <v>LATAM</v>
      </c>
      <c r="F346" t="str">
        <f>"Q"&amp;CEILING(MONTH(VolumeByClient[[#This Row],[DATE]])/3,1)&amp;" "&amp;YEAR(VolumeByClient[[#This Row],[DATE]])</f>
        <v>Q4 2020</v>
      </c>
    </row>
    <row r="347" spans="1:6" ht="14" x14ac:dyDescent="0.15">
      <c r="A347" s="4" t="s">
        <v>16</v>
      </c>
      <c r="B347" s="4">
        <v>44196</v>
      </c>
      <c r="C347" s="11">
        <v>488</v>
      </c>
      <c r="D347" t="str">
        <f>_xlfn.XLOOKUP(VolumeByClient[[#This Row],[CLID]],GeoTableByClient[CLID2],GeoTableByClient[GEOID])</f>
        <v>GEO1004</v>
      </c>
      <c r="E347" t="str">
        <f>_xlfn.XLOOKUP(VolumeByClient[[#This Row],[GEOID]],GEONAMES[GEOCODE],GEONAMES[GEO NAME])</f>
        <v>LATAM</v>
      </c>
      <c r="F347" t="str">
        <f>"Q"&amp;CEILING(MONTH(VolumeByClient[[#This Row],[DATE]])/3,1)&amp;" "&amp;YEAR(VolumeByClient[[#This Row],[DATE]])</f>
        <v>Q4 2020</v>
      </c>
    </row>
    <row r="348" spans="1:6" ht="14" x14ac:dyDescent="0.15">
      <c r="A348" s="4" t="s">
        <v>16</v>
      </c>
      <c r="B348" s="4">
        <v>44227</v>
      </c>
      <c r="C348" s="11">
        <v>483</v>
      </c>
      <c r="D348" t="str">
        <f>_xlfn.XLOOKUP(VolumeByClient[[#This Row],[CLID]],GeoTableByClient[CLID2],GeoTableByClient[GEOID])</f>
        <v>GEO1004</v>
      </c>
      <c r="E348" t="str">
        <f>_xlfn.XLOOKUP(VolumeByClient[[#This Row],[GEOID]],GEONAMES[GEOCODE],GEONAMES[GEO NAME])</f>
        <v>LATAM</v>
      </c>
      <c r="F348" t="str">
        <f>"Q"&amp;CEILING(MONTH(VolumeByClient[[#This Row],[DATE]])/3,1)&amp;" "&amp;YEAR(VolumeByClient[[#This Row],[DATE]])</f>
        <v>Q1 2021</v>
      </c>
    </row>
    <row r="349" spans="1:6" ht="14" x14ac:dyDescent="0.15">
      <c r="A349" s="4" t="s">
        <v>43</v>
      </c>
      <c r="B349" s="4">
        <v>43861</v>
      </c>
      <c r="C349" s="11">
        <v>13597</v>
      </c>
      <c r="D349" t="str">
        <f>_xlfn.XLOOKUP(VolumeByClient[[#This Row],[CLID]],GeoTableByClient[CLID2],GeoTableByClient[GEOID])</f>
        <v>GEO1002</v>
      </c>
      <c r="E349" t="str">
        <f>_xlfn.XLOOKUP(VolumeByClient[[#This Row],[GEOID]],GEONAMES[GEOCODE],GEONAMES[GEO NAME])</f>
        <v>APAC</v>
      </c>
      <c r="F349" t="str">
        <f>"Q"&amp;CEILING(MONTH(VolumeByClient[[#This Row],[DATE]])/3,1)&amp;" "&amp;YEAR(VolumeByClient[[#This Row],[DATE]])</f>
        <v>Q1 2020</v>
      </c>
    </row>
    <row r="350" spans="1:6" ht="14" x14ac:dyDescent="0.15">
      <c r="A350" s="4" t="s">
        <v>43</v>
      </c>
      <c r="B350" s="4">
        <v>43890</v>
      </c>
      <c r="C350" s="11">
        <v>15298</v>
      </c>
      <c r="D350" t="str">
        <f>_xlfn.XLOOKUP(VolumeByClient[[#This Row],[CLID]],GeoTableByClient[CLID2],GeoTableByClient[GEOID])</f>
        <v>GEO1002</v>
      </c>
      <c r="E350" t="str">
        <f>_xlfn.XLOOKUP(VolumeByClient[[#This Row],[GEOID]],GEONAMES[GEOCODE],GEONAMES[GEO NAME])</f>
        <v>APAC</v>
      </c>
      <c r="F350" t="str">
        <f>"Q"&amp;CEILING(MONTH(VolumeByClient[[#This Row],[DATE]])/3,1)&amp;" "&amp;YEAR(VolumeByClient[[#This Row],[DATE]])</f>
        <v>Q1 2020</v>
      </c>
    </row>
    <row r="351" spans="1:6" ht="14" x14ac:dyDescent="0.15">
      <c r="A351" s="4" t="s">
        <v>43</v>
      </c>
      <c r="B351" s="4">
        <v>43921</v>
      </c>
      <c r="C351" s="11">
        <v>16992</v>
      </c>
      <c r="D351" t="str">
        <f>_xlfn.XLOOKUP(VolumeByClient[[#This Row],[CLID]],GeoTableByClient[CLID2],GeoTableByClient[GEOID])</f>
        <v>GEO1002</v>
      </c>
      <c r="E351" t="str">
        <f>_xlfn.XLOOKUP(VolumeByClient[[#This Row],[GEOID]],GEONAMES[GEOCODE],GEONAMES[GEO NAME])</f>
        <v>APAC</v>
      </c>
      <c r="F351" t="str">
        <f>"Q"&amp;CEILING(MONTH(VolumeByClient[[#This Row],[DATE]])/3,1)&amp;" "&amp;YEAR(VolumeByClient[[#This Row],[DATE]])</f>
        <v>Q1 2020</v>
      </c>
    </row>
    <row r="352" spans="1:6" ht="14" x14ac:dyDescent="0.15">
      <c r="A352" s="4" t="s">
        <v>43</v>
      </c>
      <c r="B352" s="4">
        <v>43951</v>
      </c>
      <c r="C352" s="11">
        <v>20394</v>
      </c>
      <c r="D352" t="str">
        <f>_xlfn.XLOOKUP(VolumeByClient[[#This Row],[CLID]],GeoTableByClient[CLID2],GeoTableByClient[GEOID])</f>
        <v>GEO1002</v>
      </c>
      <c r="E352" t="str">
        <f>_xlfn.XLOOKUP(VolumeByClient[[#This Row],[GEOID]],GEONAMES[GEOCODE],GEONAMES[GEO NAME])</f>
        <v>APAC</v>
      </c>
      <c r="F352" t="str">
        <f>"Q"&amp;CEILING(MONTH(VolumeByClient[[#This Row],[DATE]])/3,1)&amp;" "&amp;YEAR(VolumeByClient[[#This Row],[DATE]])</f>
        <v>Q2 2020</v>
      </c>
    </row>
    <row r="353" spans="1:6" ht="14" x14ac:dyDescent="0.15">
      <c r="A353" s="4" t="s">
        <v>43</v>
      </c>
      <c r="B353" s="4">
        <v>43982</v>
      </c>
      <c r="C353" s="11">
        <v>18695</v>
      </c>
      <c r="D353" t="str">
        <f>_xlfn.XLOOKUP(VolumeByClient[[#This Row],[CLID]],GeoTableByClient[CLID2],GeoTableByClient[GEOID])</f>
        <v>GEO1002</v>
      </c>
      <c r="E353" t="str">
        <f>_xlfn.XLOOKUP(VolumeByClient[[#This Row],[GEOID]],GEONAMES[GEOCODE],GEONAMES[GEO NAME])</f>
        <v>APAC</v>
      </c>
      <c r="F353" t="str">
        <f>"Q"&amp;CEILING(MONTH(VolumeByClient[[#This Row],[DATE]])/3,1)&amp;" "&amp;YEAR(VolumeByClient[[#This Row],[DATE]])</f>
        <v>Q2 2020</v>
      </c>
    </row>
    <row r="354" spans="1:6" ht="14" x14ac:dyDescent="0.15">
      <c r="A354" s="4" t="s">
        <v>43</v>
      </c>
      <c r="B354" s="4">
        <v>44012</v>
      </c>
      <c r="C354" s="11">
        <v>13597</v>
      </c>
      <c r="D354" t="str">
        <f>_xlfn.XLOOKUP(VolumeByClient[[#This Row],[CLID]],GeoTableByClient[CLID2],GeoTableByClient[GEOID])</f>
        <v>GEO1002</v>
      </c>
      <c r="E354" t="str">
        <f>_xlfn.XLOOKUP(VolumeByClient[[#This Row],[GEOID]],GEONAMES[GEOCODE],GEONAMES[GEO NAME])</f>
        <v>APAC</v>
      </c>
      <c r="F354" t="str">
        <f>"Q"&amp;CEILING(MONTH(VolumeByClient[[#This Row],[DATE]])/3,1)&amp;" "&amp;YEAR(VolumeByClient[[#This Row],[DATE]])</f>
        <v>Q2 2020</v>
      </c>
    </row>
    <row r="355" spans="1:6" ht="14" x14ac:dyDescent="0.15">
      <c r="A355" s="4" t="s">
        <v>43</v>
      </c>
      <c r="B355" s="4">
        <v>44043</v>
      </c>
      <c r="C355" s="11">
        <v>11899</v>
      </c>
      <c r="D355" t="str">
        <f>_xlfn.XLOOKUP(VolumeByClient[[#This Row],[CLID]],GeoTableByClient[CLID2],GeoTableByClient[GEOID])</f>
        <v>GEO1002</v>
      </c>
      <c r="E355" t="str">
        <f>_xlfn.XLOOKUP(VolumeByClient[[#This Row],[GEOID]],GEONAMES[GEOCODE],GEONAMES[GEO NAME])</f>
        <v>APAC</v>
      </c>
      <c r="F355" t="str">
        <f>"Q"&amp;CEILING(MONTH(VolumeByClient[[#This Row],[DATE]])/3,1)&amp;" "&amp;YEAR(VolumeByClient[[#This Row],[DATE]])</f>
        <v>Q3 2020</v>
      </c>
    </row>
    <row r="356" spans="1:6" ht="14" x14ac:dyDescent="0.15">
      <c r="A356" s="4" t="s">
        <v>43</v>
      </c>
      <c r="B356" s="4">
        <v>44074</v>
      </c>
      <c r="C356" s="11">
        <v>10197</v>
      </c>
      <c r="D356" t="str">
        <f>_xlfn.XLOOKUP(VolumeByClient[[#This Row],[CLID]],GeoTableByClient[CLID2],GeoTableByClient[GEOID])</f>
        <v>GEO1002</v>
      </c>
      <c r="E356" t="str">
        <f>_xlfn.XLOOKUP(VolumeByClient[[#This Row],[GEOID]],GEONAMES[GEOCODE],GEONAMES[GEO NAME])</f>
        <v>APAC</v>
      </c>
      <c r="F356" t="str">
        <f>"Q"&amp;CEILING(MONTH(VolumeByClient[[#This Row],[DATE]])/3,1)&amp;" "&amp;YEAR(VolumeByClient[[#This Row],[DATE]])</f>
        <v>Q3 2020</v>
      </c>
    </row>
    <row r="357" spans="1:6" ht="14" x14ac:dyDescent="0.15">
      <c r="A357" s="4" t="s">
        <v>43</v>
      </c>
      <c r="B357" s="4">
        <v>44104</v>
      </c>
      <c r="C357" s="11">
        <v>10196</v>
      </c>
      <c r="D357" t="str">
        <f>_xlfn.XLOOKUP(VolumeByClient[[#This Row],[CLID]],GeoTableByClient[CLID2],GeoTableByClient[GEOID])</f>
        <v>GEO1002</v>
      </c>
      <c r="E357" t="str">
        <f>_xlfn.XLOOKUP(VolumeByClient[[#This Row],[GEOID]],GEONAMES[GEOCODE],GEONAMES[GEO NAME])</f>
        <v>APAC</v>
      </c>
      <c r="F357" t="str">
        <f>"Q"&amp;CEILING(MONTH(VolumeByClient[[#This Row],[DATE]])/3,1)&amp;" "&amp;YEAR(VolumeByClient[[#This Row],[DATE]])</f>
        <v>Q3 2020</v>
      </c>
    </row>
    <row r="358" spans="1:6" ht="14" x14ac:dyDescent="0.15">
      <c r="A358" s="4" t="s">
        <v>43</v>
      </c>
      <c r="B358" s="4">
        <v>44135</v>
      </c>
      <c r="C358" s="11">
        <v>11895</v>
      </c>
      <c r="D358" t="str">
        <f>_xlfn.XLOOKUP(VolumeByClient[[#This Row],[CLID]],GeoTableByClient[CLID2],GeoTableByClient[GEOID])</f>
        <v>GEO1002</v>
      </c>
      <c r="E358" t="str">
        <f>_xlfn.XLOOKUP(VolumeByClient[[#This Row],[GEOID]],GEONAMES[GEOCODE],GEONAMES[GEO NAME])</f>
        <v>APAC</v>
      </c>
      <c r="F358" t="str">
        <f>"Q"&amp;CEILING(MONTH(VolumeByClient[[#This Row],[DATE]])/3,1)&amp;" "&amp;YEAR(VolumeByClient[[#This Row],[DATE]])</f>
        <v>Q4 2020</v>
      </c>
    </row>
    <row r="359" spans="1:6" ht="14" x14ac:dyDescent="0.15">
      <c r="A359" s="4" t="s">
        <v>43</v>
      </c>
      <c r="B359" s="4">
        <v>44165</v>
      </c>
      <c r="C359" s="11">
        <v>13596</v>
      </c>
      <c r="D359" t="str">
        <f>_xlfn.XLOOKUP(VolumeByClient[[#This Row],[CLID]],GeoTableByClient[CLID2],GeoTableByClient[GEOID])</f>
        <v>GEO1002</v>
      </c>
      <c r="E359" t="str">
        <f>_xlfn.XLOOKUP(VolumeByClient[[#This Row],[GEOID]],GEONAMES[GEOCODE],GEONAMES[GEO NAME])</f>
        <v>APAC</v>
      </c>
      <c r="F359" t="str">
        <f>"Q"&amp;CEILING(MONTH(VolumeByClient[[#This Row],[DATE]])/3,1)&amp;" "&amp;YEAR(VolumeByClient[[#This Row],[DATE]])</f>
        <v>Q4 2020</v>
      </c>
    </row>
    <row r="360" spans="1:6" ht="14" x14ac:dyDescent="0.15">
      <c r="A360" s="4" t="s">
        <v>43</v>
      </c>
      <c r="B360" s="4">
        <v>44196</v>
      </c>
      <c r="C360" s="11">
        <v>13595</v>
      </c>
      <c r="D360" t="str">
        <f>_xlfn.XLOOKUP(VolumeByClient[[#This Row],[CLID]],GeoTableByClient[CLID2],GeoTableByClient[GEOID])</f>
        <v>GEO1002</v>
      </c>
      <c r="E360" t="str">
        <f>_xlfn.XLOOKUP(VolumeByClient[[#This Row],[GEOID]],GEONAMES[GEOCODE],GEONAMES[GEO NAME])</f>
        <v>APAC</v>
      </c>
      <c r="F360" t="str">
        <f>"Q"&amp;CEILING(MONTH(VolumeByClient[[#This Row],[DATE]])/3,1)&amp;" "&amp;YEAR(VolumeByClient[[#This Row],[DATE]])</f>
        <v>Q4 2020</v>
      </c>
    </row>
    <row r="361" spans="1:6" ht="14" x14ac:dyDescent="0.15">
      <c r="A361" s="4" t="s">
        <v>43</v>
      </c>
      <c r="B361" s="4">
        <v>44377</v>
      </c>
      <c r="C361" s="11">
        <v>13732</v>
      </c>
      <c r="D361" t="str">
        <f>_xlfn.XLOOKUP(VolumeByClient[[#This Row],[CLID]],GeoTableByClient[CLID2],GeoTableByClient[GEOID])</f>
        <v>GEO1002</v>
      </c>
      <c r="E361" t="str">
        <f>_xlfn.XLOOKUP(VolumeByClient[[#This Row],[GEOID]],GEONAMES[GEOCODE],GEONAMES[GEO NAME])</f>
        <v>APAC</v>
      </c>
      <c r="F361" t="str">
        <f>"Q"&amp;CEILING(MONTH(VolumeByClient[[#This Row],[DATE]])/3,1)&amp;" "&amp;YEAR(VolumeByClient[[#This Row],[DATE]])</f>
        <v>Q2 2021</v>
      </c>
    </row>
    <row r="362" spans="1:6" ht="14" x14ac:dyDescent="0.15">
      <c r="A362" s="4" t="s">
        <v>43</v>
      </c>
      <c r="B362" s="4">
        <v>44347</v>
      </c>
      <c r="C362" s="11">
        <v>19253</v>
      </c>
      <c r="D362" t="str">
        <f>_xlfn.XLOOKUP(VolumeByClient[[#This Row],[CLID]],GeoTableByClient[CLID2],GeoTableByClient[GEOID])</f>
        <v>GEO1002</v>
      </c>
      <c r="E362" t="str">
        <f>_xlfn.XLOOKUP(VolumeByClient[[#This Row],[GEOID]],GEONAMES[GEOCODE],GEONAMES[GEO NAME])</f>
        <v>APAC</v>
      </c>
      <c r="F362" t="str">
        <f>"Q"&amp;CEILING(MONTH(VolumeByClient[[#This Row],[DATE]])/3,1)&amp;" "&amp;YEAR(VolumeByClient[[#This Row],[DATE]])</f>
        <v>Q2 2021</v>
      </c>
    </row>
    <row r="363" spans="1:6" ht="14" x14ac:dyDescent="0.15">
      <c r="A363" s="4" t="s">
        <v>43</v>
      </c>
      <c r="B363" s="4">
        <v>44316</v>
      </c>
      <c r="C363" s="11">
        <v>20185</v>
      </c>
      <c r="D363" t="str">
        <f>_xlfn.XLOOKUP(VolumeByClient[[#This Row],[CLID]],GeoTableByClient[CLID2],GeoTableByClient[GEOID])</f>
        <v>GEO1002</v>
      </c>
      <c r="E363" t="str">
        <f>_xlfn.XLOOKUP(VolumeByClient[[#This Row],[GEOID]],GEONAMES[GEOCODE],GEONAMES[GEO NAME])</f>
        <v>APAC</v>
      </c>
      <c r="F363" t="str">
        <f>"Q"&amp;CEILING(MONTH(VolumeByClient[[#This Row],[DATE]])/3,1)&amp;" "&amp;YEAR(VolumeByClient[[#This Row],[DATE]])</f>
        <v>Q2 2021</v>
      </c>
    </row>
    <row r="364" spans="1:6" ht="14" x14ac:dyDescent="0.15">
      <c r="A364" s="4" t="s">
        <v>43</v>
      </c>
      <c r="B364" s="4">
        <v>44286</v>
      </c>
      <c r="C364" s="11">
        <v>17502</v>
      </c>
      <c r="D364" t="str">
        <f>_xlfn.XLOOKUP(VolumeByClient[[#This Row],[CLID]],GeoTableByClient[CLID2],GeoTableByClient[GEOID])</f>
        <v>GEO1002</v>
      </c>
      <c r="E364" t="str">
        <f>_xlfn.XLOOKUP(VolumeByClient[[#This Row],[GEOID]],GEONAMES[GEOCODE],GEONAMES[GEO NAME])</f>
        <v>APAC</v>
      </c>
      <c r="F364" t="str">
        <f>"Q"&amp;CEILING(MONTH(VolumeByClient[[#This Row],[DATE]])/3,1)&amp;" "&amp;YEAR(VolumeByClient[[#This Row],[DATE]])</f>
        <v>Q1 2021</v>
      </c>
    </row>
    <row r="365" spans="1:6" ht="14" x14ac:dyDescent="0.15">
      <c r="A365" s="4" t="s">
        <v>43</v>
      </c>
      <c r="B365" s="4">
        <v>44255</v>
      </c>
      <c r="C365" s="11">
        <v>16057</v>
      </c>
      <c r="D365" t="str">
        <f>_xlfn.XLOOKUP(VolumeByClient[[#This Row],[CLID]],GeoTableByClient[CLID2],GeoTableByClient[GEOID])</f>
        <v>GEO1002</v>
      </c>
      <c r="E365" t="str">
        <f>_xlfn.XLOOKUP(VolumeByClient[[#This Row],[GEOID]],GEONAMES[GEOCODE],GEONAMES[GEO NAME])</f>
        <v>APAC</v>
      </c>
      <c r="F365" t="str">
        <f>"Q"&amp;CEILING(MONTH(VolumeByClient[[#This Row],[DATE]])/3,1)&amp;" "&amp;YEAR(VolumeByClient[[#This Row],[DATE]])</f>
        <v>Q1 2021</v>
      </c>
    </row>
    <row r="366" spans="1:6" ht="14" x14ac:dyDescent="0.15">
      <c r="A366" s="4" t="s">
        <v>43</v>
      </c>
      <c r="B366" s="4">
        <v>44227</v>
      </c>
      <c r="C366" s="11">
        <v>14276</v>
      </c>
      <c r="D366" t="str">
        <f>_xlfn.XLOOKUP(VolumeByClient[[#This Row],[CLID]],GeoTableByClient[CLID2],GeoTableByClient[GEOID])</f>
        <v>GEO1002</v>
      </c>
      <c r="E366" t="str">
        <f>_xlfn.XLOOKUP(VolumeByClient[[#This Row],[GEOID]],GEONAMES[GEOCODE],GEONAMES[GEO NAME])</f>
        <v>APAC</v>
      </c>
      <c r="F366" t="str">
        <f>"Q"&amp;CEILING(MONTH(VolumeByClient[[#This Row],[DATE]])/3,1)&amp;" "&amp;YEAR(VolumeByClient[[#This Row],[DATE]])</f>
        <v>Q1 2021</v>
      </c>
    </row>
    <row r="367" spans="1:6" ht="14" x14ac:dyDescent="0.15">
      <c r="A367" s="4" t="s">
        <v>26</v>
      </c>
      <c r="B367" s="4">
        <v>43861</v>
      </c>
      <c r="C367" s="11">
        <v>864</v>
      </c>
      <c r="D367" t="str">
        <f>_xlfn.XLOOKUP(VolumeByClient[[#This Row],[CLID]],GeoTableByClient[CLID2],GeoTableByClient[GEOID])</f>
        <v>GEO1001</v>
      </c>
      <c r="E367" t="str">
        <f>_xlfn.XLOOKUP(VolumeByClient[[#This Row],[GEOID]],GEONAMES[GEOCODE],GEONAMES[GEO NAME])</f>
        <v>NAM</v>
      </c>
      <c r="F367" t="str">
        <f>"Q"&amp;CEILING(MONTH(VolumeByClient[[#This Row],[DATE]])/3,1)&amp;" "&amp;YEAR(VolumeByClient[[#This Row],[DATE]])</f>
        <v>Q1 2020</v>
      </c>
    </row>
    <row r="368" spans="1:6" ht="14" x14ac:dyDescent="0.15">
      <c r="A368" s="4" t="s">
        <v>26</v>
      </c>
      <c r="B368" s="4">
        <v>43890</v>
      </c>
      <c r="C368" s="11">
        <v>765</v>
      </c>
      <c r="D368" t="str">
        <f>_xlfn.XLOOKUP(VolumeByClient[[#This Row],[CLID]],GeoTableByClient[CLID2],GeoTableByClient[GEOID])</f>
        <v>GEO1001</v>
      </c>
      <c r="E368" t="str">
        <f>_xlfn.XLOOKUP(VolumeByClient[[#This Row],[GEOID]],GEONAMES[GEOCODE],GEONAMES[GEO NAME])</f>
        <v>NAM</v>
      </c>
      <c r="F368" t="str">
        <f>"Q"&amp;CEILING(MONTH(VolumeByClient[[#This Row],[DATE]])/3,1)&amp;" "&amp;YEAR(VolumeByClient[[#This Row],[DATE]])</f>
        <v>Q1 2020</v>
      </c>
    </row>
    <row r="369" spans="1:6" ht="14" x14ac:dyDescent="0.15">
      <c r="A369" s="4" t="s">
        <v>26</v>
      </c>
      <c r="B369" s="4">
        <v>43921</v>
      </c>
      <c r="C369" s="11">
        <v>1051</v>
      </c>
      <c r="D369" t="str">
        <f>_xlfn.XLOOKUP(VolumeByClient[[#This Row],[CLID]],GeoTableByClient[CLID2],GeoTableByClient[GEOID])</f>
        <v>GEO1001</v>
      </c>
      <c r="E369" t="str">
        <f>_xlfn.XLOOKUP(VolumeByClient[[#This Row],[GEOID]],GEONAMES[GEOCODE],GEONAMES[GEO NAME])</f>
        <v>NAM</v>
      </c>
      <c r="F369" t="str">
        <f>"Q"&amp;CEILING(MONTH(VolumeByClient[[#This Row],[DATE]])/3,1)&amp;" "&amp;YEAR(VolumeByClient[[#This Row],[DATE]])</f>
        <v>Q1 2020</v>
      </c>
    </row>
    <row r="370" spans="1:6" ht="14" x14ac:dyDescent="0.15">
      <c r="A370" s="4" t="s">
        <v>26</v>
      </c>
      <c r="B370" s="4">
        <v>43951</v>
      </c>
      <c r="C370" s="11">
        <v>1053</v>
      </c>
      <c r="D370" t="str">
        <f>_xlfn.XLOOKUP(VolumeByClient[[#This Row],[CLID]],GeoTableByClient[CLID2],GeoTableByClient[GEOID])</f>
        <v>GEO1001</v>
      </c>
      <c r="E370" t="str">
        <f>_xlfn.XLOOKUP(VolumeByClient[[#This Row],[GEOID]],GEONAMES[GEOCODE],GEONAMES[GEO NAME])</f>
        <v>NAM</v>
      </c>
      <c r="F370" t="str">
        <f>"Q"&amp;CEILING(MONTH(VolumeByClient[[#This Row],[DATE]])/3,1)&amp;" "&amp;YEAR(VolumeByClient[[#This Row],[DATE]])</f>
        <v>Q2 2020</v>
      </c>
    </row>
    <row r="371" spans="1:6" ht="14" x14ac:dyDescent="0.15">
      <c r="A371" s="4" t="s">
        <v>26</v>
      </c>
      <c r="B371" s="4">
        <v>43982</v>
      </c>
      <c r="C371" s="11">
        <v>1146</v>
      </c>
      <c r="D371" t="str">
        <f>_xlfn.XLOOKUP(VolumeByClient[[#This Row],[CLID]],GeoTableByClient[CLID2],GeoTableByClient[GEOID])</f>
        <v>GEO1001</v>
      </c>
      <c r="E371" t="str">
        <f>_xlfn.XLOOKUP(VolumeByClient[[#This Row],[GEOID]],GEONAMES[GEOCODE],GEONAMES[GEO NAME])</f>
        <v>NAM</v>
      </c>
      <c r="F371" t="str">
        <f>"Q"&amp;CEILING(MONTH(VolumeByClient[[#This Row],[DATE]])/3,1)&amp;" "&amp;YEAR(VolumeByClient[[#This Row],[DATE]])</f>
        <v>Q2 2020</v>
      </c>
    </row>
    <row r="372" spans="1:6" ht="14" x14ac:dyDescent="0.15">
      <c r="A372" s="4" t="s">
        <v>26</v>
      </c>
      <c r="B372" s="4">
        <v>44012</v>
      </c>
      <c r="C372" s="11">
        <v>674</v>
      </c>
      <c r="D372" t="str">
        <f>_xlfn.XLOOKUP(VolumeByClient[[#This Row],[CLID]],GeoTableByClient[CLID2],GeoTableByClient[GEOID])</f>
        <v>GEO1001</v>
      </c>
      <c r="E372" t="str">
        <f>_xlfn.XLOOKUP(VolumeByClient[[#This Row],[GEOID]],GEONAMES[GEOCODE],GEONAMES[GEO NAME])</f>
        <v>NAM</v>
      </c>
      <c r="F372" t="str">
        <f>"Q"&amp;CEILING(MONTH(VolumeByClient[[#This Row],[DATE]])/3,1)&amp;" "&amp;YEAR(VolumeByClient[[#This Row],[DATE]])</f>
        <v>Q2 2020</v>
      </c>
    </row>
    <row r="373" spans="1:6" ht="14" x14ac:dyDescent="0.15">
      <c r="A373" s="4" t="s">
        <v>26</v>
      </c>
      <c r="B373" s="4">
        <v>44043</v>
      </c>
      <c r="C373" s="11">
        <v>764</v>
      </c>
      <c r="D373" t="str">
        <f>_xlfn.XLOOKUP(VolumeByClient[[#This Row],[CLID]],GeoTableByClient[CLID2],GeoTableByClient[GEOID])</f>
        <v>GEO1001</v>
      </c>
      <c r="E373" t="str">
        <f>_xlfn.XLOOKUP(VolumeByClient[[#This Row],[GEOID]],GEONAMES[GEOCODE],GEONAMES[GEO NAME])</f>
        <v>NAM</v>
      </c>
      <c r="F373" t="str">
        <f>"Q"&amp;CEILING(MONTH(VolumeByClient[[#This Row],[DATE]])/3,1)&amp;" "&amp;YEAR(VolumeByClient[[#This Row],[DATE]])</f>
        <v>Q3 2020</v>
      </c>
    </row>
    <row r="374" spans="1:6" ht="14" x14ac:dyDescent="0.15">
      <c r="A374" s="4" t="s">
        <v>26</v>
      </c>
      <c r="B374" s="4">
        <v>44074</v>
      </c>
      <c r="C374" s="11">
        <v>482</v>
      </c>
      <c r="D374" t="str">
        <f>_xlfn.XLOOKUP(VolumeByClient[[#This Row],[CLID]],GeoTableByClient[CLID2],GeoTableByClient[GEOID])</f>
        <v>GEO1001</v>
      </c>
      <c r="E374" t="str">
        <f>_xlfn.XLOOKUP(VolumeByClient[[#This Row],[GEOID]],GEONAMES[GEOCODE],GEONAMES[GEO NAME])</f>
        <v>NAM</v>
      </c>
      <c r="F374" t="str">
        <f>"Q"&amp;CEILING(MONTH(VolumeByClient[[#This Row],[DATE]])/3,1)&amp;" "&amp;YEAR(VolumeByClient[[#This Row],[DATE]])</f>
        <v>Q3 2020</v>
      </c>
    </row>
    <row r="375" spans="1:6" ht="14" x14ac:dyDescent="0.15">
      <c r="A375" s="4" t="s">
        <v>26</v>
      </c>
      <c r="B375" s="4">
        <v>44104</v>
      </c>
      <c r="C375" s="11">
        <v>673</v>
      </c>
      <c r="D375" t="str">
        <f>_xlfn.XLOOKUP(VolumeByClient[[#This Row],[CLID]],GeoTableByClient[CLID2],GeoTableByClient[GEOID])</f>
        <v>GEO1001</v>
      </c>
      <c r="E375" t="str">
        <f>_xlfn.XLOOKUP(VolumeByClient[[#This Row],[GEOID]],GEONAMES[GEOCODE],GEONAMES[GEO NAME])</f>
        <v>NAM</v>
      </c>
      <c r="F375" t="str">
        <f>"Q"&amp;CEILING(MONTH(VolumeByClient[[#This Row],[DATE]])/3,1)&amp;" "&amp;YEAR(VolumeByClient[[#This Row],[DATE]])</f>
        <v>Q3 2020</v>
      </c>
    </row>
    <row r="376" spans="1:6" ht="14" x14ac:dyDescent="0.15">
      <c r="A376" s="4" t="s">
        <v>26</v>
      </c>
      <c r="B376" s="4">
        <v>44135</v>
      </c>
      <c r="C376" s="11">
        <v>575</v>
      </c>
      <c r="D376" t="str">
        <f>_xlfn.XLOOKUP(VolumeByClient[[#This Row],[CLID]],GeoTableByClient[CLID2],GeoTableByClient[GEOID])</f>
        <v>GEO1001</v>
      </c>
      <c r="E376" t="str">
        <f>_xlfn.XLOOKUP(VolumeByClient[[#This Row],[GEOID]],GEONAMES[GEOCODE],GEONAMES[GEO NAME])</f>
        <v>NAM</v>
      </c>
      <c r="F376" t="str">
        <f>"Q"&amp;CEILING(MONTH(VolumeByClient[[#This Row],[DATE]])/3,1)&amp;" "&amp;YEAR(VolumeByClient[[#This Row],[DATE]])</f>
        <v>Q4 2020</v>
      </c>
    </row>
    <row r="377" spans="1:6" ht="14" x14ac:dyDescent="0.15">
      <c r="A377" s="4" t="s">
        <v>26</v>
      </c>
      <c r="B377" s="4">
        <v>44165</v>
      </c>
      <c r="C377" s="11">
        <v>865</v>
      </c>
      <c r="D377" t="str">
        <f>_xlfn.XLOOKUP(VolumeByClient[[#This Row],[CLID]],GeoTableByClient[CLID2],GeoTableByClient[GEOID])</f>
        <v>GEO1001</v>
      </c>
      <c r="E377" t="str">
        <f>_xlfn.XLOOKUP(VolumeByClient[[#This Row],[GEOID]],GEONAMES[GEOCODE],GEONAMES[GEO NAME])</f>
        <v>NAM</v>
      </c>
      <c r="F377" t="str">
        <f>"Q"&amp;CEILING(MONTH(VolumeByClient[[#This Row],[DATE]])/3,1)&amp;" "&amp;YEAR(VolumeByClient[[#This Row],[DATE]])</f>
        <v>Q4 2020</v>
      </c>
    </row>
    <row r="378" spans="1:6" ht="14" x14ac:dyDescent="0.15">
      <c r="A378" s="4" t="s">
        <v>26</v>
      </c>
      <c r="B378" s="4">
        <v>44196</v>
      </c>
      <c r="C378" s="11">
        <v>674</v>
      </c>
      <c r="D378" t="str">
        <f>_xlfn.XLOOKUP(VolumeByClient[[#This Row],[CLID]],GeoTableByClient[CLID2],GeoTableByClient[GEOID])</f>
        <v>GEO1001</v>
      </c>
      <c r="E378" t="str">
        <f>_xlfn.XLOOKUP(VolumeByClient[[#This Row],[GEOID]],GEONAMES[GEOCODE],GEONAMES[GEO NAME])</f>
        <v>NAM</v>
      </c>
      <c r="F378" t="str">
        <f>"Q"&amp;CEILING(MONTH(VolumeByClient[[#This Row],[DATE]])/3,1)&amp;" "&amp;YEAR(VolumeByClient[[#This Row],[DATE]])</f>
        <v>Q4 2020</v>
      </c>
    </row>
    <row r="379" spans="1:6" ht="14" x14ac:dyDescent="0.15">
      <c r="A379" s="4" t="s">
        <v>26</v>
      </c>
      <c r="B379" s="4">
        <v>44377</v>
      </c>
      <c r="C379" s="11">
        <v>681</v>
      </c>
      <c r="D379" t="str">
        <f>_xlfn.XLOOKUP(VolumeByClient[[#This Row],[CLID]],GeoTableByClient[CLID2],GeoTableByClient[GEOID])</f>
        <v>GEO1001</v>
      </c>
      <c r="E379" t="str">
        <f>_xlfn.XLOOKUP(VolumeByClient[[#This Row],[GEOID]],GEONAMES[GEOCODE],GEONAMES[GEO NAME])</f>
        <v>NAM</v>
      </c>
      <c r="F379" t="str">
        <f>"Q"&amp;CEILING(MONTH(VolumeByClient[[#This Row],[DATE]])/3,1)&amp;" "&amp;YEAR(VolumeByClient[[#This Row],[DATE]])</f>
        <v>Q2 2021</v>
      </c>
    </row>
    <row r="380" spans="1:6" ht="14" x14ac:dyDescent="0.15">
      <c r="A380" s="4" t="s">
        <v>26</v>
      </c>
      <c r="B380" s="4">
        <v>44347</v>
      </c>
      <c r="C380" s="11">
        <v>1136</v>
      </c>
      <c r="D380" t="str">
        <f>_xlfn.XLOOKUP(VolumeByClient[[#This Row],[CLID]],GeoTableByClient[CLID2],GeoTableByClient[GEOID])</f>
        <v>GEO1001</v>
      </c>
      <c r="E380" t="str">
        <f>_xlfn.XLOOKUP(VolumeByClient[[#This Row],[GEOID]],GEONAMES[GEOCODE],GEONAMES[GEO NAME])</f>
        <v>NAM</v>
      </c>
      <c r="F380" t="str">
        <f>"Q"&amp;CEILING(MONTH(VolumeByClient[[#This Row],[DATE]])/3,1)&amp;" "&amp;YEAR(VolumeByClient[[#This Row],[DATE]])</f>
        <v>Q2 2021</v>
      </c>
    </row>
    <row r="381" spans="1:6" ht="14" x14ac:dyDescent="0.15">
      <c r="A381" s="4" t="s">
        <v>26</v>
      </c>
      <c r="B381" s="4">
        <v>44316</v>
      </c>
      <c r="C381" s="11">
        <v>1095</v>
      </c>
      <c r="D381" t="str">
        <f>_xlfn.XLOOKUP(VolumeByClient[[#This Row],[CLID]],GeoTableByClient[CLID2],GeoTableByClient[GEOID])</f>
        <v>GEO1001</v>
      </c>
      <c r="E381" t="str">
        <f>_xlfn.XLOOKUP(VolumeByClient[[#This Row],[GEOID]],GEONAMES[GEOCODE],GEONAMES[GEO NAME])</f>
        <v>NAM</v>
      </c>
      <c r="F381" t="str">
        <f>"Q"&amp;CEILING(MONTH(VolumeByClient[[#This Row],[DATE]])/3,1)&amp;" "&amp;YEAR(VolumeByClient[[#This Row],[DATE]])</f>
        <v>Q2 2021</v>
      </c>
    </row>
    <row r="382" spans="1:6" ht="14" x14ac:dyDescent="0.15">
      <c r="A382" s="4" t="s">
        <v>26</v>
      </c>
      <c r="B382" s="4">
        <v>44286</v>
      </c>
      <c r="C382" s="11">
        <v>1043</v>
      </c>
      <c r="D382" t="str">
        <f>_xlfn.XLOOKUP(VolumeByClient[[#This Row],[CLID]],GeoTableByClient[CLID2],GeoTableByClient[GEOID])</f>
        <v>GEO1001</v>
      </c>
      <c r="E382" t="str">
        <f>_xlfn.XLOOKUP(VolumeByClient[[#This Row],[GEOID]],GEONAMES[GEOCODE],GEONAMES[GEO NAME])</f>
        <v>NAM</v>
      </c>
      <c r="F382" t="str">
        <f>"Q"&amp;CEILING(MONTH(VolumeByClient[[#This Row],[DATE]])/3,1)&amp;" "&amp;YEAR(VolumeByClient[[#This Row],[DATE]])</f>
        <v>Q1 2021</v>
      </c>
    </row>
    <row r="383" spans="1:6" ht="14" x14ac:dyDescent="0.15">
      <c r="A383" s="4" t="s">
        <v>26</v>
      </c>
      <c r="B383" s="4">
        <v>44255</v>
      </c>
      <c r="C383" s="11">
        <v>797</v>
      </c>
      <c r="D383" t="str">
        <f>_xlfn.XLOOKUP(VolumeByClient[[#This Row],[CLID]],GeoTableByClient[CLID2],GeoTableByClient[GEOID])</f>
        <v>GEO1001</v>
      </c>
      <c r="E383" t="str">
        <f>_xlfn.XLOOKUP(VolumeByClient[[#This Row],[GEOID]],GEONAMES[GEOCODE],GEONAMES[GEO NAME])</f>
        <v>NAM</v>
      </c>
      <c r="F383" t="str">
        <f>"Q"&amp;CEILING(MONTH(VolumeByClient[[#This Row],[DATE]])/3,1)&amp;" "&amp;YEAR(VolumeByClient[[#This Row],[DATE]])</f>
        <v>Q1 2021</v>
      </c>
    </row>
    <row r="384" spans="1:6" ht="14" x14ac:dyDescent="0.15">
      <c r="A384" s="4" t="s">
        <v>26</v>
      </c>
      <c r="B384" s="4">
        <v>44227</v>
      </c>
      <c r="C384" s="11">
        <v>859</v>
      </c>
      <c r="D384" t="str">
        <f>_xlfn.XLOOKUP(VolumeByClient[[#This Row],[CLID]],GeoTableByClient[CLID2],GeoTableByClient[GEOID])</f>
        <v>GEO1001</v>
      </c>
      <c r="E384" t="str">
        <f>_xlfn.XLOOKUP(VolumeByClient[[#This Row],[GEOID]],GEONAMES[GEOCODE],GEONAMES[GEO NAME])</f>
        <v>NAM</v>
      </c>
      <c r="F384" t="str">
        <f>"Q"&amp;CEILING(MONTH(VolumeByClient[[#This Row],[DATE]])/3,1)&amp;" "&amp;YEAR(VolumeByClient[[#This Row],[DATE]])</f>
        <v>Q1 2021</v>
      </c>
    </row>
    <row r="385" spans="1:6" ht="14" x14ac:dyDescent="0.15">
      <c r="A385" s="4" t="s">
        <v>34</v>
      </c>
      <c r="B385" s="4">
        <v>44165</v>
      </c>
      <c r="C385" s="11">
        <v>916</v>
      </c>
      <c r="D385" t="str">
        <f>_xlfn.XLOOKUP(VolumeByClient[[#This Row],[CLID]],GeoTableByClient[CLID2],GeoTableByClient[GEOID])</f>
        <v>GEO1001</v>
      </c>
      <c r="E385" t="str">
        <f>_xlfn.XLOOKUP(VolumeByClient[[#This Row],[GEOID]],GEONAMES[GEOCODE],GEONAMES[GEO NAME])</f>
        <v>NAM</v>
      </c>
      <c r="F385" t="str">
        <f>"Q"&amp;CEILING(MONTH(VolumeByClient[[#This Row],[DATE]])/3,1)&amp;" "&amp;YEAR(VolumeByClient[[#This Row],[DATE]])</f>
        <v>Q4 2020</v>
      </c>
    </row>
    <row r="386" spans="1:6" ht="14" x14ac:dyDescent="0.15">
      <c r="A386" s="4" t="s">
        <v>34</v>
      </c>
      <c r="B386" s="4">
        <v>44196</v>
      </c>
      <c r="C386" s="11">
        <v>1176</v>
      </c>
      <c r="D386" t="str">
        <f>_xlfn.XLOOKUP(VolumeByClient[[#This Row],[CLID]],GeoTableByClient[CLID2],GeoTableByClient[GEOID])</f>
        <v>GEO1001</v>
      </c>
      <c r="E386" t="str">
        <f>_xlfn.XLOOKUP(VolumeByClient[[#This Row],[GEOID]],GEONAMES[GEOCODE],GEONAMES[GEO NAME])</f>
        <v>NAM</v>
      </c>
      <c r="F386" t="str">
        <f>"Q"&amp;CEILING(MONTH(VolumeByClient[[#This Row],[DATE]])/3,1)&amp;" "&amp;YEAR(VolumeByClient[[#This Row],[DATE]])</f>
        <v>Q4 2020</v>
      </c>
    </row>
    <row r="387" spans="1:6" ht="14" x14ac:dyDescent="0.15">
      <c r="A387" s="4" t="s">
        <v>34</v>
      </c>
      <c r="B387" s="4">
        <v>44377</v>
      </c>
      <c r="C387" s="11">
        <v>1193</v>
      </c>
      <c r="D387" t="str">
        <f>_xlfn.XLOOKUP(VolumeByClient[[#This Row],[CLID]],GeoTableByClient[CLID2],GeoTableByClient[GEOID])</f>
        <v>GEO1001</v>
      </c>
      <c r="E387" t="str">
        <f>_xlfn.XLOOKUP(VolumeByClient[[#This Row],[GEOID]],GEONAMES[GEOCODE],GEONAMES[GEO NAME])</f>
        <v>NAM</v>
      </c>
      <c r="F387" t="str">
        <f>"Q"&amp;CEILING(MONTH(VolumeByClient[[#This Row],[DATE]])/3,1)&amp;" "&amp;YEAR(VolumeByClient[[#This Row],[DATE]])</f>
        <v>Q2 2021</v>
      </c>
    </row>
    <row r="388" spans="1:6" ht="14" x14ac:dyDescent="0.15">
      <c r="A388" s="4" t="s">
        <v>34</v>
      </c>
      <c r="B388" s="4">
        <v>44347</v>
      </c>
      <c r="C388" s="11">
        <v>1360</v>
      </c>
      <c r="D388" t="str">
        <f>_xlfn.XLOOKUP(VolumeByClient[[#This Row],[CLID]],GeoTableByClient[CLID2],GeoTableByClient[GEOID])</f>
        <v>GEO1001</v>
      </c>
      <c r="E388" t="str">
        <f>_xlfn.XLOOKUP(VolumeByClient[[#This Row],[GEOID]],GEONAMES[GEOCODE],GEONAMES[GEO NAME])</f>
        <v>NAM</v>
      </c>
      <c r="F388" t="str">
        <f>"Q"&amp;CEILING(MONTH(VolumeByClient[[#This Row],[DATE]])/3,1)&amp;" "&amp;YEAR(VolumeByClient[[#This Row],[DATE]])</f>
        <v>Q2 2021</v>
      </c>
    </row>
    <row r="389" spans="1:6" ht="14" x14ac:dyDescent="0.15">
      <c r="A389" s="4" t="s">
        <v>34</v>
      </c>
      <c r="B389" s="4">
        <v>44316</v>
      </c>
      <c r="C389" s="11">
        <v>1768</v>
      </c>
      <c r="D389" t="str">
        <f>_xlfn.XLOOKUP(VolumeByClient[[#This Row],[CLID]],GeoTableByClient[CLID2],GeoTableByClient[GEOID])</f>
        <v>GEO1001</v>
      </c>
      <c r="E389" t="str">
        <f>_xlfn.XLOOKUP(VolumeByClient[[#This Row],[GEOID]],GEONAMES[GEOCODE],GEONAMES[GEO NAME])</f>
        <v>NAM</v>
      </c>
      <c r="F389" t="str">
        <f>"Q"&amp;CEILING(MONTH(VolumeByClient[[#This Row],[DATE]])/3,1)&amp;" "&amp;YEAR(VolumeByClient[[#This Row],[DATE]])</f>
        <v>Q2 2021</v>
      </c>
    </row>
    <row r="390" spans="1:6" ht="14" x14ac:dyDescent="0.15">
      <c r="A390" s="4" t="s">
        <v>34</v>
      </c>
      <c r="B390" s="4">
        <v>44286</v>
      </c>
      <c r="C390" s="11">
        <v>1192</v>
      </c>
      <c r="D390" t="str">
        <f>_xlfn.XLOOKUP(VolumeByClient[[#This Row],[CLID]],GeoTableByClient[CLID2],GeoTableByClient[GEOID])</f>
        <v>GEO1001</v>
      </c>
      <c r="E390" t="str">
        <f>_xlfn.XLOOKUP(VolumeByClient[[#This Row],[GEOID]],GEONAMES[GEOCODE],GEONAMES[GEO NAME])</f>
        <v>NAM</v>
      </c>
      <c r="F390" t="str">
        <f>"Q"&amp;CEILING(MONTH(VolumeByClient[[#This Row],[DATE]])/3,1)&amp;" "&amp;YEAR(VolumeByClient[[#This Row],[DATE]])</f>
        <v>Q1 2021</v>
      </c>
    </row>
    <row r="391" spans="1:6" ht="14" x14ac:dyDescent="0.15">
      <c r="A391" s="4" t="s">
        <v>34</v>
      </c>
      <c r="B391" s="4">
        <v>44255</v>
      </c>
      <c r="C391" s="11">
        <v>1332</v>
      </c>
      <c r="D391" t="str">
        <f>_xlfn.XLOOKUP(VolumeByClient[[#This Row],[CLID]],GeoTableByClient[CLID2],GeoTableByClient[GEOID])</f>
        <v>GEO1001</v>
      </c>
      <c r="E391" t="str">
        <f>_xlfn.XLOOKUP(VolumeByClient[[#This Row],[GEOID]],GEONAMES[GEOCODE],GEONAMES[GEO NAME])</f>
        <v>NAM</v>
      </c>
      <c r="F391" t="str">
        <f>"Q"&amp;CEILING(MONTH(VolumeByClient[[#This Row],[DATE]])/3,1)&amp;" "&amp;YEAR(VolumeByClient[[#This Row],[DATE]])</f>
        <v>Q1 2021</v>
      </c>
    </row>
    <row r="392" spans="1:6" ht="14" x14ac:dyDescent="0.15">
      <c r="A392" s="4" t="s">
        <v>34</v>
      </c>
      <c r="B392" s="4">
        <v>44227</v>
      </c>
      <c r="C392" s="11">
        <v>941</v>
      </c>
      <c r="D392" t="str">
        <f>_xlfn.XLOOKUP(VolumeByClient[[#This Row],[CLID]],GeoTableByClient[CLID2],GeoTableByClient[GEOID])</f>
        <v>GEO1001</v>
      </c>
      <c r="E392" t="str">
        <f>_xlfn.XLOOKUP(VolumeByClient[[#This Row],[GEOID]],GEONAMES[GEOCODE],GEONAMES[GEO NAME])</f>
        <v>NAM</v>
      </c>
      <c r="F392" t="str">
        <f>"Q"&amp;CEILING(MONTH(VolumeByClient[[#This Row],[DATE]])/3,1)&amp;" "&amp;YEAR(VolumeByClient[[#This Row],[DATE]])</f>
        <v>Q1 2021</v>
      </c>
    </row>
    <row r="393" spans="1:6" ht="14" x14ac:dyDescent="0.15">
      <c r="A393" s="4" t="s">
        <v>38</v>
      </c>
      <c r="B393" s="4">
        <v>43861</v>
      </c>
      <c r="C393" s="11">
        <v>1131</v>
      </c>
      <c r="D393" t="str">
        <f>_xlfn.XLOOKUP(VolumeByClient[[#This Row],[CLID]],GeoTableByClient[CLID2],GeoTableByClient[GEOID])</f>
        <v>GEO1001</v>
      </c>
      <c r="E393" t="str">
        <f>_xlfn.XLOOKUP(VolumeByClient[[#This Row],[GEOID]],GEONAMES[GEOCODE],GEONAMES[GEO NAME])</f>
        <v>NAM</v>
      </c>
      <c r="F393" t="str">
        <f>"Q"&amp;CEILING(MONTH(VolumeByClient[[#This Row],[DATE]])/3,1)&amp;" "&amp;YEAR(VolumeByClient[[#This Row],[DATE]])</f>
        <v>Q1 2020</v>
      </c>
    </row>
    <row r="394" spans="1:6" ht="14" x14ac:dyDescent="0.15">
      <c r="A394" s="4" t="s">
        <v>38</v>
      </c>
      <c r="B394" s="4">
        <v>43890</v>
      </c>
      <c r="C394" s="11">
        <v>1268</v>
      </c>
      <c r="D394" t="str">
        <f>_xlfn.XLOOKUP(VolumeByClient[[#This Row],[CLID]],GeoTableByClient[CLID2],GeoTableByClient[GEOID])</f>
        <v>GEO1001</v>
      </c>
      <c r="E394" t="str">
        <f>_xlfn.XLOOKUP(VolumeByClient[[#This Row],[GEOID]],GEONAMES[GEOCODE],GEONAMES[GEO NAME])</f>
        <v>NAM</v>
      </c>
      <c r="F394" t="str">
        <f>"Q"&amp;CEILING(MONTH(VolumeByClient[[#This Row],[DATE]])/3,1)&amp;" "&amp;YEAR(VolumeByClient[[#This Row],[DATE]])</f>
        <v>Q1 2020</v>
      </c>
    </row>
    <row r="395" spans="1:6" ht="14" x14ac:dyDescent="0.15">
      <c r="A395" s="4" t="s">
        <v>38</v>
      </c>
      <c r="B395" s="4">
        <v>43921</v>
      </c>
      <c r="C395" s="11">
        <v>1410</v>
      </c>
      <c r="D395" t="str">
        <f>_xlfn.XLOOKUP(VolumeByClient[[#This Row],[CLID]],GeoTableByClient[CLID2],GeoTableByClient[GEOID])</f>
        <v>GEO1001</v>
      </c>
      <c r="E395" t="str">
        <f>_xlfn.XLOOKUP(VolumeByClient[[#This Row],[GEOID]],GEONAMES[GEOCODE],GEONAMES[GEO NAME])</f>
        <v>NAM</v>
      </c>
      <c r="F395" t="str">
        <f>"Q"&amp;CEILING(MONTH(VolumeByClient[[#This Row],[DATE]])/3,1)&amp;" "&amp;YEAR(VolumeByClient[[#This Row],[DATE]])</f>
        <v>Q1 2020</v>
      </c>
    </row>
    <row r="396" spans="1:6" ht="14" x14ac:dyDescent="0.15">
      <c r="A396" s="4" t="s">
        <v>38</v>
      </c>
      <c r="B396" s="4">
        <v>43951</v>
      </c>
      <c r="C396" s="11">
        <v>1688</v>
      </c>
      <c r="D396" t="str">
        <f>_xlfn.XLOOKUP(VolumeByClient[[#This Row],[CLID]],GeoTableByClient[CLID2],GeoTableByClient[GEOID])</f>
        <v>GEO1001</v>
      </c>
      <c r="E396" t="str">
        <f>_xlfn.XLOOKUP(VolumeByClient[[#This Row],[GEOID]],GEONAMES[GEOCODE],GEONAMES[GEO NAME])</f>
        <v>NAM</v>
      </c>
      <c r="F396" t="str">
        <f>"Q"&amp;CEILING(MONTH(VolumeByClient[[#This Row],[DATE]])/3,1)&amp;" "&amp;YEAR(VolumeByClient[[#This Row],[DATE]])</f>
        <v>Q2 2020</v>
      </c>
    </row>
    <row r="397" spans="1:6" ht="14" x14ac:dyDescent="0.15">
      <c r="A397" s="4" t="s">
        <v>38</v>
      </c>
      <c r="B397" s="4">
        <v>43982</v>
      </c>
      <c r="C397" s="11">
        <v>1548</v>
      </c>
      <c r="D397" t="str">
        <f>_xlfn.XLOOKUP(VolumeByClient[[#This Row],[CLID]],GeoTableByClient[CLID2],GeoTableByClient[GEOID])</f>
        <v>GEO1001</v>
      </c>
      <c r="E397" t="str">
        <f>_xlfn.XLOOKUP(VolumeByClient[[#This Row],[GEOID]],GEONAMES[GEOCODE],GEONAMES[GEO NAME])</f>
        <v>NAM</v>
      </c>
      <c r="F397" t="str">
        <f>"Q"&amp;CEILING(MONTH(VolumeByClient[[#This Row],[DATE]])/3,1)&amp;" "&amp;YEAR(VolumeByClient[[#This Row],[DATE]])</f>
        <v>Q2 2020</v>
      </c>
    </row>
    <row r="398" spans="1:6" ht="14" x14ac:dyDescent="0.15">
      <c r="A398" s="4" t="s">
        <v>38</v>
      </c>
      <c r="B398" s="4">
        <v>44012</v>
      </c>
      <c r="C398" s="11">
        <v>1127</v>
      </c>
      <c r="D398" t="str">
        <f>_xlfn.XLOOKUP(VolumeByClient[[#This Row],[CLID]],GeoTableByClient[CLID2],GeoTableByClient[GEOID])</f>
        <v>GEO1001</v>
      </c>
      <c r="E398" t="str">
        <f>_xlfn.XLOOKUP(VolumeByClient[[#This Row],[GEOID]],GEONAMES[GEOCODE],GEONAMES[GEO NAME])</f>
        <v>NAM</v>
      </c>
      <c r="F398" t="str">
        <f>"Q"&amp;CEILING(MONTH(VolumeByClient[[#This Row],[DATE]])/3,1)&amp;" "&amp;YEAR(VolumeByClient[[#This Row],[DATE]])</f>
        <v>Q2 2020</v>
      </c>
    </row>
    <row r="399" spans="1:6" ht="14" x14ac:dyDescent="0.15">
      <c r="A399" s="4" t="s">
        <v>38</v>
      </c>
      <c r="B399" s="4">
        <v>44043</v>
      </c>
      <c r="C399" s="11">
        <v>984</v>
      </c>
      <c r="D399" t="str">
        <f>_xlfn.XLOOKUP(VolumeByClient[[#This Row],[CLID]],GeoTableByClient[CLID2],GeoTableByClient[GEOID])</f>
        <v>GEO1001</v>
      </c>
      <c r="E399" t="str">
        <f>_xlfn.XLOOKUP(VolumeByClient[[#This Row],[GEOID]],GEONAMES[GEOCODE],GEONAMES[GEO NAME])</f>
        <v>NAM</v>
      </c>
      <c r="F399" t="str">
        <f>"Q"&amp;CEILING(MONTH(VolumeByClient[[#This Row],[DATE]])/3,1)&amp;" "&amp;YEAR(VolumeByClient[[#This Row],[DATE]])</f>
        <v>Q3 2020</v>
      </c>
    </row>
    <row r="400" spans="1:6" ht="14" x14ac:dyDescent="0.15">
      <c r="A400" s="4" t="s">
        <v>38</v>
      </c>
      <c r="B400" s="4">
        <v>44074</v>
      </c>
      <c r="C400" s="11">
        <v>850</v>
      </c>
      <c r="D400" t="str">
        <f>_xlfn.XLOOKUP(VolumeByClient[[#This Row],[CLID]],GeoTableByClient[CLID2],GeoTableByClient[GEOID])</f>
        <v>GEO1001</v>
      </c>
      <c r="E400" t="str">
        <f>_xlfn.XLOOKUP(VolumeByClient[[#This Row],[GEOID]],GEONAMES[GEOCODE],GEONAMES[GEO NAME])</f>
        <v>NAM</v>
      </c>
      <c r="F400" t="str">
        <f>"Q"&amp;CEILING(MONTH(VolumeByClient[[#This Row],[DATE]])/3,1)&amp;" "&amp;YEAR(VolumeByClient[[#This Row],[DATE]])</f>
        <v>Q3 2020</v>
      </c>
    </row>
    <row r="401" spans="1:6" ht="14" x14ac:dyDescent="0.15">
      <c r="A401" s="4" t="s">
        <v>38</v>
      </c>
      <c r="B401" s="4">
        <v>44104</v>
      </c>
      <c r="C401" s="11">
        <v>850</v>
      </c>
      <c r="D401" t="str">
        <f>_xlfn.XLOOKUP(VolumeByClient[[#This Row],[CLID]],GeoTableByClient[CLID2],GeoTableByClient[GEOID])</f>
        <v>GEO1001</v>
      </c>
      <c r="E401" t="str">
        <f>_xlfn.XLOOKUP(VolumeByClient[[#This Row],[GEOID]],GEONAMES[GEOCODE],GEONAMES[GEO NAME])</f>
        <v>NAM</v>
      </c>
      <c r="F401" t="str">
        <f>"Q"&amp;CEILING(MONTH(VolumeByClient[[#This Row],[DATE]])/3,1)&amp;" "&amp;YEAR(VolumeByClient[[#This Row],[DATE]])</f>
        <v>Q3 2020</v>
      </c>
    </row>
    <row r="402" spans="1:6" ht="14" x14ac:dyDescent="0.15">
      <c r="A402" s="4" t="s">
        <v>38</v>
      </c>
      <c r="B402" s="4">
        <v>44135</v>
      </c>
      <c r="C402" s="11">
        <v>986</v>
      </c>
      <c r="D402" t="str">
        <f>_xlfn.XLOOKUP(VolumeByClient[[#This Row],[CLID]],GeoTableByClient[CLID2],GeoTableByClient[GEOID])</f>
        <v>GEO1001</v>
      </c>
      <c r="E402" t="str">
        <f>_xlfn.XLOOKUP(VolumeByClient[[#This Row],[GEOID]],GEONAMES[GEOCODE],GEONAMES[GEO NAME])</f>
        <v>NAM</v>
      </c>
      <c r="F402" t="str">
        <f>"Q"&amp;CEILING(MONTH(VolumeByClient[[#This Row],[DATE]])/3,1)&amp;" "&amp;YEAR(VolumeByClient[[#This Row],[DATE]])</f>
        <v>Q4 2020</v>
      </c>
    </row>
    <row r="403" spans="1:6" ht="14" x14ac:dyDescent="0.15">
      <c r="A403" s="4" t="s">
        <v>38</v>
      </c>
      <c r="B403" s="4">
        <v>44165</v>
      </c>
      <c r="C403" s="11">
        <v>1129</v>
      </c>
      <c r="D403" t="str">
        <f>_xlfn.XLOOKUP(VolumeByClient[[#This Row],[CLID]],GeoTableByClient[CLID2],GeoTableByClient[GEOID])</f>
        <v>GEO1001</v>
      </c>
      <c r="E403" t="str">
        <f>_xlfn.XLOOKUP(VolumeByClient[[#This Row],[GEOID]],GEONAMES[GEOCODE],GEONAMES[GEO NAME])</f>
        <v>NAM</v>
      </c>
      <c r="F403" t="str">
        <f>"Q"&amp;CEILING(MONTH(VolumeByClient[[#This Row],[DATE]])/3,1)&amp;" "&amp;YEAR(VolumeByClient[[#This Row],[DATE]])</f>
        <v>Q4 2020</v>
      </c>
    </row>
    <row r="404" spans="1:6" ht="14" x14ac:dyDescent="0.15">
      <c r="A404" s="4" t="s">
        <v>38</v>
      </c>
      <c r="B404" s="4">
        <v>44196</v>
      </c>
      <c r="C404" s="11">
        <v>1131</v>
      </c>
      <c r="D404" t="str">
        <f>_xlfn.XLOOKUP(VolumeByClient[[#This Row],[CLID]],GeoTableByClient[CLID2],GeoTableByClient[GEOID])</f>
        <v>GEO1001</v>
      </c>
      <c r="E404" t="str">
        <f>_xlfn.XLOOKUP(VolumeByClient[[#This Row],[GEOID]],GEONAMES[GEOCODE],GEONAMES[GEO NAME])</f>
        <v>NAM</v>
      </c>
      <c r="F404" t="str">
        <f>"Q"&amp;CEILING(MONTH(VolumeByClient[[#This Row],[DATE]])/3,1)&amp;" "&amp;YEAR(VolumeByClient[[#This Row],[DATE]])</f>
        <v>Q4 2020</v>
      </c>
    </row>
    <row r="405" spans="1:6" ht="14" x14ac:dyDescent="0.15">
      <c r="A405" s="4" t="s">
        <v>38</v>
      </c>
      <c r="B405" s="4">
        <v>44377</v>
      </c>
      <c r="C405" s="11">
        <v>1119</v>
      </c>
      <c r="D405" t="str">
        <f>_xlfn.XLOOKUP(VolumeByClient[[#This Row],[CLID]],GeoTableByClient[CLID2],GeoTableByClient[GEOID])</f>
        <v>GEO1001</v>
      </c>
      <c r="E405" t="str">
        <f>_xlfn.XLOOKUP(VolumeByClient[[#This Row],[GEOID]],GEONAMES[GEOCODE],GEONAMES[GEO NAME])</f>
        <v>NAM</v>
      </c>
      <c r="F405" t="str">
        <f>"Q"&amp;CEILING(MONTH(VolumeByClient[[#This Row],[DATE]])/3,1)&amp;" "&amp;YEAR(VolumeByClient[[#This Row],[DATE]])</f>
        <v>Q2 2021</v>
      </c>
    </row>
    <row r="406" spans="1:6" ht="14" x14ac:dyDescent="0.15">
      <c r="A406" s="4" t="s">
        <v>38</v>
      </c>
      <c r="B406" s="4">
        <v>44347</v>
      </c>
      <c r="C406" s="11">
        <v>1598</v>
      </c>
      <c r="D406" t="str">
        <f>_xlfn.XLOOKUP(VolumeByClient[[#This Row],[CLID]],GeoTableByClient[CLID2],GeoTableByClient[GEOID])</f>
        <v>GEO1001</v>
      </c>
      <c r="E406" t="str">
        <f>_xlfn.XLOOKUP(VolumeByClient[[#This Row],[GEOID]],GEONAMES[GEOCODE],GEONAMES[GEO NAME])</f>
        <v>NAM</v>
      </c>
      <c r="F406" t="str">
        <f>"Q"&amp;CEILING(MONTH(VolumeByClient[[#This Row],[DATE]])/3,1)&amp;" "&amp;YEAR(VolumeByClient[[#This Row],[DATE]])</f>
        <v>Q2 2021</v>
      </c>
    </row>
    <row r="407" spans="1:6" ht="14" x14ac:dyDescent="0.15">
      <c r="A407" s="4" t="s">
        <v>38</v>
      </c>
      <c r="B407" s="4">
        <v>44316</v>
      </c>
      <c r="C407" s="11">
        <v>1707</v>
      </c>
      <c r="D407" t="str">
        <f>_xlfn.XLOOKUP(VolumeByClient[[#This Row],[CLID]],GeoTableByClient[CLID2],GeoTableByClient[GEOID])</f>
        <v>GEO1001</v>
      </c>
      <c r="E407" t="str">
        <f>_xlfn.XLOOKUP(VolumeByClient[[#This Row],[GEOID]],GEONAMES[GEOCODE],GEONAMES[GEO NAME])</f>
        <v>NAM</v>
      </c>
      <c r="F407" t="str">
        <f>"Q"&amp;CEILING(MONTH(VolumeByClient[[#This Row],[DATE]])/3,1)&amp;" "&amp;YEAR(VolumeByClient[[#This Row],[DATE]])</f>
        <v>Q2 2021</v>
      </c>
    </row>
    <row r="408" spans="1:6" ht="14" x14ac:dyDescent="0.15">
      <c r="A408" s="4" t="s">
        <v>38</v>
      </c>
      <c r="B408" s="4">
        <v>44286</v>
      </c>
      <c r="C408" s="11">
        <v>1404</v>
      </c>
      <c r="D408" t="str">
        <f>_xlfn.XLOOKUP(VolumeByClient[[#This Row],[CLID]],GeoTableByClient[CLID2],GeoTableByClient[GEOID])</f>
        <v>GEO1001</v>
      </c>
      <c r="E408" t="str">
        <f>_xlfn.XLOOKUP(VolumeByClient[[#This Row],[GEOID]],GEONAMES[GEOCODE],GEONAMES[GEO NAME])</f>
        <v>NAM</v>
      </c>
      <c r="F408" t="str">
        <f>"Q"&amp;CEILING(MONTH(VolumeByClient[[#This Row],[DATE]])/3,1)&amp;" "&amp;YEAR(VolumeByClient[[#This Row],[DATE]])</f>
        <v>Q1 2021</v>
      </c>
    </row>
    <row r="409" spans="1:6" ht="14" x14ac:dyDescent="0.15">
      <c r="A409" s="4" t="s">
        <v>38</v>
      </c>
      <c r="B409" s="4">
        <v>44255</v>
      </c>
      <c r="C409" s="11">
        <v>1252</v>
      </c>
      <c r="D409" t="str">
        <f>_xlfn.XLOOKUP(VolumeByClient[[#This Row],[CLID]],GeoTableByClient[CLID2],GeoTableByClient[GEOID])</f>
        <v>GEO1001</v>
      </c>
      <c r="E409" t="str">
        <f>_xlfn.XLOOKUP(VolumeByClient[[#This Row],[GEOID]],GEONAMES[GEOCODE],GEONAMES[GEO NAME])</f>
        <v>NAM</v>
      </c>
      <c r="F409" t="str">
        <f>"Q"&amp;CEILING(MONTH(VolumeByClient[[#This Row],[DATE]])/3,1)&amp;" "&amp;YEAR(VolumeByClient[[#This Row],[DATE]])</f>
        <v>Q1 2021</v>
      </c>
    </row>
    <row r="410" spans="1:6" ht="14" x14ac:dyDescent="0.15">
      <c r="A410" s="4" t="s">
        <v>38</v>
      </c>
      <c r="B410" s="4">
        <v>44227</v>
      </c>
      <c r="C410" s="11">
        <v>1119</v>
      </c>
      <c r="D410" t="str">
        <f>_xlfn.XLOOKUP(VolumeByClient[[#This Row],[CLID]],GeoTableByClient[CLID2],GeoTableByClient[GEOID])</f>
        <v>GEO1001</v>
      </c>
      <c r="E410" t="str">
        <f>_xlfn.XLOOKUP(VolumeByClient[[#This Row],[GEOID]],GEONAMES[GEOCODE],GEONAMES[GEO NAME])</f>
        <v>NAM</v>
      </c>
      <c r="F410" t="str">
        <f>"Q"&amp;CEILING(MONTH(VolumeByClient[[#This Row],[DATE]])/3,1)&amp;" "&amp;YEAR(VolumeByClient[[#This Row],[DATE]])</f>
        <v>Q1 2021</v>
      </c>
    </row>
    <row r="411" spans="1:6" ht="14" x14ac:dyDescent="0.15">
      <c r="A411" s="4" t="s">
        <v>13</v>
      </c>
      <c r="B411" s="4">
        <v>43861</v>
      </c>
      <c r="C411" s="11">
        <v>318</v>
      </c>
      <c r="D411" t="str">
        <f>_xlfn.XLOOKUP(VolumeByClient[[#This Row],[CLID]],GeoTableByClient[CLID2],GeoTableByClient[GEOID])</f>
        <v>GEO1002</v>
      </c>
      <c r="E411" t="str">
        <f>_xlfn.XLOOKUP(VolumeByClient[[#This Row],[GEOID]],GEONAMES[GEOCODE],GEONAMES[GEO NAME])</f>
        <v>APAC</v>
      </c>
      <c r="F411" t="str">
        <f>"Q"&amp;CEILING(MONTH(VolumeByClient[[#This Row],[DATE]])/3,1)&amp;" "&amp;YEAR(VolumeByClient[[#This Row],[DATE]])</f>
        <v>Q1 2020</v>
      </c>
    </row>
    <row r="412" spans="1:6" ht="14" x14ac:dyDescent="0.15">
      <c r="A412" s="4" t="s">
        <v>13</v>
      </c>
      <c r="B412" s="4">
        <v>43890</v>
      </c>
      <c r="C412" s="11">
        <v>453</v>
      </c>
      <c r="D412" t="str">
        <f>_xlfn.XLOOKUP(VolumeByClient[[#This Row],[CLID]],GeoTableByClient[CLID2],GeoTableByClient[GEOID])</f>
        <v>GEO1002</v>
      </c>
      <c r="E412" t="str">
        <f>_xlfn.XLOOKUP(VolumeByClient[[#This Row],[GEOID]],GEONAMES[GEOCODE],GEONAMES[GEO NAME])</f>
        <v>APAC</v>
      </c>
      <c r="F412" t="str">
        <f>"Q"&amp;CEILING(MONTH(VolumeByClient[[#This Row],[DATE]])/3,1)&amp;" "&amp;YEAR(VolumeByClient[[#This Row],[DATE]])</f>
        <v>Q1 2020</v>
      </c>
    </row>
    <row r="413" spans="1:6" ht="14" x14ac:dyDescent="0.15">
      <c r="A413" s="4" t="s">
        <v>13</v>
      </c>
      <c r="B413" s="4">
        <v>43921</v>
      </c>
      <c r="C413" s="11">
        <v>411</v>
      </c>
      <c r="D413" t="str">
        <f>_xlfn.XLOOKUP(VolumeByClient[[#This Row],[CLID]],GeoTableByClient[CLID2],GeoTableByClient[GEOID])</f>
        <v>GEO1002</v>
      </c>
      <c r="E413" t="str">
        <f>_xlfn.XLOOKUP(VolumeByClient[[#This Row],[GEOID]],GEONAMES[GEOCODE],GEONAMES[GEO NAME])</f>
        <v>APAC</v>
      </c>
      <c r="F413" t="str">
        <f>"Q"&amp;CEILING(MONTH(VolumeByClient[[#This Row],[DATE]])/3,1)&amp;" "&amp;YEAR(VolumeByClient[[#This Row],[DATE]])</f>
        <v>Q1 2020</v>
      </c>
    </row>
    <row r="414" spans="1:6" ht="14" x14ac:dyDescent="0.15">
      <c r="A414" s="4" t="s">
        <v>13</v>
      </c>
      <c r="B414" s="4">
        <v>43951</v>
      </c>
      <c r="C414" s="11">
        <v>588</v>
      </c>
      <c r="D414" t="str">
        <f>_xlfn.XLOOKUP(VolumeByClient[[#This Row],[CLID]],GeoTableByClient[CLID2],GeoTableByClient[GEOID])</f>
        <v>GEO1002</v>
      </c>
      <c r="E414" t="str">
        <f>_xlfn.XLOOKUP(VolumeByClient[[#This Row],[GEOID]],GEONAMES[GEOCODE],GEONAMES[GEO NAME])</f>
        <v>APAC</v>
      </c>
      <c r="F414" t="str">
        <f>"Q"&amp;CEILING(MONTH(VolumeByClient[[#This Row],[DATE]])/3,1)&amp;" "&amp;YEAR(VolumeByClient[[#This Row],[DATE]])</f>
        <v>Q2 2020</v>
      </c>
    </row>
    <row r="415" spans="1:6" ht="14" x14ac:dyDescent="0.15">
      <c r="A415" s="4" t="s">
        <v>13</v>
      </c>
      <c r="B415" s="4">
        <v>43982</v>
      </c>
      <c r="C415" s="11">
        <v>457</v>
      </c>
      <c r="D415" t="str">
        <f>_xlfn.XLOOKUP(VolumeByClient[[#This Row],[CLID]],GeoTableByClient[CLID2],GeoTableByClient[GEOID])</f>
        <v>GEO1002</v>
      </c>
      <c r="E415" t="str">
        <f>_xlfn.XLOOKUP(VolumeByClient[[#This Row],[GEOID]],GEONAMES[GEOCODE],GEONAMES[GEO NAME])</f>
        <v>APAC</v>
      </c>
      <c r="F415" t="str">
        <f>"Q"&amp;CEILING(MONTH(VolumeByClient[[#This Row],[DATE]])/3,1)&amp;" "&amp;YEAR(VolumeByClient[[#This Row],[DATE]])</f>
        <v>Q2 2020</v>
      </c>
    </row>
    <row r="416" spans="1:6" ht="14" x14ac:dyDescent="0.15">
      <c r="A416" s="4" t="s">
        <v>13</v>
      </c>
      <c r="B416" s="4">
        <v>44012</v>
      </c>
      <c r="C416" s="11">
        <v>410</v>
      </c>
      <c r="D416" t="str">
        <f>_xlfn.XLOOKUP(VolumeByClient[[#This Row],[CLID]],GeoTableByClient[CLID2],GeoTableByClient[GEOID])</f>
        <v>GEO1002</v>
      </c>
      <c r="E416" t="str">
        <f>_xlfn.XLOOKUP(VolumeByClient[[#This Row],[GEOID]],GEONAMES[GEOCODE],GEONAMES[GEO NAME])</f>
        <v>APAC</v>
      </c>
      <c r="F416" t="str">
        <f>"Q"&amp;CEILING(MONTH(VolumeByClient[[#This Row],[DATE]])/3,1)&amp;" "&amp;YEAR(VolumeByClient[[#This Row],[DATE]])</f>
        <v>Q2 2020</v>
      </c>
    </row>
    <row r="417" spans="1:6" ht="14" x14ac:dyDescent="0.15">
      <c r="A417" s="4" t="s">
        <v>13</v>
      </c>
      <c r="B417" s="4">
        <v>44043</v>
      </c>
      <c r="C417" s="11">
        <v>273</v>
      </c>
      <c r="D417" t="str">
        <f>_xlfn.XLOOKUP(VolumeByClient[[#This Row],[CLID]],GeoTableByClient[CLID2],GeoTableByClient[GEOID])</f>
        <v>GEO1002</v>
      </c>
      <c r="E417" t="str">
        <f>_xlfn.XLOOKUP(VolumeByClient[[#This Row],[GEOID]],GEONAMES[GEOCODE],GEONAMES[GEO NAME])</f>
        <v>APAC</v>
      </c>
      <c r="F417" t="str">
        <f>"Q"&amp;CEILING(MONTH(VolumeByClient[[#This Row],[DATE]])/3,1)&amp;" "&amp;YEAR(VolumeByClient[[#This Row],[DATE]])</f>
        <v>Q3 2020</v>
      </c>
    </row>
    <row r="418" spans="1:6" ht="14" x14ac:dyDescent="0.15">
      <c r="A418" s="4" t="s">
        <v>13</v>
      </c>
      <c r="B418" s="4">
        <v>44074</v>
      </c>
      <c r="C418" s="11">
        <v>317</v>
      </c>
      <c r="D418" t="str">
        <f>_xlfn.XLOOKUP(VolumeByClient[[#This Row],[CLID]],GeoTableByClient[CLID2],GeoTableByClient[GEOID])</f>
        <v>GEO1002</v>
      </c>
      <c r="E418" t="str">
        <f>_xlfn.XLOOKUP(VolumeByClient[[#This Row],[GEOID]],GEONAMES[GEOCODE],GEONAMES[GEO NAME])</f>
        <v>APAC</v>
      </c>
      <c r="F418" t="str">
        <f>"Q"&amp;CEILING(MONTH(VolumeByClient[[#This Row],[DATE]])/3,1)&amp;" "&amp;YEAR(VolumeByClient[[#This Row],[DATE]])</f>
        <v>Q3 2020</v>
      </c>
    </row>
    <row r="419" spans="1:6" ht="14" x14ac:dyDescent="0.15">
      <c r="A419" s="4" t="s">
        <v>13</v>
      </c>
      <c r="B419" s="4">
        <v>44104</v>
      </c>
      <c r="C419" s="11">
        <v>233</v>
      </c>
      <c r="D419" t="str">
        <f>_xlfn.XLOOKUP(VolumeByClient[[#This Row],[CLID]],GeoTableByClient[CLID2],GeoTableByClient[GEOID])</f>
        <v>GEO1002</v>
      </c>
      <c r="E419" t="str">
        <f>_xlfn.XLOOKUP(VolumeByClient[[#This Row],[GEOID]],GEONAMES[GEOCODE],GEONAMES[GEO NAME])</f>
        <v>APAC</v>
      </c>
      <c r="F419" t="str">
        <f>"Q"&amp;CEILING(MONTH(VolumeByClient[[#This Row],[DATE]])/3,1)&amp;" "&amp;YEAR(VolumeByClient[[#This Row],[DATE]])</f>
        <v>Q3 2020</v>
      </c>
    </row>
    <row r="420" spans="1:6" ht="14" x14ac:dyDescent="0.15">
      <c r="A420" s="4" t="s">
        <v>13</v>
      </c>
      <c r="B420" s="4">
        <v>44135</v>
      </c>
      <c r="C420" s="11">
        <v>367</v>
      </c>
      <c r="D420" t="str">
        <f>_xlfn.XLOOKUP(VolumeByClient[[#This Row],[CLID]],GeoTableByClient[CLID2],GeoTableByClient[GEOID])</f>
        <v>GEO1002</v>
      </c>
      <c r="E420" t="str">
        <f>_xlfn.XLOOKUP(VolumeByClient[[#This Row],[GEOID]],GEONAMES[GEOCODE],GEONAMES[GEO NAME])</f>
        <v>APAC</v>
      </c>
      <c r="F420" t="str">
        <f>"Q"&amp;CEILING(MONTH(VolumeByClient[[#This Row],[DATE]])/3,1)&amp;" "&amp;YEAR(VolumeByClient[[#This Row],[DATE]])</f>
        <v>Q4 2020</v>
      </c>
    </row>
    <row r="421" spans="1:6" ht="14" x14ac:dyDescent="0.15">
      <c r="A421" s="4" t="s">
        <v>13</v>
      </c>
      <c r="B421" s="4">
        <v>44165</v>
      </c>
      <c r="C421" s="11">
        <v>322</v>
      </c>
      <c r="D421" t="str">
        <f>_xlfn.XLOOKUP(VolumeByClient[[#This Row],[CLID]],GeoTableByClient[CLID2],GeoTableByClient[GEOID])</f>
        <v>GEO1002</v>
      </c>
      <c r="E421" t="str">
        <f>_xlfn.XLOOKUP(VolumeByClient[[#This Row],[GEOID]],GEONAMES[GEOCODE],GEONAMES[GEO NAME])</f>
        <v>APAC</v>
      </c>
      <c r="F421" t="str">
        <f>"Q"&amp;CEILING(MONTH(VolumeByClient[[#This Row],[DATE]])/3,1)&amp;" "&amp;YEAR(VolumeByClient[[#This Row],[DATE]])</f>
        <v>Q4 2020</v>
      </c>
    </row>
    <row r="422" spans="1:6" ht="14" x14ac:dyDescent="0.15">
      <c r="A422" s="4" t="s">
        <v>13</v>
      </c>
      <c r="B422" s="4">
        <v>44196</v>
      </c>
      <c r="C422" s="11">
        <v>407</v>
      </c>
      <c r="D422" t="str">
        <f>_xlfn.XLOOKUP(VolumeByClient[[#This Row],[CLID]],GeoTableByClient[CLID2],GeoTableByClient[GEOID])</f>
        <v>GEO1002</v>
      </c>
      <c r="E422" t="str">
        <f>_xlfn.XLOOKUP(VolumeByClient[[#This Row],[GEOID]],GEONAMES[GEOCODE],GEONAMES[GEO NAME])</f>
        <v>APAC</v>
      </c>
      <c r="F422" t="str">
        <f>"Q"&amp;CEILING(MONTH(VolumeByClient[[#This Row],[DATE]])/3,1)&amp;" "&amp;YEAR(VolumeByClient[[#This Row],[DATE]])</f>
        <v>Q4 2020</v>
      </c>
    </row>
    <row r="423" spans="1:6" ht="14" x14ac:dyDescent="0.15">
      <c r="A423" s="4" t="s">
        <v>13</v>
      </c>
      <c r="B423" s="4">
        <v>44377</v>
      </c>
      <c r="C423" s="11">
        <v>409</v>
      </c>
      <c r="D423" t="str">
        <f>_xlfn.XLOOKUP(VolumeByClient[[#This Row],[CLID]],GeoTableByClient[CLID2],GeoTableByClient[GEOID])</f>
        <v>GEO1002</v>
      </c>
      <c r="E423" t="str">
        <f>_xlfn.XLOOKUP(VolumeByClient[[#This Row],[GEOID]],GEONAMES[GEOCODE],GEONAMES[GEO NAME])</f>
        <v>APAC</v>
      </c>
      <c r="F423" t="str">
        <f>"Q"&amp;CEILING(MONTH(VolumeByClient[[#This Row],[DATE]])/3,1)&amp;" "&amp;YEAR(VolumeByClient[[#This Row],[DATE]])</f>
        <v>Q2 2021</v>
      </c>
    </row>
    <row r="424" spans="1:6" ht="14" x14ac:dyDescent="0.15">
      <c r="A424" s="4" t="s">
        <v>13</v>
      </c>
      <c r="B424" s="4">
        <v>44347</v>
      </c>
      <c r="C424" s="11">
        <v>459</v>
      </c>
      <c r="D424" t="str">
        <f>_xlfn.XLOOKUP(VolumeByClient[[#This Row],[CLID]],GeoTableByClient[CLID2],GeoTableByClient[GEOID])</f>
        <v>GEO1002</v>
      </c>
      <c r="E424" t="str">
        <f>_xlfn.XLOOKUP(VolumeByClient[[#This Row],[GEOID]],GEONAMES[GEOCODE],GEONAMES[GEO NAME])</f>
        <v>APAC</v>
      </c>
      <c r="F424" t="str">
        <f>"Q"&amp;CEILING(MONTH(VolumeByClient[[#This Row],[DATE]])/3,1)&amp;" "&amp;YEAR(VolumeByClient[[#This Row],[DATE]])</f>
        <v>Q2 2021</v>
      </c>
    </row>
    <row r="425" spans="1:6" ht="14" x14ac:dyDescent="0.15">
      <c r="A425" s="4" t="s">
        <v>13</v>
      </c>
      <c r="B425" s="4">
        <v>44316</v>
      </c>
      <c r="C425" s="11">
        <v>591</v>
      </c>
      <c r="D425" t="str">
        <f>_xlfn.XLOOKUP(VolumeByClient[[#This Row],[CLID]],GeoTableByClient[CLID2],GeoTableByClient[GEOID])</f>
        <v>GEO1002</v>
      </c>
      <c r="E425" t="str">
        <f>_xlfn.XLOOKUP(VolumeByClient[[#This Row],[GEOID]],GEONAMES[GEOCODE],GEONAMES[GEO NAME])</f>
        <v>APAC</v>
      </c>
      <c r="F425" t="str">
        <f>"Q"&amp;CEILING(MONTH(VolumeByClient[[#This Row],[DATE]])/3,1)&amp;" "&amp;YEAR(VolumeByClient[[#This Row],[DATE]])</f>
        <v>Q2 2021</v>
      </c>
    </row>
    <row r="426" spans="1:6" ht="14" x14ac:dyDescent="0.15">
      <c r="A426" s="4" t="s">
        <v>13</v>
      </c>
      <c r="B426" s="4">
        <v>44286</v>
      </c>
      <c r="C426" s="11">
        <v>421</v>
      </c>
      <c r="D426" t="str">
        <f>_xlfn.XLOOKUP(VolumeByClient[[#This Row],[CLID]],GeoTableByClient[CLID2],GeoTableByClient[GEOID])</f>
        <v>GEO1002</v>
      </c>
      <c r="E426" t="str">
        <f>_xlfn.XLOOKUP(VolumeByClient[[#This Row],[GEOID]],GEONAMES[GEOCODE],GEONAMES[GEO NAME])</f>
        <v>APAC</v>
      </c>
      <c r="F426" t="str">
        <f>"Q"&amp;CEILING(MONTH(VolumeByClient[[#This Row],[DATE]])/3,1)&amp;" "&amp;YEAR(VolumeByClient[[#This Row],[DATE]])</f>
        <v>Q1 2021</v>
      </c>
    </row>
    <row r="427" spans="1:6" ht="14" x14ac:dyDescent="0.15">
      <c r="A427" s="4" t="s">
        <v>13</v>
      </c>
      <c r="B427" s="4">
        <v>44255</v>
      </c>
      <c r="C427" s="11">
        <v>456</v>
      </c>
      <c r="D427" t="str">
        <f>_xlfn.XLOOKUP(VolumeByClient[[#This Row],[CLID]],GeoTableByClient[CLID2],GeoTableByClient[GEOID])</f>
        <v>GEO1002</v>
      </c>
      <c r="E427" t="str">
        <f>_xlfn.XLOOKUP(VolumeByClient[[#This Row],[GEOID]],GEONAMES[GEOCODE],GEONAMES[GEO NAME])</f>
        <v>APAC</v>
      </c>
      <c r="F427" t="str">
        <f>"Q"&amp;CEILING(MONTH(VolumeByClient[[#This Row],[DATE]])/3,1)&amp;" "&amp;YEAR(VolumeByClient[[#This Row],[DATE]])</f>
        <v>Q1 2021</v>
      </c>
    </row>
    <row r="428" spans="1:6" ht="14" x14ac:dyDescent="0.15">
      <c r="A428" s="4" t="s">
        <v>13</v>
      </c>
      <c r="B428" s="4">
        <v>44227</v>
      </c>
      <c r="C428" s="11">
        <v>316</v>
      </c>
      <c r="D428" t="str">
        <f>_xlfn.XLOOKUP(VolumeByClient[[#This Row],[CLID]],GeoTableByClient[CLID2],GeoTableByClient[GEOID])</f>
        <v>GEO1002</v>
      </c>
      <c r="E428" t="str">
        <f>_xlfn.XLOOKUP(VolumeByClient[[#This Row],[GEOID]],GEONAMES[GEOCODE],GEONAMES[GEO NAME])</f>
        <v>APAC</v>
      </c>
      <c r="F428" t="str">
        <f>"Q"&amp;CEILING(MONTH(VolumeByClient[[#This Row],[DATE]])/3,1)&amp;" "&amp;YEAR(VolumeByClient[[#This Row],[DATE]])</f>
        <v>Q1 2021</v>
      </c>
    </row>
    <row r="429" spans="1:6" ht="14" x14ac:dyDescent="0.15">
      <c r="A429" s="4" t="s">
        <v>48</v>
      </c>
      <c r="B429" s="4">
        <v>43861</v>
      </c>
      <c r="C429" s="11">
        <v>1488</v>
      </c>
      <c r="D429" t="str">
        <f>_xlfn.XLOOKUP(VolumeByClient[[#This Row],[CLID]],GeoTableByClient[CLID2],GeoTableByClient[GEOID])</f>
        <v>GEO1001</v>
      </c>
      <c r="E429" t="str">
        <f>_xlfn.XLOOKUP(VolumeByClient[[#This Row],[GEOID]],GEONAMES[GEOCODE],GEONAMES[GEO NAME])</f>
        <v>NAM</v>
      </c>
      <c r="F429" t="str">
        <f>"Q"&amp;CEILING(MONTH(VolumeByClient[[#This Row],[DATE]])/3,1)&amp;" "&amp;YEAR(VolumeByClient[[#This Row],[DATE]])</f>
        <v>Q1 2020</v>
      </c>
    </row>
    <row r="430" spans="1:6" ht="14" x14ac:dyDescent="0.15">
      <c r="A430" s="4" t="s">
        <v>48</v>
      </c>
      <c r="B430" s="4">
        <v>43890</v>
      </c>
      <c r="C430" s="11">
        <v>1674</v>
      </c>
      <c r="D430" t="str">
        <f>_xlfn.XLOOKUP(VolumeByClient[[#This Row],[CLID]],GeoTableByClient[CLID2],GeoTableByClient[GEOID])</f>
        <v>GEO1001</v>
      </c>
      <c r="E430" t="str">
        <f>_xlfn.XLOOKUP(VolumeByClient[[#This Row],[GEOID]],GEONAMES[GEOCODE],GEONAMES[GEO NAME])</f>
        <v>NAM</v>
      </c>
      <c r="F430" t="str">
        <f>"Q"&amp;CEILING(MONTH(VolumeByClient[[#This Row],[DATE]])/3,1)&amp;" "&amp;YEAR(VolumeByClient[[#This Row],[DATE]])</f>
        <v>Q1 2020</v>
      </c>
    </row>
    <row r="431" spans="1:6" ht="14" x14ac:dyDescent="0.15">
      <c r="A431" s="4" t="s">
        <v>48</v>
      </c>
      <c r="B431" s="4">
        <v>43921</v>
      </c>
      <c r="C431" s="11">
        <v>1862</v>
      </c>
      <c r="D431" t="str">
        <f>_xlfn.XLOOKUP(VolumeByClient[[#This Row],[CLID]],GeoTableByClient[CLID2],GeoTableByClient[GEOID])</f>
        <v>GEO1001</v>
      </c>
      <c r="E431" t="str">
        <f>_xlfn.XLOOKUP(VolumeByClient[[#This Row],[GEOID]],GEONAMES[GEOCODE],GEONAMES[GEO NAME])</f>
        <v>NAM</v>
      </c>
      <c r="F431" t="str">
        <f>"Q"&amp;CEILING(MONTH(VolumeByClient[[#This Row],[DATE]])/3,1)&amp;" "&amp;YEAR(VolumeByClient[[#This Row],[DATE]])</f>
        <v>Q1 2020</v>
      </c>
    </row>
    <row r="432" spans="1:6" ht="14" x14ac:dyDescent="0.15">
      <c r="A432" s="4" t="s">
        <v>48</v>
      </c>
      <c r="B432" s="4">
        <v>43951</v>
      </c>
      <c r="C432" s="11">
        <v>2231</v>
      </c>
      <c r="D432" t="str">
        <f>_xlfn.XLOOKUP(VolumeByClient[[#This Row],[CLID]],GeoTableByClient[CLID2],GeoTableByClient[GEOID])</f>
        <v>GEO1001</v>
      </c>
      <c r="E432" t="str">
        <f>_xlfn.XLOOKUP(VolumeByClient[[#This Row],[GEOID]],GEONAMES[GEOCODE],GEONAMES[GEO NAME])</f>
        <v>NAM</v>
      </c>
      <c r="F432" t="str">
        <f>"Q"&amp;CEILING(MONTH(VolumeByClient[[#This Row],[DATE]])/3,1)&amp;" "&amp;YEAR(VolumeByClient[[#This Row],[DATE]])</f>
        <v>Q2 2020</v>
      </c>
    </row>
    <row r="433" spans="1:6" ht="14" x14ac:dyDescent="0.15">
      <c r="A433" s="4" t="s">
        <v>48</v>
      </c>
      <c r="B433" s="4">
        <v>43982</v>
      </c>
      <c r="C433" s="11">
        <v>2049</v>
      </c>
      <c r="D433" t="str">
        <f>_xlfn.XLOOKUP(VolumeByClient[[#This Row],[CLID]],GeoTableByClient[CLID2],GeoTableByClient[GEOID])</f>
        <v>GEO1001</v>
      </c>
      <c r="E433" t="str">
        <f>_xlfn.XLOOKUP(VolumeByClient[[#This Row],[GEOID]],GEONAMES[GEOCODE],GEONAMES[GEO NAME])</f>
        <v>NAM</v>
      </c>
      <c r="F433" t="str">
        <f>"Q"&amp;CEILING(MONTH(VolumeByClient[[#This Row],[DATE]])/3,1)&amp;" "&amp;YEAR(VolumeByClient[[#This Row],[DATE]])</f>
        <v>Q2 2020</v>
      </c>
    </row>
    <row r="434" spans="1:6" ht="14" x14ac:dyDescent="0.15">
      <c r="A434" s="4" t="s">
        <v>48</v>
      </c>
      <c r="B434" s="4">
        <v>44012</v>
      </c>
      <c r="C434" s="11">
        <v>1489</v>
      </c>
      <c r="D434" t="str">
        <f>_xlfn.XLOOKUP(VolumeByClient[[#This Row],[CLID]],GeoTableByClient[CLID2],GeoTableByClient[GEOID])</f>
        <v>GEO1001</v>
      </c>
      <c r="E434" t="str">
        <f>_xlfn.XLOOKUP(VolumeByClient[[#This Row],[GEOID]],GEONAMES[GEOCODE],GEONAMES[GEO NAME])</f>
        <v>NAM</v>
      </c>
      <c r="F434" t="str">
        <f>"Q"&amp;CEILING(MONTH(VolumeByClient[[#This Row],[DATE]])/3,1)&amp;" "&amp;YEAR(VolumeByClient[[#This Row],[DATE]])</f>
        <v>Q2 2020</v>
      </c>
    </row>
    <row r="435" spans="1:6" ht="14" x14ac:dyDescent="0.15">
      <c r="A435" s="4" t="s">
        <v>48</v>
      </c>
      <c r="B435" s="4">
        <v>44043</v>
      </c>
      <c r="C435" s="11">
        <v>1301</v>
      </c>
      <c r="D435" t="str">
        <f>_xlfn.XLOOKUP(VolumeByClient[[#This Row],[CLID]],GeoTableByClient[CLID2],GeoTableByClient[GEOID])</f>
        <v>GEO1001</v>
      </c>
      <c r="E435" t="str">
        <f>_xlfn.XLOOKUP(VolumeByClient[[#This Row],[GEOID]],GEONAMES[GEOCODE],GEONAMES[GEO NAME])</f>
        <v>NAM</v>
      </c>
      <c r="F435" t="str">
        <f>"Q"&amp;CEILING(MONTH(VolumeByClient[[#This Row],[DATE]])/3,1)&amp;" "&amp;YEAR(VolumeByClient[[#This Row],[DATE]])</f>
        <v>Q3 2020</v>
      </c>
    </row>
    <row r="436" spans="1:6" ht="14" x14ac:dyDescent="0.15">
      <c r="A436" s="4" t="s">
        <v>48</v>
      </c>
      <c r="B436" s="4">
        <v>44074</v>
      </c>
      <c r="C436" s="11">
        <v>1118</v>
      </c>
      <c r="D436" t="str">
        <f>_xlfn.XLOOKUP(VolumeByClient[[#This Row],[CLID]],GeoTableByClient[CLID2],GeoTableByClient[GEOID])</f>
        <v>GEO1001</v>
      </c>
      <c r="E436" t="str">
        <f>_xlfn.XLOOKUP(VolumeByClient[[#This Row],[GEOID]],GEONAMES[GEOCODE],GEONAMES[GEO NAME])</f>
        <v>NAM</v>
      </c>
      <c r="F436" t="str">
        <f>"Q"&amp;CEILING(MONTH(VolumeByClient[[#This Row],[DATE]])/3,1)&amp;" "&amp;YEAR(VolumeByClient[[#This Row],[DATE]])</f>
        <v>Q3 2020</v>
      </c>
    </row>
    <row r="437" spans="1:6" ht="14" x14ac:dyDescent="0.15">
      <c r="A437" s="4" t="s">
        <v>48</v>
      </c>
      <c r="B437" s="4">
        <v>44104</v>
      </c>
      <c r="C437" s="11">
        <v>1117</v>
      </c>
      <c r="D437" t="str">
        <f>_xlfn.XLOOKUP(VolumeByClient[[#This Row],[CLID]],GeoTableByClient[CLID2],GeoTableByClient[GEOID])</f>
        <v>GEO1001</v>
      </c>
      <c r="E437" t="str">
        <f>_xlfn.XLOOKUP(VolumeByClient[[#This Row],[GEOID]],GEONAMES[GEOCODE],GEONAMES[GEO NAME])</f>
        <v>NAM</v>
      </c>
      <c r="F437" t="str">
        <f>"Q"&amp;CEILING(MONTH(VolumeByClient[[#This Row],[DATE]])/3,1)&amp;" "&amp;YEAR(VolumeByClient[[#This Row],[DATE]])</f>
        <v>Q3 2020</v>
      </c>
    </row>
    <row r="438" spans="1:6" ht="14" x14ac:dyDescent="0.15">
      <c r="A438" s="4" t="s">
        <v>48</v>
      </c>
      <c r="B438" s="4">
        <v>44135</v>
      </c>
      <c r="C438" s="11">
        <v>1301</v>
      </c>
      <c r="D438" t="str">
        <f>_xlfn.XLOOKUP(VolumeByClient[[#This Row],[CLID]],GeoTableByClient[CLID2],GeoTableByClient[GEOID])</f>
        <v>GEO1001</v>
      </c>
      <c r="E438" t="str">
        <f>_xlfn.XLOOKUP(VolumeByClient[[#This Row],[GEOID]],GEONAMES[GEOCODE],GEONAMES[GEO NAME])</f>
        <v>NAM</v>
      </c>
      <c r="F438" t="str">
        <f>"Q"&amp;CEILING(MONTH(VolumeByClient[[#This Row],[DATE]])/3,1)&amp;" "&amp;YEAR(VolumeByClient[[#This Row],[DATE]])</f>
        <v>Q4 2020</v>
      </c>
    </row>
    <row r="439" spans="1:6" ht="14" x14ac:dyDescent="0.15">
      <c r="A439" s="4" t="s">
        <v>48</v>
      </c>
      <c r="B439" s="4">
        <v>44165</v>
      </c>
      <c r="C439" s="11">
        <v>1488</v>
      </c>
      <c r="D439" t="str">
        <f>_xlfn.XLOOKUP(VolumeByClient[[#This Row],[CLID]],GeoTableByClient[CLID2],GeoTableByClient[GEOID])</f>
        <v>GEO1001</v>
      </c>
      <c r="E439" t="str">
        <f>_xlfn.XLOOKUP(VolumeByClient[[#This Row],[GEOID]],GEONAMES[GEOCODE],GEONAMES[GEO NAME])</f>
        <v>NAM</v>
      </c>
      <c r="F439" t="str">
        <f>"Q"&amp;CEILING(MONTH(VolumeByClient[[#This Row],[DATE]])/3,1)&amp;" "&amp;YEAR(VolumeByClient[[#This Row],[DATE]])</f>
        <v>Q4 2020</v>
      </c>
    </row>
    <row r="440" spans="1:6" ht="14" x14ac:dyDescent="0.15">
      <c r="A440" s="4" t="s">
        <v>48</v>
      </c>
      <c r="B440" s="4">
        <v>44196</v>
      </c>
      <c r="C440" s="11">
        <v>1489</v>
      </c>
      <c r="D440" t="str">
        <f>_xlfn.XLOOKUP(VolumeByClient[[#This Row],[CLID]],GeoTableByClient[CLID2],GeoTableByClient[GEOID])</f>
        <v>GEO1001</v>
      </c>
      <c r="E440" t="str">
        <f>_xlfn.XLOOKUP(VolumeByClient[[#This Row],[GEOID]],GEONAMES[GEOCODE],GEONAMES[GEO NAME])</f>
        <v>NAM</v>
      </c>
      <c r="F440" t="str">
        <f>"Q"&amp;CEILING(MONTH(VolumeByClient[[#This Row],[DATE]])/3,1)&amp;" "&amp;YEAR(VolumeByClient[[#This Row],[DATE]])</f>
        <v>Q4 2020</v>
      </c>
    </row>
    <row r="441" spans="1:6" ht="14" x14ac:dyDescent="0.15">
      <c r="A441" s="4" t="s">
        <v>48</v>
      </c>
      <c r="B441" s="4">
        <v>44377</v>
      </c>
      <c r="C441" s="11">
        <v>1551</v>
      </c>
      <c r="D441" t="str">
        <f>_xlfn.XLOOKUP(VolumeByClient[[#This Row],[CLID]],GeoTableByClient[CLID2],GeoTableByClient[GEOID])</f>
        <v>GEO1001</v>
      </c>
      <c r="E441" t="str">
        <f>_xlfn.XLOOKUP(VolumeByClient[[#This Row],[GEOID]],GEONAMES[GEOCODE],GEONAMES[GEO NAME])</f>
        <v>NAM</v>
      </c>
      <c r="F441" t="str">
        <f>"Q"&amp;CEILING(MONTH(VolumeByClient[[#This Row],[DATE]])/3,1)&amp;" "&amp;YEAR(VolumeByClient[[#This Row],[DATE]])</f>
        <v>Q2 2021</v>
      </c>
    </row>
    <row r="442" spans="1:6" ht="14" x14ac:dyDescent="0.15">
      <c r="A442" s="4" t="s">
        <v>48</v>
      </c>
      <c r="B442" s="4">
        <v>44347</v>
      </c>
      <c r="C442" s="11">
        <v>2067</v>
      </c>
      <c r="D442" t="str">
        <f>_xlfn.XLOOKUP(VolumeByClient[[#This Row],[CLID]],GeoTableByClient[CLID2],GeoTableByClient[GEOID])</f>
        <v>GEO1001</v>
      </c>
      <c r="E442" t="str">
        <f>_xlfn.XLOOKUP(VolumeByClient[[#This Row],[GEOID]],GEONAMES[GEOCODE],GEONAMES[GEO NAME])</f>
        <v>NAM</v>
      </c>
      <c r="F442" t="str">
        <f>"Q"&amp;CEILING(MONTH(VolumeByClient[[#This Row],[DATE]])/3,1)&amp;" "&amp;YEAR(VolumeByClient[[#This Row],[DATE]])</f>
        <v>Q2 2021</v>
      </c>
    </row>
    <row r="443" spans="1:6" ht="14" x14ac:dyDescent="0.15">
      <c r="A443" s="4" t="s">
        <v>48</v>
      </c>
      <c r="B443" s="4">
        <v>44316</v>
      </c>
      <c r="C443" s="11">
        <v>2277</v>
      </c>
      <c r="D443" t="str">
        <f>_xlfn.XLOOKUP(VolumeByClient[[#This Row],[CLID]],GeoTableByClient[CLID2],GeoTableByClient[GEOID])</f>
        <v>GEO1001</v>
      </c>
      <c r="E443" t="str">
        <f>_xlfn.XLOOKUP(VolumeByClient[[#This Row],[GEOID]],GEONAMES[GEOCODE],GEONAMES[GEO NAME])</f>
        <v>NAM</v>
      </c>
      <c r="F443" t="str">
        <f>"Q"&amp;CEILING(MONTH(VolumeByClient[[#This Row],[DATE]])/3,1)&amp;" "&amp;YEAR(VolumeByClient[[#This Row],[DATE]])</f>
        <v>Q2 2021</v>
      </c>
    </row>
    <row r="444" spans="1:6" ht="14" x14ac:dyDescent="0.15">
      <c r="A444" s="4" t="s">
        <v>48</v>
      </c>
      <c r="B444" s="4">
        <v>44286</v>
      </c>
      <c r="C444" s="11">
        <v>1854</v>
      </c>
      <c r="D444" t="str">
        <f>_xlfn.XLOOKUP(VolumeByClient[[#This Row],[CLID]],GeoTableByClient[CLID2],GeoTableByClient[GEOID])</f>
        <v>GEO1001</v>
      </c>
      <c r="E444" t="str">
        <f>_xlfn.XLOOKUP(VolumeByClient[[#This Row],[GEOID]],GEONAMES[GEOCODE],GEONAMES[GEO NAME])</f>
        <v>NAM</v>
      </c>
      <c r="F444" t="str">
        <f>"Q"&amp;CEILING(MONTH(VolumeByClient[[#This Row],[DATE]])/3,1)&amp;" "&amp;YEAR(VolumeByClient[[#This Row],[DATE]])</f>
        <v>Q1 2021</v>
      </c>
    </row>
    <row r="445" spans="1:6" ht="14" x14ac:dyDescent="0.15">
      <c r="A445" s="4" t="s">
        <v>48</v>
      </c>
      <c r="B445" s="4">
        <v>44255</v>
      </c>
      <c r="C445" s="11">
        <v>1665</v>
      </c>
      <c r="D445" t="str">
        <f>_xlfn.XLOOKUP(VolumeByClient[[#This Row],[CLID]],GeoTableByClient[CLID2],GeoTableByClient[GEOID])</f>
        <v>GEO1001</v>
      </c>
      <c r="E445" t="str">
        <f>_xlfn.XLOOKUP(VolumeByClient[[#This Row],[GEOID]],GEONAMES[GEOCODE],GEONAMES[GEO NAME])</f>
        <v>NAM</v>
      </c>
      <c r="F445" t="str">
        <f>"Q"&amp;CEILING(MONTH(VolumeByClient[[#This Row],[DATE]])/3,1)&amp;" "&amp;YEAR(VolumeByClient[[#This Row],[DATE]])</f>
        <v>Q1 2021</v>
      </c>
    </row>
    <row r="446" spans="1:6" ht="14" x14ac:dyDescent="0.15">
      <c r="A446" s="4" t="s">
        <v>48</v>
      </c>
      <c r="B446" s="4">
        <v>44227</v>
      </c>
      <c r="C446" s="11">
        <v>1516</v>
      </c>
      <c r="D446" t="str">
        <f>_xlfn.XLOOKUP(VolumeByClient[[#This Row],[CLID]],GeoTableByClient[CLID2],GeoTableByClient[GEOID])</f>
        <v>GEO1001</v>
      </c>
      <c r="E446" t="str">
        <f>_xlfn.XLOOKUP(VolumeByClient[[#This Row],[GEOID]],GEONAMES[GEOCODE],GEONAMES[GEO NAME])</f>
        <v>NAM</v>
      </c>
      <c r="F446" t="str">
        <f>"Q"&amp;CEILING(MONTH(VolumeByClient[[#This Row],[DATE]])/3,1)&amp;" "&amp;YEAR(VolumeByClient[[#This Row],[DATE]])</f>
        <v>Q1 2021</v>
      </c>
    </row>
    <row r="447" spans="1:6" ht="14" x14ac:dyDescent="0.15">
      <c r="A447" s="4" t="s">
        <v>24</v>
      </c>
      <c r="B447" s="4">
        <v>43861</v>
      </c>
      <c r="C447" s="11">
        <v>644</v>
      </c>
      <c r="D447" t="str">
        <f>_xlfn.XLOOKUP(VolumeByClient[[#This Row],[CLID]],GeoTableByClient[CLID2],GeoTableByClient[GEOID])</f>
        <v>GEO1002</v>
      </c>
      <c r="E447" t="str">
        <f>_xlfn.XLOOKUP(VolumeByClient[[#This Row],[GEOID]],GEONAMES[GEOCODE],GEONAMES[GEO NAME])</f>
        <v>APAC</v>
      </c>
      <c r="F447" t="str">
        <f>"Q"&amp;CEILING(MONTH(VolumeByClient[[#This Row],[DATE]])/3,1)&amp;" "&amp;YEAR(VolumeByClient[[#This Row],[DATE]])</f>
        <v>Q1 2020</v>
      </c>
    </row>
    <row r="448" spans="1:6" ht="14" x14ac:dyDescent="0.15">
      <c r="A448" s="4" t="s">
        <v>24</v>
      </c>
      <c r="B448" s="4">
        <v>43890</v>
      </c>
      <c r="C448" s="11">
        <v>814</v>
      </c>
      <c r="D448" t="str">
        <f>_xlfn.XLOOKUP(VolumeByClient[[#This Row],[CLID]],GeoTableByClient[CLID2],GeoTableByClient[GEOID])</f>
        <v>GEO1002</v>
      </c>
      <c r="E448" t="str">
        <f>_xlfn.XLOOKUP(VolumeByClient[[#This Row],[GEOID]],GEONAMES[GEOCODE],GEONAMES[GEO NAME])</f>
        <v>APAC</v>
      </c>
      <c r="F448" t="str">
        <f>"Q"&amp;CEILING(MONTH(VolumeByClient[[#This Row],[DATE]])/3,1)&amp;" "&amp;YEAR(VolumeByClient[[#This Row],[DATE]])</f>
        <v>Q1 2020</v>
      </c>
    </row>
    <row r="449" spans="1:6" ht="14" x14ac:dyDescent="0.15">
      <c r="A449" s="4" t="s">
        <v>24</v>
      </c>
      <c r="B449" s="4">
        <v>43921</v>
      </c>
      <c r="C449" s="11">
        <v>814</v>
      </c>
      <c r="D449" t="str">
        <f>_xlfn.XLOOKUP(VolumeByClient[[#This Row],[CLID]],GeoTableByClient[CLID2],GeoTableByClient[GEOID])</f>
        <v>GEO1002</v>
      </c>
      <c r="E449" t="str">
        <f>_xlfn.XLOOKUP(VolumeByClient[[#This Row],[GEOID]],GEONAMES[GEOCODE],GEONAMES[GEO NAME])</f>
        <v>APAC</v>
      </c>
      <c r="F449" t="str">
        <f>"Q"&amp;CEILING(MONTH(VolumeByClient[[#This Row],[DATE]])/3,1)&amp;" "&amp;YEAR(VolumeByClient[[#This Row],[DATE]])</f>
        <v>Q1 2020</v>
      </c>
    </row>
    <row r="450" spans="1:6" ht="14" x14ac:dyDescent="0.15">
      <c r="A450" s="4" t="s">
        <v>24</v>
      </c>
      <c r="B450" s="4">
        <v>43951</v>
      </c>
      <c r="C450" s="11">
        <v>1068</v>
      </c>
      <c r="D450" t="str">
        <f>_xlfn.XLOOKUP(VolumeByClient[[#This Row],[CLID]],GeoTableByClient[CLID2],GeoTableByClient[GEOID])</f>
        <v>GEO1002</v>
      </c>
      <c r="E450" t="str">
        <f>_xlfn.XLOOKUP(VolumeByClient[[#This Row],[GEOID]],GEONAMES[GEOCODE],GEONAMES[GEO NAME])</f>
        <v>APAC</v>
      </c>
      <c r="F450" t="str">
        <f>"Q"&amp;CEILING(MONTH(VolumeByClient[[#This Row],[DATE]])/3,1)&amp;" "&amp;YEAR(VolumeByClient[[#This Row],[DATE]])</f>
        <v>Q2 2020</v>
      </c>
    </row>
    <row r="451" spans="1:6" ht="14" x14ac:dyDescent="0.15">
      <c r="A451" s="4" t="s">
        <v>24</v>
      </c>
      <c r="B451" s="4">
        <v>43982</v>
      </c>
      <c r="C451" s="11">
        <v>899</v>
      </c>
      <c r="D451" t="str">
        <f>_xlfn.XLOOKUP(VolumeByClient[[#This Row],[CLID]],GeoTableByClient[CLID2],GeoTableByClient[GEOID])</f>
        <v>GEO1002</v>
      </c>
      <c r="E451" t="str">
        <f>_xlfn.XLOOKUP(VolumeByClient[[#This Row],[GEOID]],GEONAMES[GEOCODE],GEONAMES[GEO NAME])</f>
        <v>APAC</v>
      </c>
      <c r="F451" t="str">
        <f>"Q"&amp;CEILING(MONTH(VolumeByClient[[#This Row],[DATE]])/3,1)&amp;" "&amp;YEAR(VolumeByClient[[#This Row],[DATE]])</f>
        <v>Q2 2020</v>
      </c>
    </row>
    <row r="452" spans="1:6" ht="14" x14ac:dyDescent="0.15">
      <c r="A452" s="4" t="s">
        <v>24</v>
      </c>
      <c r="B452" s="4">
        <v>44012</v>
      </c>
      <c r="C452" s="11">
        <v>732</v>
      </c>
      <c r="D452" t="str">
        <f>_xlfn.XLOOKUP(VolumeByClient[[#This Row],[CLID]],GeoTableByClient[CLID2],GeoTableByClient[GEOID])</f>
        <v>GEO1002</v>
      </c>
      <c r="E452" t="str">
        <f>_xlfn.XLOOKUP(VolumeByClient[[#This Row],[GEOID]],GEONAMES[GEOCODE],GEONAMES[GEO NAME])</f>
        <v>APAC</v>
      </c>
      <c r="F452" t="str">
        <f>"Q"&amp;CEILING(MONTH(VolumeByClient[[#This Row],[DATE]])/3,1)&amp;" "&amp;YEAR(VolumeByClient[[#This Row],[DATE]])</f>
        <v>Q2 2020</v>
      </c>
    </row>
    <row r="453" spans="1:6" ht="14" x14ac:dyDescent="0.15">
      <c r="A453" s="4" t="s">
        <v>24</v>
      </c>
      <c r="B453" s="4">
        <v>44043</v>
      </c>
      <c r="C453" s="11">
        <v>560</v>
      </c>
      <c r="D453" t="str">
        <f>_xlfn.XLOOKUP(VolumeByClient[[#This Row],[CLID]],GeoTableByClient[CLID2],GeoTableByClient[GEOID])</f>
        <v>GEO1002</v>
      </c>
      <c r="E453" t="str">
        <f>_xlfn.XLOOKUP(VolumeByClient[[#This Row],[GEOID]],GEONAMES[GEOCODE],GEONAMES[GEO NAME])</f>
        <v>APAC</v>
      </c>
      <c r="F453" t="str">
        <f>"Q"&amp;CEILING(MONTH(VolumeByClient[[#This Row],[DATE]])/3,1)&amp;" "&amp;YEAR(VolumeByClient[[#This Row],[DATE]])</f>
        <v>Q3 2020</v>
      </c>
    </row>
    <row r="454" spans="1:6" ht="14" x14ac:dyDescent="0.15">
      <c r="A454" s="4" t="s">
        <v>24</v>
      </c>
      <c r="B454" s="4">
        <v>44074</v>
      </c>
      <c r="C454" s="11">
        <v>557</v>
      </c>
      <c r="D454" t="str">
        <f>_xlfn.XLOOKUP(VolumeByClient[[#This Row],[CLID]],GeoTableByClient[CLID2],GeoTableByClient[GEOID])</f>
        <v>GEO1002</v>
      </c>
      <c r="E454" t="str">
        <f>_xlfn.XLOOKUP(VolumeByClient[[#This Row],[GEOID]],GEONAMES[GEOCODE],GEONAMES[GEO NAME])</f>
        <v>APAC</v>
      </c>
      <c r="F454" t="str">
        <f>"Q"&amp;CEILING(MONTH(VolumeByClient[[#This Row],[DATE]])/3,1)&amp;" "&amp;YEAR(VolumeByClient[[#This Row],[DATE]])</f>
        <v>Q3 2020</v>
      </c>
    </row>
    <row r="455" spans="1:6" ht="14" x14ac:dyDescent="0.15">
      <c r="A455" s="4" t="s">
        <v>24</v>
      </c>
      <c r="B455" s="4">
        <v>44104</v>
      </c>
      <c r="C455" s="11">
        <v>473</v>
      </c>
      <c r="D455" t="str">
        <f>_xlfn.XLOOKUP(VolumeByClient[[#This Row],[CLID]],GeoTableByClient[CLID2],GeoTableByClient[GEOID])</f>
        <v>GEO1002</v>
      </c>
      <c r="E455" t="str">
        <f>_xlfn.XLOOKUP(VolumeByClient[[#This Row],[GEOID]],GEONAMES[GEOCODE],GEONAMES[GEO NAME])</f>
        <v>APAC</v>
      </c>
      <c r="F455" t="str">
        <f>"Q"&amp;CEILING(MONTH(VolumeByClient[[#This Row],[DATE]])/3,1)&amp;" "&amp;YEAR(VolumeByClient[[#This Row],[DATE]])</f>
        <v>Q3 2020</v>
      </c>
    </row>
    <row r="456" spans="1:6" ht="14" x14ac:dyDescent="0.15">
      <c r="A456" s="4" t="s">
        <v>24</v>
      </c>
      <c r="B456" s="4">
        <v>44135</v>
      </c>
      <c r="C456" s="11">
        <v>645</v>
      </c>
      <c r="D456" t="str">
        <f>_xlfn.XLOOKUP(VolumeByClient[[#This Row],[CLID]],GeoTableByClient[CLID2],GeoTableByClient[GEOID])</f>
        <v>GEO1002</v>
      </c>
      <c r="E456" t="str">
        <f>_xlfn.XLOOKUP(VolumeByClient[[#This Row],[GEOID]],GEONAMES[GEOCODE],GEONAMES[GEO NAME])</f>
        <v>APAC</v>
      </c>
      <c r="F456" t="str">
        <f>"Q"&amp;CEILING(MONTH(VolumeByClient[[#This Row],[DATE]])/3,1)&amp;" "&amp;YEAR(VolumeByClient[[#This Row],[DATE]])</f>
        <v>Q4 2020</v>
      </c>
    </row>
    <row r="457" spans="1:6" ht="14" x14ac:dyDescent="0.15">
      <c r="A457" s="4" t="s">
        <v>24</v>
      </c>
      <c r="B457" s="4">
        <v>44165</v>
      </c>
      <c r="C457" s="11">
        <v>643</v>
      </c>
      <c r="D457" t="str">
        <f>_xlfn.XLOOKUP(VolumeByClient[[#This Row],[CLID]],GeoTableByClient[CLID2],GeoTableByClient[GEOID])</f>
        <v>GEO1002</v>
      </c>
      <c r="E457" t="str">
        <f>_xlfn.XLOOKUP(VolumeByClient[[#This Row],[GEOID]],GEONAMES[GEOCODE],GEONAMES[GEO NAME])</f>
        <v>APAC</v>
      </c>
      <c r="F457" t="str">
        <f>"Q"&amp;CEILING(MONTH(VolumeByClient[[#This Row],[DATE]])/3,1)&amp;" "&amp;YEAR(VolumeByClient[[#This Row],[DATE]])</f>
        <v>Q4 2020</v>
      </c>
    </row>
    <row r="458" spans="1:6" ht="14" x14ac:dyDescent="0.15">
      <c r="A458" s="4" t="s">
        <v>24</v>
      </c>
      <c r="B458" s="4">
        <v>44196</v>
      </c>
      <c r="C458" s="11">
        <v>726</v>
      </c>
      <c r="D458" t="str">
        <f>_xlfn.XLOOKUP(VolumeByClient[[#This Row],[CLID]],GeoTableByClient[CLID2],GeoTableByClient[GEOID])</f>
        <v>GEO1002</v>
      </c>
      <c r="E458" t="str">
        <f>_xlfn.XLOOKUP(VolumeByClient[[#This Row],[GEOID]],GEONAMES[GEOCODE],GEONAMES[GEO NAME])</f>
        <v>APAC</v>
      </c>
      <c r="F458" t="str">
        <f>"Q"&amp;CEILING(MONTH(VolumeByClient[[#This Row],[DATE]])/3,1)&amp;" "&amp;YEAR(VolumeByClient[[#This Row],[DATE]])</f>
        <v>Q4 2020</v>
      </c>
    </row>
    <row r="459" spans="1:6" ht="14" x14ac:dyDescent="0.15">
      <c r="A459" s="4" t="s">
        <v>24</v>
      </c>
      <c r="B459" s="4">
        <v>44377</v>
      </c>
      <c r="C459" s="11">
        <v>755</v>
      </c>
      <c r="D459" t="str">
        <f>_xlfn.XLOOKUP(VolumeByClient[[#This Row],[CLID]],GeoTableByClient[CLID2],GeoTableByClient[GEOID])</f>
        <v>GEO1002</v>
      </c>
      <c r="E459" t="str">
        <f>_xlfn.XLOOKUP(VolumeByClient[[#This Row],[GEOID]],GEONAMES[GEOCODE],GEONAMES[GEO NAME])</f>
        <v>APAC</v>
      </c>
      <c r="F459" t="str">
        <f>"Q"&amp;CEILING(MONTH(VolumeByClient[[#This Row],[DATE]])/3,1)&amp;" "&amp;YEAR(VolumeByClient[[#This Row],[DATE]])</f>
        <v>Q2 2021</v>
      </c>
    </row>
    <row r="460" spans="1:6" ht="14" x14ac:dyDescent="0.15">
      <c r="A460" s="4" t="s">
        <v>24</v>
      </c>
      <c r="B460" s="4">
        <v>44347</v>
      </c>
      <c r="C460" s="11">
        <v>892</v>
      </c>
      <c r="D460" t="str">
        <f>_xlfn.XLOOKUP(VolumeByClient[[#This Row],[CLID]],GeoTableByClient[CLID2],GeoTableByClient[GEOID])</f>
        <v>GEO1002</v>
      </c>
      <c r="E460" t="str">
        <f>_xlfn.XLOOKUP(VolumeByClient[[#This Row],[GEOID]],GEONAMES[GEOCODE],GEONAMES[GEO NAME])</f>
        <v>APAC</v>
      </c>
      <c r="F460" t="str">
        <f>"Q"&amp;CEILING(MONTH(VolumeByClient[[#This Row],[DATE]])/3,1)&amp;" "&amp;YEAR(VolumeByClient[[#This Row],[DATE]])</f>
        <v>Q2 2021</v>
      </c>
    </row>
    <row r="461" spans="1:6" ht="14" x14ac:dyDescent="0.15">
      <c r="A461" s="4" t="s">
        <v>24</v>
      </c>
      <c r="B461" s="4">
        <v>44316</v>
      </c>
      <c r="C461" s="11">
        <v>1125</v>
      </c>
      <c r="D461" t="str">
        <f>_xlfn.XLOOKUP(VolumeByClient[[#This Row],[CLID]],GeoTableByClient[CLID2],GeoTableByClient[GEOID])</f>
        <v>GEO1002</v>
      </c>
      <c r="E461" t="str">
        <f>_xlfn.XLOOKUP(VolumeByClient[[#This Row],[GEOID]],GEONAMES[GEOCODE],GEONAMES[GEO NAME])</f>
        <v>APAC</v>
      </c>
      <c r="F461" t="str">
        <f>"Q"&amp;CEILING(MONTH(VolumeByClient[[#This Row],[DATE]])/3,1)&amp;" "&amp;YEAR(VolumeByClient[[#This Row],[DATE]])</f>
        <v>Q2 2021</v>
      </c>
    </row>
    <row r="462" spans="1:6" ht="14" x14ac:dyDescent="0.15">
      <c r="A462" s="4" t="s">
        <v>24</v>
      </c>
      <c r="B462" s="4">
        <v>44286</v>
      </c>
      <c r="C462" s="11">
        <v>828</v>
      </c>
      <c r="D462" t="str">
        <f>_xlfn.XLOOKUP(VolumeByClient[[#This Row],[CLID]],GeoTableByClient[CLID2],GeoTableByClient[GEOID])</f>
        <v>GEO1002</v>
      </c>
      <c r="E462" t="str">
        <f>_xlfn.XLOOKUP(VolumeByClient[[#This Row],[GEOID]],GEONAMES[GEOCODE],GEONAMES[GEO NAME])</f>
        <v>APAC</v>
      </c>
      <c r="F462" t="str">
        <f>"Q"&amp;CEILING(MONTH(VolumeByClient[[#This Row],[DATE]])/3,1)&amp;" "&amp;YEAR(VolumeByClient[[#This Row],[DATE]])</f>
        <v>Q1 2021</v>
      </c>
    </row>
    <row r="463" spans="1:6" ht="14" x14ac:dyDescent="0.15">
      <c r="A463" s="4" t="s">
        <v>24</v>
      </c>
      <c r="B463" s="4">
        <v>44255</v>
      </c>
      <c r="C463" s="11">
        <v>855</v>
      </c>
      <c r="D463" t="str">
        <f>_xlfn.XLOOKUP(VolumeByClient[[#This Row],[CLID]],GeoTableByClient[CLID2],GeoTableByClient[GEOID])</f>
        <v>GEO1002</v>
      </c>
      <c r="E463" t="str">
        <f>_xlfn.XLOOKUP(VolumeByClient[[#This Row],[GEOID]],GEONAMES[GEOCODE],GEONAMES[GEO NAME])</f>
        <v>APAC</v>
      </c>
      <c r="F463" t="str">
        <f>"Q"&amp;CEILING(MONTH(VolumeByClient[[#This Row],[DATE]])/3,1)&amp;" "&amp;YEAR(VolumeByClient[[#This Row],[DATE]])</f>
        <v>Q1 2021</v>
      </c>
    </row>
    <row r="464" spans="1:6" ht="14" x14ac:dyDescent="0.15">
      <c r="A464" s="4" t="s">
        <v>24</v>
      </c>
      <c r="B464" s="4">
        <v>44227</v>
      </c>
      <c r="C464" s="11">
        <v>668</v>
      </c>
      <c r="D464" t="str">
        <f>_xlfn.XLOOKUP(VolumeByClient[[#This Row],[CLID]],GeoTableByClient[CLID2],GeoTableByClient[GEOID])</f>
        <v>GEO1002</v>
      </c>
      <c r="E464" t="str">
        <f>_xlfn.XLOOKUP(VolumeByClient[[#This Row],[GEOID]],GEONAMES[GEOCODE],GEONAMES[GEO NAME])</f>
        <v>APAC</v>
      </c>
      <c r="F464" t="str">
        <f>"Q"&amp;CEILING(MONTH(VolumeByClient[[#This Row],[DATE]])/3,1)&amp;" "&amp;YEAR(VolumeByClient[[#This Row],[DATE]])</f>
        <v>Q1 2021</v>
      </c>
    </row>
    <row r="465" spans="1:6" ht="14" x14ac:dyDescent="0.15">
      <c r="A465" s="4" t="s">
        <v>52</v>
      </c>
      <c r="B465" s="4">
        <v>43861</v>
      </c>
      <c r="C465" s="11">
        <v>6731</v>
      </c>
      <c r="D465" t="str">
        <f>_xlfn.XLOOKUP(VolumeByClient[[#This Row],[CLID]],GeoTableByClient[CLID2],GeoTableByClient[GEOID])</f>
        <v>GEO1001</v>
      </c>
      <c r="E465" t="str">
        <f>_xlfn.XLOOKUP(VolumeByClient[[#This Row],[GEOID]],GEONAMES[GEOCODE],GEONAMES[GEO NAME])</f>
        <v>NAM</v>
      </c>
      <c r="F465" t="str">
        <f>"Q"&amp;CEILING(MONTH(VolumeByClient[[#This Row],[DATE]])/3,1)&amp;" "&amp;YEAR(VolumeByClient[[#This Row],[DATE]])</f>
        <v>Q1 2020</v>
      </c>
    </row>
    <row r="466" spans="1:6" ht="14" x14ac:dyDescent="0.15">
      <c r="A466" s="4" t="s">
        <v>52</v>
      </c>
      <c r="B466" s="4">
        <v>43890</v>
      </c>
      <c r="C466" s="11">
        <v>5312</v>
      </c>
      <c r="D466" t="str">
        <f>_xlfn.XLOOKUP(VolumeByClient[[#This Row],[CLID]],GeoTableByClient[CLID2],GeoTableByClient[GEOID])</f>
        <v>GEO1001</v>
      </c>
      <c r="E466" t="str">
        <f>_xlfn.XLOOKUP(VolumeByClient[[#This Row],[GEOID]],GEONAMES[GEOCODE],GEONAMES[GEO NAME])</f>
        <v>NAM</v>
      </c>
      <c r="F466" t="str">
        <f>"Q"&amp;CEILING(MONTH(VolumeByClient[[#This Row],[DATE]])/3,1)&amp;" "&amp;YEAR(VolumeByClient[[#This Row],[DATE]])</f>
        <v>Q1 2020</v>
      </c>
    </row>
    <row r="467" spans="1:6" ht="14" x14ac:dyDescent="0.15">
      <c r="A467" s="4" t="s">
        <v>52</v>
      </c>
      <c r="B467" s="4">
        <v>43921</v>
      </c>
      <c r="C467" s="11">
        <v>8146</v>
      </c>
      <c r="D467" t="str">
        <f>_xlfn.XLOOKUP(VolumeByClient[[#This Row],[CLID]],GeoTableByClient[CLID2],GeoTableByClient[GEOID])</f>
        <v>GEO1001</v>
      </c>
      <c r="E467" t="str">
        <f>_xlfn.XLOOKUP(VolumeByClient[[#This Row],[GEOID]],GEONAMES[GEOCODE],GEONAMES[GEO NAME])</f>
        <v>NAM</v>
      </c>
      <c r="F467" t="str">
        <f>"Q"&amp;CEILING(MONTH(VolumeByClient[[#This Row],[DATE]])/3,1)&amp;" "&amp;YEAR(VolumeByClient[[#This Row],[DATE]])</f>
        <v>Q1 2020</v>
      </c>
    </row>
    <row r="468" spans="1:6" ht="14" x14ac:dyDescent="0.15">
      <c r="A468" s="4" t="s">
        <v>52</v>
      </c>
      <c r="B468" s="4">
        <v>43951</v>
      </c>
      <c r="C468" s="11">
        <v>7438</v>
      </c>
      <c r="D468" t="str">
        <f>_xlfn.XLOOKUP(VolumeByClient[[#This Row],[CLID]],GeoTableByClient[CLID2],GeoTableByClient[GEOID])</f>
        <v>GEO1001</v>
      </c>
      <c r="E468" t="str">
        <f>_xlfn.XLOOKUP(VolumeByClient[[#This Row],[GEOID]],GEONAMES[GEOCODE],GEONAMES[GEO NAME])</f>
        <v>NAM</v>
      </c>
      <c r="F468" t="str">
        <f>"Q"&amp;CEILING(MONTH(VolumeByClient[[#This Row],[DATE]])/3,1)&amp;" "&amp;YEAR(VolumeByClient[[#This Row],[DATE]])</f>
        <v>Q2 2020</v>
      </c>
    </row>
    <row r="469" spans="1:6" ht="14" x14ac:dyDescent="0.15">
      <c r="A469" s="4" t="s">
        <v>52</v>
      </c>
      <c r="B469" s="4">
        <v>43982</v>
      </c>
      <c r="C469" s="11">
        <v>8850</v>
      </c>
      <c r="D469" t="str">
        <f>_xlfn.XLOOKUP(VolumeByClient[[#This Row],[CLID]],GeoTableByClient[CLID2],GeoTableByClient[GEOID])</f>
        <v>GEO1001</v>
      </c>
      <c r="E469" t="str">
        <f>_xlfn.XLOOKUP(VolumeByClient[[#This Row],[GEOID]],GEONAMES[GEOCODE],GEONAMES[GEO NAME])</f>
        <v>NAM</v>
      </c>
      <c r="F469" t="str">
        <f>"Q"&amp;CEILING(MONTH(VolumeByClient[[#This Row],[DATE]])/3,1)&amp;" "&amp;YEAR(VolumeByClient[[#This Row],[DATE]])</f>
        <v>Q2 2020</v>
      </c>
    </row>
    <row r="470" spans="1:6" ht="14" x14ac:dyDescent="0.15">
      <c r="A470" s="4" t="s">
        <v>52</v>
      </c>
      <c r="B470" s="4">
        <v>44012</v>
      </c>
      <c r="C470" s="11">
        <v>4608</v>
      </c>
      <c r="D470" t="str">
        <f>_xlfn.XLOOKUP(VolumeByClient[[#This Row],[CLID]],GeoTableByClient[CLID2],GeoTableByClient[GEOID])</f>
        <v>GEO1001</v>
      </c>
      <c r="E470" t="str">
        <f>_xlfn.XLOOKUP(VolumeByClient[[#This Row],[GEOID]],GEONAMES[GEOCODE],GEONAMES[GEO NAME])</f>
        <v>NAM</v>
      </c>
      <c r="F470" t="str">
        <f>"Q"&amp;CEILING(MONTH(VolumeByClient[[#This Row],[DATE]])/3,1)&amp;" "&amp;YEAR(VolumeByClient[[#This Row],[DATE]])</f>
        <v>Q2 2020</v>
      </c>
    </row>
    <row r="471" spans="1:6" ht="14" x14ac:dyDescent="0.15">
      <c r="A471" s="4" t="s">
        <v>52</v>
      </c>
      <c r="B471" s="4">
        <v>44043</v>
      </c>
      <c r="C471" s="11">
        <v>6024</v>
      </c>
      <c r="D471" t="str">
        <f>_xlfn.XLOOKUP(VolumeByClient[[#This Row],[CLID]],GeoTableByClient[CLID2],GeoTableByClient[GEOID])</f>
        <v>GEO1001</v>
      </c>
      <c r="E471" t="str">
        <f>_xlfn.XLOOKUP(VolumeByClient[[#This Row],[GEOID]],GEONAMES[GEOCODE],GEONAMES[GEO NAME])</f>
        <v>NAM</v>
      </c>
      <c r="F471" t="str">
        <f>"Q"&amp;CEILING(MONTH(VolumeByClient[[#This Row],[DATE]])/3,1)&amp;" "&amp;YEAR(VolumeByClient[[#This Row],[DATE]])</f>
        <v>Q3 2020</v>
      </c>
    </row>
    <row r="472" spans="1:6" ht="14" x14ac:dyDescent="0.15">
      <c r="A472" s="4" t="s">
        <v>52</v>
      </c>
      <c r="B472" s="4">
        <v>44074</v>
      </c>
      <c r="C472" s="11">
        <v>3188</v>
      </c>
      <c r="D472" t="str">
        <f>_xlfn.XLOOKUP(VolumeByClient[[#This Row],[CLID]],GeoTableByClient[CLID2],GeoTableByClient[GEOID])</f>
        <v>GEO1001</v>
      </c>
      <c r="E472" t="str">
        <f>_xlfn.XLOOKUP(VolumeByClient[[#This Row],[GEOID]],GEONAMES[GEOCODE],GEONAMES[GEO NAME])</f>
        <v>NAM</v>
      </c>
      <c r="F472" t="str">
        <f>"Q"&amp;CEILING(MONTH(VolumeByClient[[#This Row],[DATE]])/3,1)&amp;" "&amp;YEAR(VolumeByClient[[#This Row],[DATE]])</f>
        <v>Q3 2020</v>
      </c>
    </row>
    <row r="473" spans="1:6" ht="14" x14ac:dyDescent="0.15">
      <c r="A473" s="4" t="s">
        <v>52</v>
      </c>
      <c r="B473" s="4">
        <v>44104</v>
      </c>
      <c r="C473" s="11">
        <v>5313</v>
      </c>
      <c r="D473" t="str">
        <f>_xlfn.XLOOKUP(VolumeByClient[[#This Row],[CLID]],GeoTableByClient[CLID2],GeoTableByClient[GEOID])</f>
        <v>GEO1001</v>
      </c>
      <c r="E473" t="str">
        <f>_xlfn.XLOOKUP(VolumeByClient[[#This Row],[GEOID]],GEONAMES[GEOCODE],GEONAMES[GEO NAME])</f>
        <v>NAM</v>
      </c>
      <c r="F473" t="str">
        <f>"Q"&amp;CEILING(MONTH(VolumeByClient[[#This Row],[DATE]])/3,1)&amp;" "&amp;YEAR(VolumeByClient[[#This Row],[DATE]])</f>
        <v>Q3 2020</v>
      </c>
    </row>
    <row r="474" spans="1:6" ht="14" x14ac:dyDescent="0.15">
      <c r="A474" s="4" t="s">
        <v>52</v>
      </c>
      <c r="B474" s="4">
        <v>44135</v>
      </c>
      <c r="C474" s="11">
        <v>3897</v>
      </c>
      <c r="D474" t="str">
        <f>_xlfn.XLOOKUP(VolumeByClient[[#This Row],[CLID]],GeoTableByClient[CLID2],GeoTableByClient[GEOID])</f>
        <v>GEO1001</v>
      </c>
      <c r="E474" t="str">
        <f>_xlfn.XLOOKUP(VolumeByClient[[#This Row],[GEOID]],GEONAMES[GEOCODE],GEONAMES[GEO NAME])</f>
        <v>NAM</v>
      </c>
      <c r="F474" t="str">
        <f>"Q"&amp;CEILING(MONTH(VolumeByClient[[#This Row],[DATE]])/3,1)&amp;" "&amp;YEAR(VolumeByClient[[#This Row],[DATE]])</f>
        <v>Q4 2020</v>
      </c>
    </row>
    <row r="475" spans="1:6" ht="14" x14ac:dyDescent="0.15">
      <c r="A475" s="4" t="s">
        <v>52</v>
      </c>
      <c r="B475" s="4">
        <v>44165</v>
      </c>
      <c r="C475" s="11">
        <v>6730</v>
      </c>
      <c r="D475" t="str">
        <f>_xlfn.XLOOKUP(VolumeByClient[[#This Row],[CLID]],GeoTableByClient[CLID2],GeoTableByClient[GEOID])</f>
        <v>GEO1001</v>
      </c>
      <c r="E475" t="str">
        <f>_xlfn.XLOOKUP(VolumeByClient[[#This Row],[GEOID]],GEONAMES[GEOCODE],GEONAMES[GEO NAME])</f>
        <v>NAM</v>
      </c>
      <c r="F475" t="str">
        <f>"Q"&amp;CEILING(MONTH(VolumeByClient[[#This Row],[DATE]])/3,1)&amp;" "&amp;YEAR(VolumeByClient[[#This Row],[DATE]])</f>
        <v>Q4 2020</v>
      </c>
    </row>
    <row r="476" spans="1:6" ht="14" x14ac:dyDescent="0.15">
      <c r="A476" s="4" t="s">
        <v>52</v>
      </c>
      <c r="B476" s="4">
        <v>44196</v>
      </c>
      <c r="C476" s="11">
        <v>4607</v>
      </c>
      <c r="D476" t="str">
        <f>_xlfn.XLOOKUP(VolumeByClient[[#This Row],[CLID]],GeoTableByClient[CLID2],GeoTableByClient[GEOID])</f>
        <v>GEO1001</v>
      </c>
      <c r="E476" t="str">
        <f>_xlfn.XLOOKUP(VolumeByClient[[#This Row],[GEOID]],GEONAMES[GEOCODE],GEONAMES[GEO NAME])</f>
        <v>NAM</v>
      </c>
      <c r="F476" t="str">
        <f>"Q"&amp;CEILING(MONTH(VolumeByClient[[#This Row],[DATE]])/3,1)&amp;" "&amp;YEAR(VolumeByClient[[#This Row],[DATE]])</f>
        <v>Q4 2020</v>
      </c>
    </row>
    <row r="477" spans="1:6" ht="14" x14ac:dyDescent="0.15">
      <c r="A477" s="4" t="s">
        <v>52</v>
      </c>
      <c r="B477" s="4">
        <v>44377</v>
      </c>
      <c r="C477" s="11">
        <v>4556</v>
      </c>
      <c r="D477" t="str">
        <f>_xlfn.XLOOKUP(VolumeByClient[[#This Row],[CLID]],GeoTableByClient[CLID2],GeoTableByClient[GEOID])</f>
        <v>GEO1001</v>
      </c>
      <c r="E477" t="str">
        <f>_xlfn.XLOOKUP(VolumeByClient[[#This Row],[GEOID]],GEONAMES[GEOCODE],GEONAMES[GEO NAME])</f>
        <v>NAM</v>
      </c>
      <c r="F477" t="str">
        <f>"Q"&amp;CEILING(MONTH(VolumeByClient[[#This Row],[DATE]])/3,1)&amp;" "&amp;YEAR(VolumeByClient[[#This Row],[DATE]])</f>
        <v>Q2 2021</v>
      </c>
    </row>
    <row r="478" spans="1:6" ht="14" x14ac:dyDescent="0.15">
      <c r="A478" s="4" t="s">
        <v>52</v>
      </c>
      <c r="B478" s="4">
        <v>44347</v>
      </c>
      <c r="C478" s="11">
        <v>8806</v>
      </c>
      <c r="D478" t="str">
        <f>_xlfn.XLOOKUP(VolumeByClient[[#This Row],[CLID]],GeoTableByClient[CLID2],GeoTableByClient[GEOID])</f>
        <v>GEO1001</v>
      </c>
      <c r="E478" t="str">
        <f>_xlfn.XLOOKUP(VolumeByClient[[#This Row],[GEOID]],GEONAMES[GEOCODE],GEONAMES[GEO NAME])</f>
        <v>NAM</v>
      </c>
      <c r="F478" t="str">
        <f>"Q"&amp;CEILING(MONTH(VolumeByClient[[#This Row],[DATE]])/3,1)&amp;" "&amp;YEAR(VolumeByClient[[#This Row],[DATE]])</f>
        <v>Q2 2021</v>
      </c>
    </row>
    <row r="479" spans="1:6" ht="14" x14ac:dyDescent="0.15">
      <c r="A479" s="4" t="s">
        <v>52</v>
      </c>
      <c r="B479" s="4">
        <v>44316</v>
      </c>
      <c r="C479" s="11">
        <v>7735</v>
      </c>
      <c r="D479" t="str">
        <f>_xlfn.XLOOKUP(VolumeByClient[[#This Row],[CLID]],GeoTableByClient[CLID2],GeoTableByClient[GEOID])</f>
        <v>GEO1001</v>
      </c>
      <c r="E479" t="str">
        <f>_xlfn.XLOOKUP(VolumeByClient[[#This Row],[GEOID]],GEONAMES[GEOCODE],GEONAMES[GEO NAME])</f>
        <v>NAM</v>
      </c>
      <c r="F479" t="str">
        <f>"Q"&amp;CEILING(MONTH(VolumeByClient[[#This Row],[DATE]])/3,1)&amp;" "&amp;YEAR(VolumeByClient[[#This Row],[DATE]])</f>
        <v>Q2 2021</v>
      </c>
    </row>
    <row r="480" spans="1:6" ht="14" x14ac:dyDescent="0.15">
      <c r="A480" s="4" t="s">
        <v>52</v>
      </c>
      <c r="B480" s="4">
        <v>44286</v>
      </c>
      <c r="C480" s="11">
        <v>8064</v>
      </c>
      <c r="D480" t="str">
        <f>_xlfn.XLOOKUP(VolumeByClient[[#This Row],[CLID]],GeoTableByClient[CLID2],GeoTableByClient[GEOID])</f>
        <v>GEO1001</v>
      </c>
      <c r="E480" t="str">
        <f>_xlfn.XLOOKUP(VolumeByClient[[#This Row],[GEOID]],GEONAMES[GEOCODE],GEONAMES[GEO NAME])</f>
        <v>NAM</v>
      </c>
      <c r="F480" t="str">
        <f>"Q"&amp;CEILING(MONTH(VolumeByClient[[#This Row],[DATE]])/3,1)&amp;" "&amp;YEAR(VolumeByClient[[#This Row],[DATE]])</f>
        <v>Q1 2021</v>
      </c>
    </row>
    <row r="481" spans="1:6" ht="14" x14ac:dyDescent="0.15">
      <c r="A481" s="4" t="s">
        <v>52</v>
      </c>
      <c r="B481" s="4">
        <v>44255</v>
      </c>
      <c r="C481" s="11">
        <v>5257</v>
      </c>
      <c r="D481" t="str">
        <f>_xlfn.XLOOKUP(VolumeByClient[[#This Row],[CLID]],GeoTableByClient[CLID2],GeoTableByClient[GEOID])</f>
        <v>GEO1001</v>
      </c>
      <c r="E481" t="str">
        <f>_xlfn.XLOOKUP(VolumeByClient[[#This Row],[GEOID]],GEONAMES[GEOCODE],GEONAMES[GEO NAME])</f>
        <v>NAM</v>
      </c>
      <c r="F481" t="str">
        <f>"Q"&amp;CEILING(MONTH(VolumeByClient[[#This Row],[DATE]])/3,1)&amp;" "&amp;YEAR(VolumeByClient[[#This Row],[DATE]])</f>
        <v>Q1 2021</v>
      </c>
    </row>
    <row r="482" spans="1:6" ht="14" x14ac:dyDescent="0.15">
      <c r="A482" s="4" t="s">
        <v>52</v>
      </c>
      <c r="B482" s="4">
        <v>44227</v>
      </c>
      <c r="C482" s="11">
        <v>6996</v>
      </c>
      <c r="D482" t="str">
        <f>_xlfn.XLOOKUP(VolumeByClient[[#This Row],[CLID]],GeoTableByClient[CLID2],GeoTableByClient[GEOID])</f>
        <v>GEO1001</v>
      </c>
      <c r="E482" t="str">
        <f>_xlfn.XLOOKUP(VolumeByClient[[#This Row],[GEOID]],GEONAMES[GEOCODE],GEONAMES[GEO NAME])</f>
        <v>NAM</v>
      </c>
      <c r="F482" t="str">
        <f>"Q"&amp;CEILING(MONTH(VolumeByClient[[#This Row],[DATE]])/3,1)&amp;" "&amp;YEAR(VolumeByClient[[#This Row],[DATE]])</f>
        <v>Q1 2021</v>
      </c>
    </row>
    <row r="483" spans="1:6" ht="14" x14ac:dyDescent="0.15">
      <c r="A483" s="4" t="s">
        <v>37</v>
      </c>
      <c r="B483" s="4">
        <v>43861</v>
      </c>
      <c r="C483" s="11">
        <v>1087</v>
      </c>
      <c r="D483" t="str">
        <f>_xlfn.XLOOKUP(VolumeByClient[[#This Row],[CLID]],GeoTableByClient[CLID2],GeoTableByClient[GEOID])</f>
        <v>GEO1001</v>
      </c>
      <c r="E483" t="str">
        <f>_xlfn.XLOOKUP(VolumeByClient[[#This Row],[GEOID]],GEONAMES[GEOCODE],GEONAMES[GEO NAME])</f>
        <v>NAM</v>
      </c>
      <c r="F483" t="str">
        <f>"Q"&amp;CEILING(MONTH(VolumeByClient[[#This Row],[DATE]])/3,1)&amp;" "&amp;YEAR(VolumeByClient[[#This Row],[DATE]])</f>
        <v>Q1 2020</v>
      </c>
    </row>
    <row r="484" spans="1:6" ht="14" x14ac:dyDescent="0.15">
      <c r="A484" s="4" t="s">
        <v>37</v>
      </c>
      <c r="B484" s="4">
        <v>43890</v>
      </c>
      <c r="C484" s="11">
        <v>1224</v>
      </c>
      <c r="D484" t="str">
        <f>_xlfn.XLOOKUP(VolumeByClient[[#This Row],[CLID]],GeoTableByClient[CLID2],GeoTableByClient[GEOID])</f>
        <v>GEO1001</v>
      </c>
      <c r="E484" t="str">
        <f>_xlfn.XLOOKUP(VolumeByClient[[#This Row],[GEOID]],GEONAMES[GEOCODE],GEONAMES[GEO NAME])</f>
        <v>NAM</v>
      </c>
      <c r="F484" t="str">
        <f>"Q"&amp;CEILING(MONTH(VolumeByClient[[#This Row],[DATE]])/3,1)&amp;" "&amp;YEAR(VolumeByClient[[#This Row],[DATE]])</f>
        <v>Q1 2020</v>
      </c>
    </row>
    <row r="485" spans="1:6" ht="14" x14ac:dyDescent="0.15">
      <c r="A485" s="4" t="s">
        <v>37</v>
      </c>
      <c r="B485" s="4">
        <v>43921</v>
      </c>
      <c r="C485" s="11">
        <v>1362</v>
      </c>
      <c r="D485" t="str">
        <f>_xlfn.XLOOKUP(VolumeByClient[[#This Row],[CLID]],GeoTableByClient[CLID2],GeoTableByClient[GEOID])</f>
        <v>GEO1001</v>
      </c>
      <c r="E485" t="str">
        <f>_xlfn.XLOOKUP(VolumeByClient[[#This Row],[GEOID]],GEONAMES[GEOCODE],GEONAMES[GEO NAME])</f>
        <v>NAM</v>
      </c>
      <c r="F485" t="str">
        <f>"Q"&amp;CEILING(MONTH(VolumeByClient[[#This Row],[DATE]])/3,1)&amp;" "&amp;YEAR(VolumeByClient[[#This Row],[DATE]])</f>
        <v>Q1 2020</v>
      </c>
    </row>
    <row r="486" spans="1:6" ht="14" x14ac:dyDescent="0.15">
      <c r="A486" s="4" t="s">
        <v>37</v>
      </c>
      <c r="B486" s="4">
        <v>43951</v>
      </c>
      <c r="C486" s="11">
        <v>1633</v>
      </c>
      <c r="D486" t="str">
        <f>_xlfn.XLOOKUP(VolumeByClient[[#This Row],[CLID]],GeoTableByClient[CLID2],GeoTableByClient[GEOID])</f>
        <v>GEO1001</v>
      </c>
      <c r="E486" t="str">
        <f>_xlfn.XLOOKUP(VolumeByClient[[#This Row],[GEOID]],GEONAMES[GEOCODE],GEONAMES[GEO NAME])</f>
        <v>NAM</v>
      </c>
      <c r="F486" t="str">
        <f>"Q"&amp;CEILING(MONTH(VolumeByClient[[#This Row],[DATE]])/3,1)&amp;" "&amp;YEAR(VolumeByClient[[#This Row],[DATE]])</f>
        <v>Q2 2020</v>
      </c>
    </row>
    <row r="487" spans="1:6" ht="14" x14ac:dyDescent="0.15">
      <c r="A487" s="4" t="s">
        <v>37</v>
      </c>
      <c r="B487" s="4">
        <v>43982</v>
      </c>
      <c r="C487" s="11">
        <v>1492</v>
      </c>
      <c r="D487" t="str">
        <f>_xlfn.XLOOKUP(VolumeByClient[[#This Row],[CLID]],GeoTableByClient[CLID2],GeoTableByClient[GEOID])</f>
        <v>GEO1001</v>
      </c>
      <c r="E487" t="str">
        <f>_xlfn.XLOOKUP(VolumeByClient[[#This Row],[GEOID]],GEONAMES[GEOCODE],GEONAMES[GEO NAME])</f>
        <v>NAM</v>
      </c>
      <c r="F487" t="str">
        <f>"Q"&amp;CEILING(MONTH(VolumeByClient[[#This Row],[DATE]])/3,1)&amp;" "&amp;YEAR(VolumeByClient[[#This Row],[DATE]])</f>
        <v>Q2 2020</v>
      </c>
    </row>
    <row r="488" spans="1:6" ht="14" x14ac:dyDescent="0.15">
      <c r="A488" s="4" t="s">
        <v>37</v>
      </c>
      <c r="B488" s="4">
        <v>44012</v>
      </c>
      <c r="C488" s="11">
        <v>1091</v>
      </c>
      <c r="D488" t="str">
        <f>_xlfn.XLOOKUP(VolumeByClient[[#This Row],[CLID]],GeoTableByClient[CLID2],GeoTableByClient[GEOID])</f>
        <v>GEO1001</v>
      </c>
      <c r="E488" t="str">
        <f>_xlfn.XLOOKUP(VolumeByClient[[#This Row],[GEOID]],GEONAMES[GEOCODE],GEONAMES[GEO NAME])</f>
        <v>NAM</v>
      </c>
      <c r="F488" t="str">
        <f>"Q"&amp;CEILING(MONTH(VolumeByClient[[#This Row],[DATE]])/3,1)&amp;" "&amp;YEAR(VolumeByClient[[#This Row],[DATE]])</f>
        <v>Q2 2020</v>
      </c>
    </row>
    <row r="489" spans="1:6" ht="14" x14ac:dyDescent="0.15">
      <c r="A489" s="4" t="s">
        <v>37</v>
      </c>
      <c r="B489" s="4">
        <v>44043</v>
      </c>
      <c r="C489" s="11">
        <v>950</v>
      </c>
      <c r="D489" t="str">
        <f>_xlfn.XLOOKUP(VolumeByClient[[#This Row],[CLID]],GeoTableByClient[CLID2],GeoTableByClient[GEOID])</f>
        <v>GEO1001</v>
      </c>
      <c r="E489" t="str">
        <f>_xlfn.XLOOKUP(VolumeByClient[[#This Row],[GEOID]],GEONAMES[GEOCODE],GEONAMES[GEO NAME])</f>
        <v>NAM</v>
      </c>
      <c r="F489" t="str">
        <f>"Q"&amp;CEILING(MONTH(VolumeByClient[[#This Row],[DATE]])/3,1)&amp;" "&amp;YEAR(VolumeByClient[[#This Row],[DATE]])</f>
        <v>Q3 2020</v>
      </c>
    </row>
    <row r="490" spans="1:6" ht="14" x14ac:dyDescent="0.15">
      <c r="A490" s="4" t="s">
        <v>37</v>
      </c>
      <c r="B490" s="4">
        <v>44074</v>
      </c>
      <c r="C490" s="11">
        <v>818</v>
      </c>
      <c r="D490" t="str">
        <f>_xlfn.XLOOKUP(VolumeByClient[[#This Row],[CLID]],GeoTableByClient[CLID2],GeoTableByClient[GEOID])</f>
        <v>GEO1001</v>
      </c>
      <c r="E490" t="str">
        <f>_xlfn.XLOOKUP(VolumeByClient[[#This Row],[GEOID]],GEONAMES[GEOCODE],GEONAMES[GEO NAME])</f>
        <v>NAM</v>
      </c>
      <c r="F490" t="str">
        <f>"Q"&amp;CEILING(MONTH(VolumeByClient[[#This Row],[DATE]])/3,1)&amp;" "&amp;YEAR(VolumeByClient[[#This Row],[DATE]])</f>
        <v>Q3 2020</v>
      </c>
    </row>
    <row r="491" spans="1:6" ht="14" x14ac:dyDescent="0.15">
      <c r="A491" s="4" t="s">
        <v>37</v>
      </c>
      <c r="B491" s="4">
        <v>44104</v>
      </c>
      <c r="C491" s="11">
        <v>820</v>
      </c>
      <c r="D491" t="str">
        <f>_xlfn.XLOOKUP(VolumeByClient[[#This Row],[CLID]],GeoTableByClient[CLID2],GeoTableByClient[GEOID])</f>
        <v>GEO1001</v>
      </c>
      <c r="E491" t="str">
        <f>_xlfn.XLOOKUP(VolumeByClient[[#This Row],[GEOID]],GEONAMES[GEOCODE],GEONAMES[GEO NAME])</f>
        <v>NAM</v>
      </c>
      <c r="F491" t="str">
        <f>"Q"&amp;CEILING(MONTH(VolumeByClient[[#This Row],[DATE]])/3,1)&amp;" "&amp;YEAR(VolumeByClient[[#This Row],[DATE]])</f>
        <v>Q3 2020</v>
      </c>
    </row>
    <row r="492" spans="1:6" ht="14" x14ac:dyDescent="0.15">
      <c r="A492" s="4" t="s">
        <v>37</v>
      </c>
      <c r="B492" s="4">
        <v>44135</v>
      </c>
      <c r="C492" s="11">
        <v>954</v>
      </c>
      <c r="D492" t="str">
        <f>_xlfn.XLOOKUP(VolumeByClient[[#This Row],[CLID]],GeoTableByClient[CLID2],GeoTableByClient[GEOID])</f>
        <v>GEO1001</v>
      </c>
      <c r="E492" t="str">
        <f>_xlfn.XLOOKUP(VolumeByClient[[#This Row],[GEOID]],GEONAMES[GEOCODE],GEONAMES[GEO NAME])</f>
        <v>NAM</v>
      </c>
      <c r="F492" t="str">
        <f>"Q"&amp;CEILING(MONTH(VolumeByClient[[#This Row],[DATE]])/3,1)&amp;" "&amp;YEAR(VolumeByClient[[#This Row],[DATE]])</f>
        <v>Q4 2020</v>
      </c>
    </row>
    <row r="493" spans="1:6" ht="14" x14ac:dyDescent="0.15">
      <c r="A493" s="4" t="s">
        <v>37</v>
      </c>
      <c r="B493" s="4">
        <v>44165</v>
      </c>
      <c r="C493" s="11">
        <v>1086</v>
      </c>
      <c r="D493" t="str">
        <f>_xlfn.XLOOKUP(VolumeByClient[[#This Row],[CLID]],GeoTableByClient[CLID2],GeoTableByClient[GEOID])</f>
        <v>GEO1001</v>
      </c>
      <c r="E493" t="str">
        <f>_xlfn.XLOOKUP(VolumeByClient[[#This Row],[GEOID]],GEONAMES[GEOCODE],GEONAMES[GEO NAME])</f>
        <v>NAM</v>
      </c>
      <c r="F493" t="str">
        <f>"Q"&amp;CEILING(MONTH(VolumeByClient[[#This Row],[DATE]])/3,1)&amp;" "&amp;YEAR(VolumeByClient[[#This Row],[DATE]])</f>
        <v>Q4 2020</v>
      </c>
    </row>
    <row r="494" spans="1:6" ht="14" x14ac:dyDescent="0.15">
      <c r="A494" s="4" t="s">
        <v>37</v>
      </c>
      <c r="B494" s="4">
        <v>44196</v>
      </c>
      <c r="C494" s="11">
        <v>1091</v>
      </c>
      <c r="D494" t="str">
        <f>_xlfn.XLOOKUP(VolumeByClient[[#This Row],[CLID]],GeoTableByClient[CLID2],GeoTableByClient[GEOID])</f>
        <v>GEO1001</v>
      </c>
      <c r="E494" t="str">
        <f>_xlfn.XLOOKUP(VolumeByClient[[#This Row],[GEOID]],GEONAMES[GEOCODE],GEONAMES[GEO NAME])</f>
        <v>NAM</v>
      </c>
      <c r="F494" t="str">
        <f>"Q"&amp;CEILING(MONTH(VolumeByClient[[#This Row],[DATE]])/3,1)&amp;" "&amp;YEAR(VolumeByClient[[#This Row],[DATE]])</f>
        <v>Q4 2020</v>
      </c>
    </row>
    <row r="495" spans="1:6" ht="14" x14ac:dyDescent="0.15">
      <c r="A495" s="4" t="s">
        <v>37</v>
      </c>
      <c r="B495" s="4">
        <v>44316</v>
      </c>
      <c r="C495" s="11">
        <v>1614</v>
      </c>
      <c r="D495" t="str">
        <f>_xlfn.XLOOKUP(VolumeByClient[[#This Row],[CLID]],GeoTableByClient[CLID2],GeoTableByClient[GEOID])</f>
        <v>GEO1001</v>
      </c>
      <c r="E495" t="str">
        <f>_xlfn.XLOOKUP(VolumeByClient[[#This Row],[GEOID]],GEONAMES[GEOCODE],GEONAMES[GEO NAME])</f>
        <v>NAM</v>
      </c>
      <c r="F495" t="str">
        <f>"Q"&amp;CEILING(MONTH(VolumeByClient[[#This Row],[DATE]])/3,1)&amp;" "&amp;YEAR(VolumeByClient[[#This Row],[DATE]])</f>
        <v>Q2 2021</v>
      </c>
    </row>
    <row r="496" spans="1:6" ht="14" x14ac:dyDescent="0.15">
      <c r="A496" s="4" t="s">
        <v>37</v>
      </c>
      <c r="B496" s="4">
        <v>44286</v>
      </c>
      <c r="C496" s="11">
        <v>1426</v>
      </c>
      <c r="D496" t="str">
        <f>_xlfn.XLOOKUP(VolumeByClient[[#This Row],[CLID]],GeoTableByClient[CLID2],GeoTableByClient[GEOID])</f>
        <v>GEO1001</v>
      </c>
      <c r="E496" t="str">
        <f>_xlfn.XLOOKUP(VolumeByClient[[#This Row],[GEOID]],GEONAMES[GEOCODE],GEONAMES[GEO NAME])</f>
        <v>NAM</v>
      </c>
      <c r="F496" t="str">
        <f>"Q"&amp;CEILING(MONTH(VolumeByClient[[#This Row],[DATE]])/3,1)&amp;" "&amp;YEAR(VolumeByClient[[#This Row],[DATE]])</f>
        <v>Q1 2021</v>
      </c>
    </row>
    <row r="497" spans="1:6" ht="14" x14ac:dyDescent="0.15">
      <c r="A497" s="4" t="s">
        <v>37</v>
      </c>
      <c r="B497" s="4">
        <v>44255</v>
      </c>
      <c r="C497" s="11">
        <v>1220</v>
      </c>
      <c r="D497" t="str">
        <f>_xlfn.XLOOKUP(VolumeByClient[[#This Row],[CLID]],GeoTableByClient[CLID2],GeoTableByClient[GEOID])</f>
        <v>GEO1001</v>
      </c>
      <c r="E497" t="str">
        <f>_xlfn.XLOOKUP(VolumeByClient[[#This Row],[GEOID]],GEONAMES[GEOCODE],GEONAMES[GEO NAME])</f>
        <v>NAM</v>
      </c>
      <c r="F497" t="str">
        <f>"Q"&amp;CEILING(MONTH(VolumeByClient[[#This Row],[DATE]])/3,1)&amp;" "&amp;YEAR(VolumeByClient[[#This Row],[DATE]])</f>
        <v>Q1 2021</v>
      </c>
    </row>
    <row r="498" spans="1:6" ht="14" x14ac:dyDescent="0.15">
      <c r="A498" s="4" t="s">
        <v>37</v>
      </c>
      <c r="B498" s="4">
        <v>44227</v>
      </c>
      <c r="C498" s="11">
        <v>1113</v>
      </c>
      <c r="D498" t="str">
        <f>_xlfn.XLOOKUP(VolumeByClient[[#This Row],[CLID]],GeoTableByClient[CLID2],GeoTableByClient[GEOID])</f>
        <v>GEO1001</v>
      </c>
      <c r="E498" t="str">
        <f>_xlfn.XLOOKUP(VolumeByClient[[#This Row],[GEOID]],GEONAMES[GEOCODE],GEONAMES[GEO NAME])</f>
        <v>NAM</v>
      </c>
      <c r="F498" t="str">
        <f>"Q"&amp;CEILING(MONTH(VolumeByClient[[#This Row],[DATE]])/3,1)&amp;" "&amp;YEAR(VolumeByClient[[#This Row],[DATE]])</f>
        <v>Q1 2021</v>
      </c>
    </row>
    <row r="499" spans="1:6" ht="14" x14ac:dyDescent="0.15">
      <c r="A499" s="4" t="s">
        <v>11</v>
      </c>
      <c r="B499" s="4">
        <v>43861</v>
      </c>
      <c r="C499" s="11">
        <v>303</v>
      </c>
      <c r="D499" t="str">
        <f>_xlfn.XLOOKUP(VolumeByClient[[#This Row],[CLID]],GeoTableByClient[CLID2],GeoTableByClient[GEOID])</f>
        <v>GEO1004</v>
      </c>
      <c r="E499" t="str">
        <f>_xlfn.XLOOKUP(VolumeByClient[[#This Row],[GEOID]],GEONAMES[GEOCODE],GEONAMES[GEO NAME])</f>
        <v>LATAM</v>
      </c>
      <c r="F499" t="str">
        <f>"Q"&amp;CEILING(MONTH(VolumeByClient[[#This Row],[DATE]])/3,1)&amp;" "&amp;YEAR(VolumeByClient[[#This Row],[DATE]])</f>
        <v>Q1 2020</v>
      </c>
    </row>
    <row r="500" spans="1:6" ht="14" x14ac:dyDescent="0.15">
      <c r="A500" s="4" t="s">
        <v>11</v>
      </c>
      <c r="B500" s="4">
        <v>43890</v>
      </c>
      <c r="C500" s="11">
        <v>304</v>
      </c>
      <c r="D500" t="str">
        <f>_xlfn.XLOOKUP(VolumeByClient[[#This Row],[CLID]],GeoTableByClient[CLID2],GeoTableByClient[GEOID])</f>
        <v>GEO1004</v>
      </c>
      <c r="E500" t="str">
        <f>_xlfn.XLOOKUP(VolumeByClient[[#This Row],[GEOID]],GEONAMES[GEOCODE],GEONAMES[GEO NAME])</f>
        <v>LATAM</v>
      </c>
      <c r="F500" t="str">
        <f>"Q"&amp;CEILING(MONTH(VolumeByClient[[#This Row],[DATE]])/3,1)&amp;" "&amp;YEAR(VolumeByClient[[#This Row],[DATE]])</f>
        <v>Q1 2020</v>
      </c>
    </row>
    <row r="501" spans="1:6" ht="14" x14ac:dyDescent="0.15">
      <c r="A501" s="4" t="s">
        <v>11</v>
      </c>
      <c r="B501" s="4">
        <v>43921</v>
      </c>
      <c r="C501" s="11">
        <v>375</v>
      </c>
      <c r="D501" t="str">
        <f>_xlfn.XLOOKUP(VolumeByClient[[#This Row],[CLID]],GeoTableByClient[CLID2],GeoTableByClient[GEOID])</f>
        <v>GEO1004</v>
      </c>
      <c r="E501" t="str">
        <f>_xlfn.XLOOKUP(VolumeByClient[[#This Row],[GEOID]],GEONAMES[GEOCODE],GEONAMES[GEO NAME])</f>
        <v>LATAM</v>
      </c>
      <c r="F501" t="str">
        <f>"Q"&amp;CEILING(MONTH(VolumeByClient[[#This Row],[DATE]])/3,1)&amp;" "&amp;YEAR(VolumeByClient[[#This Row],[DATE]])</f>
        <v>Q1 2020</v>
      </c>
    </row>
    <row r="502" spans="1:6" ht="14" x14ac:dyDescent="0.15">
      <c r="A502" s="4" t="s">
        <v>11</v>
      </c>
      <c r="B502" s="4">
        <v>43951</v>
      </c>
      <c r="C502" s="11">
        <v>407</v>
      </c>
      <c r="D502" t="str">
        <f>_xlfn.XLOOKUP(VolumeByClient[[#This Row],[CLID]],GeoTableByClient[CLID2],GeoTableByClient[GEOID])</f>
        <v>GEO1004</v>
      </c>
      <c r="E502" t="str">
        <f>_xlfn.XLOOKUP(VolumeByClient[[#This Row],[GEOID]],GEONAMES[GEOCODE],GEONAMES[GEO NAME])</f>
        <v>LATAM</v>
      </c>
      <c r="F502" t="str">
        <f>"Q"&amp;CEILING(MONTH(VolumeByClient[[#This Row],[DATE]])/3,1)&amp;" "&amp;YEAR(VolumeByClient[[#This Row],[DATE]])</f>
        <v>Q2 2020</v>
      </c>
    </row>
    <row r="503" spans="1:6" ht="14" x14ac:dyDescent="0.15">
      <c r="A503" s="4" t="s">
        <v>11</v>
      </c>
      <c r="B503" s="4">
        <v>43982</v>
      </c>
      <c r="C503" s="11">
        <v>405</v>
      </c>
      <c r="D503" t="str">
        <f>_xlfn.XLOOKUP(VolumeByClient[[#This Row],[CLID]],GeoTableByClient[CLID2],GeoTableByClient[GEOID])</f>
        <v>GEO1004</v>
      </c>
      <c r="E503" t="str">
        <f>_xlfn.XLOOKUP(VolumeByClient[[#This Row],[GEOID]],GEONAMES[GEOCODE],GEONAMES[GEO NAME])</f>
        <v>LATAM</v>
      </c>
      <c r="F503" t="str">
        <f>"Q"&amp;CEILING(MONTH(VolumeByClient[[#This Row],[DATE]])/3,1)&amp;" "&amp;YEAR(VolumeByClient[[#This Row],[DATE]])</f>
        <v>Q2 2020</v>
      </c>
    </row>
    <row r="504" spans="1:6" ht="14" x14ac:dyDescent="0.15">
      <c r="A504" s="4" t="s">
        <v>11</v>
      </c>
      <c r="B504" s="4">
        <v>44012</v>
      </c>
      <c r="C504" s="11">
        <v>267</v>
      </c>
      <c r="D504" t="str">
        <f>_xlfn.XLOOKUP(VolumeByClient[[#This Row],[CLID]],GeoTableByClient[CLID2],GeoTableByClient[GEOID])</f>
        <v>GEO1004</v>
      </c>
      <c r="E504" t="str">
        <f>_xlfn.XLOOKUP(VolumeByClient[[#This Row],[GEOID]],GEONAMES[GEOCODE],GEONAMES[GEO NAME])</f>
        <v>LATAM</v>
      </c>
      <c r="F504" t="str">
        <f>"Q"&amp;CEILING(MONTH(VolumeByClient[[#This Row],[DATE]])/3,1)&amp;" "&amp;YEAR(VolumeByClient[[#This Row],[DATE]])</f>
        <v>Q2 2020</v>
      </c>
    </row>
    <row r="505" spans="1:6" ht="14" x14ac:dyDescent="0.15">
      <c r="A505" s="4" t="s">
        <v>11</v>
      </c>
      <c r="B505" s="4">
        <v>44043</v>
      </c>
      <c r="C505" s="11">
        <v>264</v>
      </c>
      <c r="D505" t="str">
        <f>_xlfn.XLOOKUP(VolumeByClient[[#This Row],[CLID]],GeoTableByClient[CLID2],GeoTableByClient[GEOID])</f>
        <v>GEO1004</v>
      </c>
      <c r="E505" t="str">
        <f>_xlfn.XLOOKUP(VolumeByClient[[#This Row],[GEOID]],GEONAMES[GEOCODE],GEONAMES[GEO NAME])</f>
        <v>LATAM</v>
      </c>
      <c r="F505" t="str">
        <f>"Q"&amp;CEILING(MONTH(VolumeByClient[[#This Row],[DATE]])/3,1)&amp;" "&amp;YEAR(VolumeByClient[[#This Row],[DATE]])</f>
        <v>Q3 2020</v>
      </c>
    </row>
    <row r="506" spans="1:6" ht="14" x14ac:dyDescent="0.15">
      <c r="A506" s="4" t="s">
        <v>11</v>
      </c>
      <c r="B506" s="4">
        <v>44074</v>
      </c>
      <c r="C506" s="11">
        <v>195</v>
      </c>
      <c r="D506" t="str">
        <f>_xlfn.XLOOKUP(VolumeByClient[[#This Row],[CLID]],GeoTableByClient[CLID2],GeoTableByClient[GEOID])</f>
        <v>GEO1004</v>
      </c>
      <c r="E506" t="str">
        <f>_xlfn.XLOOKUP(VolumeByClient[[#This Row],[GEOID]],GEONAMES[GEOCODE],GEONAMES[GEO NAME])</f>
        <v>LATAM</v>
      </c>
      <c r="F506" t="str">
        <f>"Q"&amp;CEILING(MONTH(VolumeByClient[[#This Row],[DATE]])/3,1)&amp;" "&amp;YEAR(VolumeByClient[[#This Row],[DATE]])</f>
        <v>Q3 2020</v>
      </c>
    </row>
    <row r="507" spans="1:6" ht="14" x14ac:dyDescent="0.15">
      <c r="A507" s="4" t="s">
        <v>11</v>
      </c>
      <c r="B507" s="4">
        <v>44104</v>
      </c>
      <c r="C507" s="11">
        <v>232</v>
      </c>
      <c r="D507" t="str">
        <f>_xlfn.XLOOKUP(VolumeByClient[[#This Row],[CLID]],GeoTableByClient[CLID2],GeoTableByClient[GEOID])</f>
        <v>GEO1004</v>
      </c>
      <c r="E507" t="str">
        <f>_xlfn.XLOOKUP(VolumeByClient[[#This Row],[GEOID]],GEONAMES[GEOCODE],GEONAMES[GEO NAME])</f>
        <v>LATAM</v>
      </c>
      <c r="F507" t="str">
        <f>"Q"&amp;CEILING(MONTH(VolumeByClient[[#This Row],[DATE]])/3,1)&amp;" "&amp;YEAR(VolumeByClient[[#This Row],[DATE]])</f>
        <v>Q3 2020</v>
      </c>
    </row>
    <row r="508" spans="1:6" ht="14" x14ac:dyDescent="0.15">
      <c r="A508" s="4" t="s">
        <v>11</v>
      </c>
      <c r="B508" s="4">
        <v>44135</v>
      </c>
      <c r="C508" s="11">
        <v>233</v>
      </c>
      <c r="D508" t="str">
        <f>_xlfn.XLOOKUP(VolumeByClient[[#This Row],[CLID]],GeoTableByClient[CLID2],GeoTableByClient[GEOID])</f>
        <v>GEO1004</v>
      </c>
      <c r="E508" t="str">
        <f>_xlfn.XLOOKUP(VolumeByClient[[#This Row],[GEOID]],GEONAMES[GEOCODE],GEONAMES[GEO NAME])</f>
        <v>LATAM</v>
      </c>
      <c r="F508" t="str">
        <f>"Q"&amp;CEILING(MONTH(VolumeByClient[[#This Row],[DATE]])/3,1)&amp;" "&amp;YEAR(VolumeByClient[[#This Row],[DATE]])</f>
        <v>Q4 2020</v>
      </c>
    </row>
    <row r="509" spans="1:6" ht="14" x14ac:dyDescent="0.15">
      <c r="A509" s="4" t="s">
        <v>11</v>
      </c>
      <c r="B509" s="4">
        <v>44165</v>
      </c>
      <c r="C509" s="11">
        <v>306</v>
      </c>
      <c r="D509" t="str">
        <f>_xlfn.XLOOKUP(VolumeByClient[[#This Row],[CLID]],GeoTableByClient[CLID2],GeoTableByClient[GEOID])</f>
        <v>GEO1004</v>
      </c>
      <c r="E509" t="str">
        <f>_xlfn.XLOOKUP(VolumeByClient[[#This Row],[GEOID]],GEONAMES[GEOCODE],GEONAMES[GEO NAME])</f>
        <v>LATAM</v>
      </c>
      <c r="F509" t="str">
        <f>"Q"&amp;CEILING(MONTH(VolumeByClient[[#This Row],[DATE]])/3,1)&amp;" "&amp;YEAR(VolumeByClient[[#This Row],[DATE]])</f>
        <v>Q4 2020</v>
      </c>
    </row>
    <row r="510" spans="1:6" ht="14" x14ac:dyDescent="0.15">
      <c r="A510" s="4" t="s">
        <v>11</v>
      </c>
      <c r="B510" s="4">
        <v>44196</v>
      </c>
      <c r="C510" s="11">
        <v>267</v>
      </c>
      <c r="D510" t="str">
        <f>_xlfn.XLOOKUP(VolumeByClient[[#This Row],[CLID]],GeoTableByClient[CLID2],GeoTableByClient[GEOID])</f>
        <v>GEO1004</v>
      </c>
      <c r="E510" t="str">
        <f>_xlfn.XLOOKUP(VolumeByClient[[#This Row],[GEOID]],GEONAMES[GEOCODE],GEONAMES[GEO NAME])</f>
        <v>LATAM</v>
      </c>
      <c r="F510" t="str">
        <f>"Q"&amp;CEILING(MONTH(VolumeByClient[[#This Row],[DATE]])/3,1)&amp;" "&amp;YEAR(VolumeByClient[[#This Row],[DATE]])</f>
        <v>Q4 2020</v>
      </c>
    </row>
    <row r="511" spans="1:6" ht="14" x14ac:dyDescent="0.15">
      <c r="A511" s="4" t="s">
        <v>11</v>
      </c>
      <c r="B511" s="4">
        <v>44377</v>
      </c>
      <c r="C511" s="11">
        <v>261</v>
      </c>
      <c r="D511" t="str">
        <f>_xlfn.XLOOKUP(VolumeByClient[[#This Row],[CLID]],GeoTableByClient[CLID2],GeoTableByClient[GEOID])</f>
        <v>GEO1004</v>
      </c>
      <c r="E511" t="str">
        <f>_xlfn.XLOOKUP(VolumeByClient[[#This Row],[GEOID]],GEONAMES[GEOCODE],GEONAMES[GEO NAME])</f>
        <v>LATAM</v>
      </c>
      <c r="F511" t="str">
        <f>"Q"&amp;CEILING(MONTH(VolumeByClient[[#This Row],[DATE]])/3,1)&amp;" "&amp;YEAR(VolumeByClient[[#This Row],[DATE]])</f>
        <v>Q2 2021</v>
      </c>
    </row>
    <row r="512" spans="1:6" ht="14" x14ac:dyDescent="0.15">
      <c r="A512" s="4" t="s">
        <v>11</v>
      </c>
      <c r="B512" s="4">
        <v>44347</v>
      </c>
      <c r="C512" s="11">
        <v>405</v>
      </c>
      <c r="D512" t="str">
        <f>_xlfn.XLOOKUP(VolumeByClient[[#This Row],[CLID]],GeoTableByClient[CLID2],GeoTableByClient[GEOID])</f>
        <v>GEO1004</v>
      </c>
      <c r="E512" t="str">
        <f>_xlfn.XLOOKUP(VolumeByClient[[#This Row],[GEOID]],GEONAMES[GEOCODE],GEONAMES[GEO NAME])</f>
        <v>LATAM</v>
      </c>
      <c r="F512" t="str">
        <f>"Q"&amp;CEILING(MONTH(VolumeByClient[[#This Row],[DATE]])/3,1)&amp;" "&amp;YEAR(VolumeByClient[[#This Row],[DATE]])</f>
        <v>Q2 2021</v>
      </c>
    </row>
    <row r="513" spans="1:6" ht="14" x14ac:dyDescent="0.15">
      <c r="A513" s="4" t="s">
        <v>11</v>
      </c>
      <c r="B513" s="4">
        <v>44316</v>
      </c>
      <c r="C513" s="11">
        <v>422</v>
      </c>
      <c r="D513" t="str">
        <f>_xlfn.XLOOKUP(VolumeByClient[[#This Row],[CLID]],GeoTableByClient[CLID2],GeoTableByClient[GEOID])</f>
        <v>GEO1004</v>
      </c>
      <c r="E513" t="str">
        <f>_xlfn.XLOOKUP(VolumeByClient[[#This Row],[GEOID]],GEONAMES[GEOCODE],GEONAMES[GEO NAME])</f>
        <v>LATAM</v>
      </c>
      <c r="F513" t="str">
        <f>"Q"&amp;CEILING(MONTH(VolumeByClient[[#This Row],[DATE]])/3,1)&amp;" "&amp;YEAR(VolumeByClient[[#This Row],[DATE]])</f>
        <v>Q2 2021</v>
      </c>
    </row>
    <row r="514" spans="1:6" ht="14" x14ac:dyDescent="0.15">
      <c r="A514" s="4" t="s">
        <v>11</v>
      </c>
      <c r="B514" s="4">
        <v>44286</v>
      </c>
      <c r="C514" s="11">
        <v>390</v>
      </c>
      <c r="D514" t="str">
        <f>_xlfn.XLOOKUP(VolumeByClient[[#This Row],[CLID]],GeoTableByClient[CLID2],GeoTableByClient[GEOID])</f>
        <v>GEO1004</v>
      </c>
      <c r="E514" t="str">
        <f>_xlfn.XLOOKUP(VolumeByClient[[#This Row],[GEOID]],GEONAMES[GEOCODE],GEONAMES[GEO NAME])</f>
        <v>LATAM</v>
      </c>
      <c r="F514" t="str">
        <f>"Q"&amp;CEILING(MONTH(VolumeByClient[[#This Row],[DATE]])/3,1)&amp;" "&amp;YEAR(VolumeByClient[[#This Row],[DATE]])</f>
        <v>Q1 2021</v>
      </c>
    </row>
    <row r="515" spans="1:6" ht="14" x14ac:dyDescent="0.15">
      <c r="A515" s="4" t="s">
        <v>11</v>
      </c>
      <c r="B515" s="4">
        <v>44255</v>
      </c>
      <c r="C515" s="11">
        <v>304</v>
      </c>
      <c r="D515" t="str">
        <f>_xlfn.XLOOKUP(VolumeByClient[[#This Row],[CLID]],GeoTableByClient[CLID2],GeoTableByClient[GEOID])</f>
        <v>GEO1004</v>
      </c>
      <c r="E515" t="str">
        <f>_xlfn.XLOOKUP(VolumeByClient[[#This Row],[GEOID]],GEONAMES[GEOCODE],GEONAMES[GEO NAME])</f>
        <v>LATAM</v>
      </c>
      <c r="F515" t="str">
        <f>"Q"&amp;CEILING(MONTH(VolumeByClient[[#This Row],[DATE]])/3,1)&amp;" "&amp;YEAR(VolumeByClient[[#This Row],[DATE]])</f>
        <v>Q1 2021</v>
      </c>
    </row>
    <row r="516" spans="1:6" ht="14" x14ac:dyDescent="0.15">
      <c r="A516" s="4" t="s">
        <v>11</v>
      </c>
      <c r="B516" s="4">
        <v>44227</v>
      </c>
      <c r="C516" s="11">
        <v>302</v>
      </c>
      <c r="D516" t="str">
        <f>_xlfn.XLOOKUP(VolumeByClient[[#This Row],[CLID]],GeoTableByClient[CLID2],GeoTableByClient[GEOID])</f>
        <v>GEO1004</v>
      </c>
      <c r="E516" t="str">
        <f>_xlfn.XLOOKUP(VolumeByClient[[#This Row],[GEOID]],GEONAMES[GEOCODE],GEONAMES[GEO NAME])</f>
        <v>LATAM</v>
      </c>
      <c r="F516" t="str">
        <f>"Q"&amp;CEILING(MONTH(VolumeByClient[[#This Row],[DATE]])/3,1)&amp;" "&amp;YEAR(VolumeByClient[[#This Row],[DATE]])</f>
        <v>Q1 2021</v>
      </c>
    </row>
    <row r="517" spans="1:6" ht="14" x14ac:dyDescent="0.15">
      <c r="A517" s="4" t="s">
        <v>7</v>
      </c>
      <c r="B517" s="4">
        <v>43861</v>
      </c>
      <c r="C517" s="11">
        <v>30584</v>
      </c>
      <c r="D517" t="str">
        <f>_xlfn.XLOOKUP(VolumeByClient[[#This Row],[CLID]],GeoTableByClient[CLID2],GeoTableByClient[GEOID])</f>
        <v>GEO1001</v>
      </c>
      <c r="E517" t="str">
        <f>_xlfn.XLOOKUP(VolumeByClient[[#This Row],[GEOID]],GEONAMES[GEOCODE],GEONAMES[GEO NAME])</f>
        <v>NAM</v>
      </c>
      <c r="F517" t="str">
        <f>"Q"&amp;CEILING(MONTH(VolumeByClient[[#This Row],[DATE]])/3,1)&amp;" "&amp;YEAR(VolumeByClient[[#This Row],[DATE]])</f>
        <v>Q1 2020</v>
      </c>
    </row>
    <row r="518" spans="1:6" ht="14" x14ac:dyDescent="0.15">
      <c r="A518" s="4" t="s">
        <v>7</v>
      </c>
      <c r="B518" s="4">
        <v>43890</v>
      </c>
      <c r="C518" s="11">
        <v>27186</v>
      </c>
      <c r="D518" t="str">
        <f>_xlfn.XLOOKUP(VolumeByClient[[#This Row],[CLID]],GeoTableByClient[CLID2],GeoTableByClient[GEOID])</f>
        <v>GEO1001</v>
      </c>
      <c r="E518" t="str">
        <f>_xlfn.XLOOKUP(VolumeByClient[[#This Row],[GEOID]],GEONAMES[GEOCODE],GEONAMES[GEO NAME])</f>
        <v>NAM</v>
      </c>
      <c r="F518" t="str">
        <f>"Q"&amp;CEILING(MONTH(VolumeByClient[[#This Row],[DATE]])/3,1)&amp;" "&amp;YEAR(VolumeByClient[[#This Row],[DATE]])</f>
        <v>Q1 2020</v>
      </c>
    </row>
    <row r="519" spans="1:6" ht="14" x14ac:dyDescent="0.15">
      <c r="A519" s="4" t="s">
        <v>7</v>
      </c>
      <c r="B519" s="4">
        <v>43921</v>
      </c>
      <c r="C519" s="11">
        <v>37383</v>
      </c>
      <c r="D519" t="str">
        <f>_xlfn.XLOOKUP(VolumeByClient[[#This Row],[CLID]],GeoTableByClient[CLID2],GeoTableByClient[GEOID])</f>
        <v>GEO1001</v>
      </c>
      <c r="E519" t="str">
        <f>_xlfn.XLOOKUP(VolumeByClient[[#This Row],[GEOID]],GEONAMES[GEOCODE],GEONAMES[GEO NAME])</f>
        <v>NAM</v>
      </c>
      <c r="F519" t="str">
        <f>"Q"&amp;CEILING(MONTH(VolumeByClient[[#This Row],[DATE]])/3,1)&amp;" "&amp;YEAR(VolumeByClient[[#This Row],[DATE]])</f>
        <v>Q1 2020</v>
      </c>
    </row>
    <row r="520" spans="1:6" ht="14" x14ac:dyDescent="0.15">
      <c r="A520" s="4" t="s">
        <v>7</v>
      </c>
      <c r="B520" s="4">
        <v>43951</v>
      </c>
      <c r="C520" s="11">
        <v>37379</v>
      </c>
      <c r="D520" t="str">
        <f>_xlfn.XLOOKUP(VolumeByClient[[#This Row],[CLID]],GeoTableByClient[CLID2],GeoTableByClient[GEOID])</f>
        <v>GEO1001</v>
      </c>
      <c r="E520" t="str">
        <f>_xlfn.XLOOKUP(VolumeByClient[[#This Row],[GEOID]],GEONAMES[GEOCODE],GEONAMES[GEO NAME])</f>
        <v>NAM</v>
      </c>
      <c r="F520" t="str">
        <f>"Q"&amp;CEILING(MONTH(VolumeByClient[[#This Row],[DATE]])/3,1)&amp;" "&amp;YEAR(VolumeByClient[[#This Row],[DATE]])</f>
        <v>Q2 2020</v>
      </c>
    </row>
    <row r="521" spans="1:6" ht="14" x14ac:dyDescent="0.15">
      <c r="A521" s="4" t="s">
        <v>7</v>
      </c>
      <c r="B521" s="4">
        <v>43982</v>
      </c>
      <c r="C521" s="11">
        <v>40779</v>
      </c>
      <c r="D521" t="str">
        <f>_xlfn.XLOOKUP(VolumeByClient[[#This Row],[CLID]],GeoTableByClient[CLID2],GeoTableByClient[GEOID])</f>
        <v>GEO1001</v>
      </c>
      <c r="E521" t="str">
        <f>_xlfn.XLOOKUP(VolumeByClient[[#This Row],[GEOID]],GEONAMES[GEOCODE],GEONAMES[GEO NAME])</f>
        <v>NAM</v>
      </c>
      <c r="F521" t="str">
        <f>"Q"&amp;CEILING(MONTH(VolumeByClient[[#This Row],[DATE]])/3,1)&amp;" "&amp;YEAR(VolumeByClient[[#This Row],[DATE]])</f>
        <v>Q2 2020</v>
      </c>
    </row>
    <row r="522" spans="1:6" ht="14" x14ac:dyDescent="0.15">
      <c r="A522" s="4" t="s">
        <v>7</v>
      </c>
      <c r="B522" s="4">
        <v>44012</v>
      </c>
      <c r="C522" s="11">
        <v>23788</v>
      </c>
      <c r="D522" t="str">
        <f>_xlfn.XLOOKUP(VolumeByClient[[#This Row],[CLID]],GeoTableByClient[CLID2],GeoTableByClient[GEOID])</f>
        <v>GEO1001</v>
      </c>
      <c r="E522" t="str">
        <f>_xlfn.XLOOKUP(VolumeByClient[[#This Row],[GEOID]],GEONAMES[GEOCODE],GEONAMES[GEO NAME])</f>
        <v>NAM</v>
      </c>
      <c r="F522" t="str">
        <f>"Q"&amp;CEILING(MONTH(VolumeByClient[[#This Row],[DATE]])/3,1)&amp;" "&amp;YEAR(VolumeByClient[[#This Row],[DATE]])</f>
        <v>Q2 2020</v>
      </c>
    </row>
    <row r="523" spans="1:6" ht="14" x14ac:dyDescent="0.15">
      <c r="A523" s="4" t="s">
        <v>7</v>
      </c>
      <c r="B523" s="4">
        <v>44043</v>
      </c>
      <c r="C523" s="11">
        <v>27188</v>
      </c>
      <c r="D523" t="str">
        <f>_xlfn.XLOOKUP(VolumeByClient[[#This Row],[CLID]],GeoTableByClient[CLID2],GeoTableByClient[GEOID])</f>
        <v>GEO1001</v>
      </c>
      <c r="E523" t="str">
        <f>_xlfn.XLOOKUP(VolumeByClient[[#This Row],[GEOID]],GEONAMES[GEOCODE],GEONAMES[GEO NAME])</f>
        <v>NAM</v>
      </c>
      <c r="F523" t="str">
        <f>"Q"&amp;CEILING(MONTH(VolumeByClient[[#This Row],[DATE]])/3,1)&amp;" "&amp;YEAR(VolumeByClient[[#This Row],[DATE]])</f>
        <v>Q3 2020</v>
      </c>
    </row>
    <row r="524" spans="1:6" ht="14" x14ac:dyDescent="0.15">
      <c r="A524" s="4" t="s">
        <v>7</v>
      </c>
      <c r="B524" s="4">
        <v>44074</v>
      </c>
      <c r="C524" s="11">
        <v>16996</v>
      </c>
      <c r="D524" t="str">
        <f>_xlfn.XLOOKUP(VolumeByClient[[#This Row],[CLID]],GeoTableByClient[CLID2],GeoTableByClient[GEOID])</f>
        <v>GEO1001</v>
      </c>
      <c r="E524" t="str">
        <f>_xlfn.XLOOKUP(VolumeByClient[[#This Row],[GEOID]],GEONAMES[GEOCODE],GEONAMES[GEO NAME])</f>
        <v>NAM</v>
      </c>
      <c r="F524" t="str">
        <f>"Q"&amp;CEILING(MONTH(VolumeByClient[[#This Row],[DATE]])/3,1)&amp;" "&amp;YEAR(VolumeByClient[[#This Row],[DATE]])</f>
        <v>Q3 2020</v>
      </c>
    </row>
    <row r="525" spans="1:6" ht="14" x14ac:dyDescent="0.15">
      <c r="A525" s="4" t="s">
        <v>7</v>
      </c>
      <c r="B525" s="4">
        <v>44104</v>
      </c>
      <c r="C525" s="11">
        <v>23792</v>
      </c>
      <c r="D525" t="str">
        <f>_xlfn.XLOOKUP(VolumeByClient[[#This Row],[CLID]],GeoTableByClient[CLID2],GeoTableByClient[GEOID])</f>
        <v>GEO1001</v>
      </c>
      <c r="E525" t="str">
        <f>_xlfn.XLOOKUP(VolumeByClient[[#This Row],[GEOID]],GEONAMES[GEOCODE],GEONAMES[GEO NAME])</f>
        <v>NAM</v>
      </c>
      <c r="F525" t="str">
        <f>"Q"&amp;CEILING(MONTH(VolumeByClient[[#This Row],[DATE]])/3,1)&amp;" "&amp;YEAR(VolumeByClient[[#This Row],[DATE]])</f>
        <v>Q3 2020</v>
      </c>
    </row>
    <row r="526" spans="1:6" ht="14" x14ac:dyDescent="0.15">
      <c r="A526" s="4" t="s">
        <v>7</v>
      </c>
      <c r="B526" s="4">
        <v>44135</v>
      </c>
      <c r="C526" s="11">
        <v>20390</v>
      </c>
      <c r="D526" t="str">
        <f>_xlfn.XLOOKUP(VolumeByClient[[#This Row],[CLID]],GeoTableByClient[CLID2],GeoTableByClient[GEOID])</f>
        <v>GEO1001</v>
      </c>
      <c r="E526" t="str">
        <f>_xlfn.XLOOKUP(VolumeByClient[[#This Row],[GEOID]],GEONAMES[GEOCODE],GEONAMES[GEO NAME])</f>
        <v>NAM</v>
      </c>
      <c r="F526" t="str">
        <f>"Q"&amp;CEILING(MONTH(VolumeByClient[[#This Row],[DATE]])/3,1)&amp;" "&amp;YEAR(VolumeByClient[[#This Row],[DATE]])</f>
        <v>Q4 2020</v>
      </c>
    </row>
    <row r="527" spans="1:6" ht="14" x14ac:dyDescent="0.15">
      <c r="A527" s="4" t="s">
        <v>7</v>
      </c>
      <c r="B527" s="4">
        <v>44165</v>
      </c>
      <c r="C527" s="11">
        <v>30586</v>
      </c>
      <c r="D527" t="str">
        <f>_xlfn.XLOOKUP(VolumeByClient[[#This Row],[CLID]],GeoTableByClient[CLID2],GeoTableByClient[GEOID])</f>
        <v>GEO1001</v>
      </c>
      <c r="E527" t="str">
        <f>_xlfn.XLOOKUP(VolumeByClient[[#This Row],[GEOID]],GEONAMES[GEOCODE],GEONAMES[GEO NAME])</f>
        <v>NAM</v>
      </c>
      <c r="F527" t="str">
        <f>"Q"&amp;CEILING(MONTH(VolumeByClient[[#This Row],[DATE]])/3,1)&amp;" "&amp;YEAR(VolumeByClient[[#This Row],[DATE]])</f>
        <v>Q4 2020</v>
      </c>
    </row>
    <row r="528" spans="1:6" ht="14" x14ac:dyDescent="0.15">
      <c r="A528" s="4" t="s">
        <v>7</v>
      </c>
      <c r="B528" s="4">
        <v>44196</v>
      </c>
      <c r="C528" s="11">
        <v>23787</v>
      </c>
      <c r="D528" t="str">
        <f>_xlfn.XLOOKUP(VolumeByClient[[#This Row],[CLID]],GeoTableByClient[CLID2],GeoTableByClient[GEOID])</f>
        <v>GEO1001</v>
      </c>
      <c r="E528" t="str">
        <f>_xlfn.XLOOKUP(VolumeByClient[[#This Row],[GEOID]],GEONAMES[GEOCODE],GEONAMES[GEO NAME])</f>
        <v>NAM</v>
      </c>
      <c r="F528" t="str">
        <f>"Q"&amp;CEILING(MONTH(VolumeByClient[[#This Row],[DATE]])/3,1)&amp;" "&amp;YEAR(VolumeByClient[[#This Row],[DATE]])</f>
        <v>Q4 2020</v>
      </c>
    </row>
    <row r="529" spans="1:6" ht="14" x14ac:dyDescent="0.15">
      <c r="A529" s="4" t="s">
        <v>7</v>
      </c>
      <c r="B529" s="4">
        <v>44377</v>
      </c>
      <c r="C529" s="11">
        <v>24737</v>
      </c>
      <c r="D529" t="str">
        <f>_xlfn.XLOOKUP(VolumeByClient[[#This Row],[CLID]],GeoTableByClient[CLID2],GeoTableByClient[GEOID])</f>
        <v>GEO1001</v>
      </c>
      <c r="E529" t="str">
        <f>_xlfn.XLOOKUP(VolumeByClient[[#This Row],[GEOID]],GEONAMES[GEOCODE],GEONAMES[GEO NAME])</f>
        <v>NAM</v>
      </c>
      <c r="F529" t="str">
        <f>"Q"&amp;CEILING(MONTH(VolumeByClient[[#This Row],[DATE]])/3,1)&amp;" "&amp;YEAR(VolumeByClient[[#This Row],[DATE]])</f>
        <v>Q2 2021</v>
      </c>
    </row>
    <row r="530" spans="1:6" ht="14" x14ac:dyDescent="0.15">
      <c r="A530" s="4" t="s">
        <v>7</v>
      </c>
      <c r="B530" s="4">
        <v>44347</v>
      </c>
      <c r="C530" s="11">
        <v>41598</v>
      </c>
      <c r="D530" t="str">
        <f>_xlfn.XLOOKUP(VolumeByClient[[#This Row],[CLID]],GeoTableByClient[CLID2],GeoTableByClient[GEOID])</f>
        <v>GEO1001</v>
      </c>
      <c r="E530" t="str">
        <f>_xlfn.XLOOKUP(VolumeByClient[[#This Row],[GEOID]],GEONAMES[GEOCODE],GEONAMES[GEO NAME])</f>
        <v>NAM</v>
      </c>
      <c r="F530" t="str">
        <f>"Q"&amp;CEILING(MONTH(VolumeByClient[[#This Row],[DATE]])/3,1)&amp;" "&amp;YEAR(VolumeByClient[[#This Row],[DATE]])</f>
        <v>Q2 2021</v>
      </c>
    </row>
    <row r="531" spans="1:6" ht="14" x14ac:dyDescent="0.15">
      <c r="A531" s="4" t="s">
        <v>7</v>
      </c>
      <c r="B531" s="4">
        <v>44316</v>
      </c>
      <c r="C531" s="11">
        <v>38878</v>
      </c>
      <c r="D531" t="str">
        <f>_xlfn.XLOOKUP(VolumeByClient[[#This Row],[CLID]],GeoTableByClient[CLID2],GeoTableByClient[GEOID])</f>
        <v>GEO1001</v>
      </c>
      <c r="E531" t="str">
        <f>_xlfn.XLOOKUP(VolumeByClient[[#This Row],[GEOID]],GEONAMES[GEOCODE],GEONAMES[GEO NAME])</f>
        <v>NAM</v>
      </c>
      <c r="F531" t="str">
        <f>"Q"&amp;CEILING(MONTH(VolumeByClient[[#This Row],[DATE]])/3,1)&amp;" "&amp;YEAR(VolumeByClient[[#This Row],[DATE]])</f>
        <v>Q2 2021</v>
      </c>
    </row>
    <row r="532" spans="1:6" ht="14" x14ac:dyDescent="0.15">
      <c r="A532" s="4" t="s">
        <v>7</v>
      </c>
      <c r="B532" s="4">
        <v>44286</v>
      </c>
      <c r="C532" s="11">
        <v>39253</v>
      </c>
      <c r="D532" t="str">
        <f>_xlfn.XLOOKUP(VolumeByClient[[#This Row],[CLID]],GeoTableByClient[CLID2],GeoTableByClient[GEOID])</f>
        <v>GEO1001</v>
      </c>
      <c r="E532" t="str">
        <f>_xlfn.XLOOKUP(VolumeByClient[[#This Row],[GEOID]],GEONAMES[GEOCODE],GEONAMES[GEO NAME])</f>
        <v>NAM</v>
      </c>
      <c r="F532" t="str">
        <f>"Q"&amp;CEILING(MONTH(VolumeByClient[[#This Row],[DATE]])/3,1)&amp;" "&amp;YEAR(VolumeByClient[[#This Row],[DATE]])</f>
        <v>Q1 2021</v>
      </c>
    </row>
    <row r="533" spans="1:6" ht="14" x14ac:dyDescent="0.15">
      <c r="A533" s="4" t="s">
        <v>7</v>
      </c>
      <c r="B533" s="4">
        <v>44255</v>
      </c>
      <c r="C533" s="11">
        <v>27048</v>
      </c>
      <c r="D533" t="str">
        <f>_xlfn.XLOOKUP(VolumeByClient[[#This Row],[CLID]],GeoTableByClient[CLID2],GeoTableByClient[GEOID])</f>
        <v>GEO1001</v>
      </c>
      <c r="E533" t="str">
        <f>_xlfn.XLOOKUP(VolumeByClient[[#This Row],[GEOID]],GEONAMES[GEOCODE],GEONAMES[GEO NAME])</f>
        <v>NAM</v>
      </c>
      <c r="F533" t="str">
        <f>"Q"&amp;CEILING(MONTH(VolumeByClient[[#This Row],[DATE]])/3,1)&amp;" "&amp;YEAR(VolumeByClient[[#This Row],[DATE]])</f>
        <v>Q1 2021</v>
      </c>
    </row>
    <row r="534" spans="1:6" ht="14" x14ac:dyDescent="0.15">
      <c r="A534" s="4" t="s">
        <v>7</v>
      </c>
      <c r="B534" s="4">
        <v>44227</v>
      </c>
      <c r="C534" s="11">
        <v>32111</v>
      </c>
      <c r="D534" t="str">
        <f>_xlfn.XLOOKUP(VolumeByClient[[#This Row],[CLID]],GeoTableByClient[CLID2],GeoTableByClient[GEOID])</f>
        <v>GEO1001</v>
      </c>
      <c r="E534" t="str">
        <f>_xlfn.XLOOKUP(VolumeByClient[[#This Row],[GEOID]],GEONAMES[GEOCODE],GEONAMES[GEO NAME])</f>
        <v>NAM</v>
      </c>
      <c r="F534" t="str">
        <f>"Q"&amp;CEILING(MONTH(VolumeByClient[[#This Row],[DATE]])/3,1)&amp;" "&amp;YEAR(VolumeByClient[[#This Row],[DATE]])</f>
        <v>Q1 2021</v>
      </c>
    </row>
    <row r="535" spans="1:6" ht="14" x14ac:dyDescent="0.15">
      <c r="A535" s="4" t="s">
        <v>31</v>
      </c>
      <c r="B535" s="4">
        <v>43861</v>
      </c>
      <c r="C535" s="11">
        <v>866</v>
      </c>
      <c r="D535" t="str">
        <f>_xlfn.XLOOKUP(VolumeByClient[[#This Row],[CLID]],GeoTableByClient[CLID2],GeoTableByClient[GEOID])</f>
        <v>GEO1003</v>
      </c>
      <c r="E535" t="str">
        <f>_xlfn.XLOOKUP(VolumeByClient[[#This Row],[GEOID]],GEONAMES[GEOCODE],GEONAMES[GEO NAME])</f>
        <v>EMEA</v>
      </c>
      <c r="F535" t="str">
        <f>"Q"&amp;CEILING(MONTH(VolumeByClient[[#This Row],[DATE]])/3,1)&amp;" "&amp;YEAR(VolumeByClient[[#This Row],[DATE]])</f>
        <v>Q1 2020</v>
      </c>
    </row>
    <row r="536" spans="1:6" ht="14" x14ac:dyDescent="0.15">
      <c r="A536" s="4" t="s">
        <v>31</v>
      </c>
      <c r="B536" s="4">
        <v>43890</v>
      </c>
      <c r="C536" s="11">
        <v>1101</v>
      </c>
      <c r="D536" t="str">
        <f>_xlfn.XLOOKUP(VolumeByClient[[#This Row],[CLID]],GeoTableByClient[CLID2],GeoTableByClient[GEOID])</f>
        <v>GEO1003</v>
      </c>
      <c r="E536" t="str">
        <f>_xlfn.XLOOKUP(VolumeByClient[[#This Row],[GEOID]],GEONAMES[GEOCODE],GEONAMES[GEO NAME])</f>
        <v>EMEA</v>
      </c>
      <c r="F536" t="str">
        <f>"Q"&amp;CEILING(MONTH(VolumeByClient[[#This Row],[DATE]])/3,1)&amp;" "&amp;YEAR(VolumeByClient[[#This Row],[DATE]])</f>
        <v>Q1 2020</v>
      </c>
    </row>
    <row r="537" spans="1:6" ht="14" x14ac:dyDescent="0.15">
      <c r="A537" s="4" t="s">
        <v>31</v>
      </c>
      <c r="B537" s="4">
        <v>43921</v>
      </c>
      <c r="C537" s="11">
        <v>1103</v>
      </c>
      <c r="D537" t="str">
        <f>_xlfn.XLOOKUP(VolumeByClient[[#This Row],[CLID]],GeoTableByClient[CLID2],GeoTableByClient[GEOID])</f>
        <v>GEO1003</v>
      </c>
      <c r="E537" t="str">
        <f>_xlfn.XLOOKUP(VolumeByClient[[#This Row],[GEOID]],GEONAMES[GEOCODE],GEONAMES[GEO NAME])</f>
        <v>EMEA</v>
      </c>
      <c r="F537" t="str">
        <f>"Q"&amp;CEILING(MONTH(VolumeByClient[[#This Row],[DATE]])/3,1)&amp;" "&amp;YEAR(VolumeByClient[[#This Row],[DATE]])</f>
        <v>Q1 2020</v>
      </c>
    </row>
    <row r="538" spans="1:6" ht="14" x14ac:dyDescent="0.15">
      <c r="A538" s="4" t="s">
        <v>31</v>
      </c>
      <c r="B538" s="4">
        <v>43951</v>
      </c>
      <c r="C538" s="11">
        <v>1447</v>
      </c>
      <c r="D538" t="str">
        <f>_xlfn.XLOOKUP(VolumeByClient[[#This Row],[CLID]],GeoTableByClient[CLID2],GeoTableByClient[GEOID])</f>
        <v>GEO1003</v>
      </c>
      <c r="E538" t="str">
        <f>_xlfn.XLOOKUP(VolumeByClient[[#This Row],[GEOID]],GEONAMES[GEOCODE],GEONAMES[GEO NAME])</f>
        <v>EMEA</v>
      </c>
      <c r="F538" t="str">
        <f>"Q"&amp;CEILING(MONTH(VolumeByClient[[#This Row],[DATE]])/3,1)&amp;" "&amp;YEAR(VolumeByClient[[#This Row],[DATE]])</f>
        <v>Q2 2020</v>
      </c>
    </row>
    <row r="539" spans="1:6" ht="14" x14ac:dyDescent="0.15">
      <c r="A539" s="4" t="s">
        <v>31</v>
      </c>
      <c r="B539" s="4">
        <v>43982</v>
      </c>
      <c r="C539" s="11">
        <v>1213</v>
      </c>
      <c r="D539" t="str">
        <f>_xlfn.XLOOKUP(VolumeByClient[[#This Row],[CLID]],GeoTableByClient[CLID2],GeoTableByClient[GEOID])</f>
        <v>GEO1003</v>
      </c>
      <c r="E539" t="str">
        <f>_xlfn.XLOOKUP(VolumeByClient[[#This Row],[GEOID]],GEONAMES[GEOCODE],GEONAMES[GEO NAME])</f>
        <v>EMEA</v>
      </c>
      <c r="F539" t="str">
        <f>"Q"&amp;CEILING(MONTH(VolumeByClient[[#This Row],[DATE]])/3,1)&amp;" "&amp;YEAR(VolumeByClient[[#This Row],[DATE]])</f>
        <v>Q2 2020</v>
      </c>
    </row>
    <row r="540" spans="1:6" ht="14" x14ac:dyDescent="0.15">
      <c r="A540" s="4" t="s">
        <v>31</v>
      </c>
      <c r="B540" s="4">
        <v>44012</v>
      </c>
      <c r="C540" s="11">
        <v>988</v>
      </c>
      <c r="D540" t="str">
        <f>_xlfn.XLOOKUP(VolumeByClient[[#This Row],[CLID]],GeoTableByClient[CLID2],GeoTableByClient[GEOID])</f>
        <v>GEO1003</v>
      </c>
      <c r="E540" t="str">
        <f>_xlfn.XLOOKUP(VolumeByClient[[#This Row],[GEOID]],GEONAMES[GEOCODE],GEONAMES[GEO NAME])</f>
        <v>EMEA</v>
      </c>
      <c r="F540" t="str">
        <f>"Q"&amp;CEILING(MONTH(VolumeByClient[[#This Row],[DATE]])/3,1)&amp;" "&amp;YEAR(VolumeByClient[[#This Row],[DATE]])</f>
        <v>Q2 2020</v>
      </c>
    </row>
    <row r="541" spans="1:6" ht="14" x14ac:dyDescent="0.15">
      <c r="A541" s="4" t="s">
        <v>31</v>
      </c>
      <c r="B541" s="4">
        <v>44043</v>
      </c>
      <c r="C541" s="11">
        <v>752</v>
      </c>
      <c r="D541" t="str">
        <f>_xlfn.XLOOKUP(VolumeByClient[[#This Row],[CLID]],GeoTableByClient[CLID2],GeoTableByClient[GEOID])</f>
        <v>GEO1003</v>
      </c>
      <c r="E541" t="str">
        <f>_xlfn.XLOOKUP(VolumeByClient[[#This Row],[GEOID]],GEONAMES[GEOCODE],GEONAMES[GEO NAME])</f>
        <v>EMEA</v>
      </c>
      <c r="F541" t="str">
        <f>"Q"&amp;CEILING(MONTH(VolumeByClient[[#This Row],[DATE]])/3,1)&amp;" "&amp;YEAR(VolumeByClient[[#This Row],[DATE]])</f>
        <v>Q3 2020</v>
      </c>
    </row>
    <row r="542" spans="1:6" ht="14" x14ac:dyDescent="0.15">
      <c r="A542" s="4" t="s">
        <v>31</v>
      </c>
      <c r="B542" s="4">
        <v>44074</v>
      </c>
      <c r="C542" s="11">
        <v>756</v>
      </c>
      <c r="D542" t="str">
        <f>_xlfn.XLOOKUP(VolumeByClient[[#This Row],[CLID]],GeoTableByClient[CLID2],GeoTableByClient[GEOID])</f>
        <v>GEO1003</v>
      </c>
      <c r="E542" t="str">
        <f>_xlfn.XLOOKUP(VolumeByClient[[#This Row],[GEOID]],GEONAMES[GEOCODE],GEONAMES[GEO NAME])</f>
        <v>EMEA</v>
      </c>
      <c r="F542" t="str">
        <f>"Q"&amp;CEILING(MONTH(VolumeByClient[[#This Row],[DATE]])/3,1)&amp;" "&amp;YEAR(VolumeByClient[[#This Row],[DATE]])</f>
        <v>Q3 2020</v>
      </c>
    </row>
    <row r="543" spans="1:6" ht="14" x14ac:dyDescent="0.15">
      <c r="A543" s="4" t="s">
        <v>31</v>
      </c>
      <c r="B543" s="4">
        <v>44104</v>
      </c>
      <c r="C543" s="11">
        <v>641</v>
      </c>
      <c r="D543" t="str">
        <f>_xlfn.XLOOKUP(VolumeByClient[[#This Row],[CLID]],GeoTableByClient[CLID2],GeoTableByClient[GEOID])</f>
        <v>GEO1003</v>
      </c>
      <c r="E543" t="str">
        <f>_xlfn.XLOOKUP(VolumeByClient[[#This Row],[GEOID]],GEONAMES[GEOCODE],GEONAMES[GEO NAME])</f>
        <v>EMEA</v>
      </c>
      <c r="F543" t="str">
        <f>"Q"&amp;CEILING(MONTH(VolumeByClient[[#This Row],[DATE]])/3,1)&amp;" "&amp;YEAR(VolumeByClient[[#This Row],[DATE]])</f>
        <v>Q3 2020</v>
      </c>
    </row>
    <row r="544" spans="1:6" ht="14" x14ac:dyDescent="0.15">
      <c r="A544" s="4" t="s">
        <v>31</v>
      </c>
      <c r="B544" s="4">
        <v>44135</v>
      </c>
      <c r="C544" s="11">
        <v>867</v>
      </c>
      <c r="D544" t="str">
        <f>_xlfn.XLOOKUP(VolumeByClient[[#This Row],[CLID]],GeoTableByClient[CLID2],GeoTableByClient[GEOID])</f>
        <v>GEO1003</v>
      </c>
      <c r="E544" t="str">
        <f>_xlfn.XLOOKUP(VolumeByClient[[#This Row],[GEOID]],GEONAMES[GEOCODE],GEONAMES[GEO NAME])</f>
        <v>EMEA</v>
      </c>
      <c r="F544" t="str">
        <f>"Q"&amp;CEILING(MONTH(VolumeByClient[[#This Row],[DATE]])/3,1)&amp;" "&amp;YEAR(VolumeByClient[[#This Row],[DATE]])</f>
        <v>Q4 2020</v>
      </c>
    </row>
    <row r="545" spans="1:6" ht="14" x14ac:dyDescent="0.15">
      <c r="A545" s="4" t="s">
        <v>31</v>
      </c>
      <c r="B545" s="4">
        <v>44165</v>
      </c>
      <c r="C545" s="11">
        <v>866</v>
      </c>
      <c r="D545" t="str">
        <f>_xlfn.XLOOKUP(VolumeByClient[[#This Row],[CLID]],GeoTableByClient[CLID2],GeoTableByClient[GEOID])</f>
        <v>GEO1003</v>
      </c>
      <c r="E545" t="str">
        <f>_xlfn.XLOOKUP(VolumeByClient[[#This Row],[GEOID]],GEONAMES[GEOCODE],GEONAMES[GEO NAME])</f>
        <v>EMEA</v>
      </c>
      <c r="F545" t="str">
        <f>"Q"&amp;CEILING(MONTH(VolumeByClient[[#This Row],[DATE]])/3,1)&amp;" "&amp;YEAR(VolumeByClient[[#This Row],[DATE]])</f>
        <v>Q4 2020</v>
      </c>
    </row>
    <row r="546" spans="1:6" ht="14" x14ac:dyDescent="0.15">
      <c r="A546" s="4" t="s">
        <v>31</v>
      </c>
      <c r="B546" s="4">
        <v>44196</v>
      </c>
      <c r="C546" s="11">
        <v>986</v>
      </c>
      <c r="D546" t="str">
        <f>_xlfn.XLOOKUP(VolumeByClient[[#This Row],[CLID]],GeoTableByClient[CLID2],GeoTableByClient[GEOID])</f>
        <v>GEO1003</v>
      </c>
      <c r="E546" t="str">
        <f>_xlfn.XLOOKUP(VolumeByClient[[#This Row],[GEOID]],GEONAMES[GEOCODE],GEONAMES[GEO NAME])</f>
        <v>EMEA</v>
      </c>
      <c r="F546" t="str">
        <f>"Q"&amp;CEILING(MONTH(VolumeByClient[[#This Row],[DATE]])/3,1)&amp;" "&amp;YEAR(VolumeByClient[[#This Row],[DATE]])</f>
        <v>Q4 2020</v>
      </c>
    </row>
    <row r="547" spans="1:6" ht="14" x14ac:dyDescent="0.15">
      <c r="A547" s="4" t="s">
        <v>31</v>
      </c>
      <c r="B547" s="4">
        <v>44377</v>
      </c>
      <c r="C547" s="11">
        <v>997</v>
      </c>
      <c r="D547" t="str">
        <f>_xlfn.XLOOKUP(VolumeByClient[[#This Row],[CLID]],GeoTableByClient[CLID2],GeoTableByClient[GEOID])</f>
        <v>GEO1003</v>
      </c>
      <c r="E547" t="str">
        <f>_xlfn.XLOOKUP(VolumeByClient[[#This Row],[GEOID]],GEONAMES[GEOCODE],GEONAMES[GEO NAME])</f>
        <v>EMEA</v>
      </c>
      <c r="F547" t="str">
        <f>"Q"&amp;CEILING(MONTH(VolumeByClient[[#This Row],[DATE]])/3,1)&amp;" "&amp;YEAR(VolumeByClient[[#This Row],[DATE]])</f>
        <v>Q2 2021</v>
      </c>
    </row>
    <row r="548" spans="1:6" ht="14" x14ac:dyDescent="0.15">
      <c r="A548" s="4" t="s">
        <v>31</v>
      </c>
      <c r="B548" s="4">
        <v>44347</v>
      </c>
      <c r="C548" s="11">
        <v>1206</v>
      </c>
      <c r="D548" t="str">
        <f>_xlfn.XLOOKUP(VolumeByClient[[#This Row],[CLID]],GeoTableByClient[CLID2],GeoTableByClient[GEOID])</f>
        <v>GEO1003</v>
      </c>
      <c r="E548" t="str">
        <f>_xlfn.XLOOKUP(VolumeByClient[[#This Row],[GEOID]],GEONAMES[GEOCODE],GEONAMES[GEO NAME])</f>
        <v>EMEA</v>
      </c>
      <c r="F548" t="str">
        <f>"Q"&amp;CEILING(MONTH(VolumeByClient[[#This Row],[DATE]])/3,1)&amp;" "&amp;YEAR(VolumeByClient[[#This Row],[DATE]])</f>
        <v>Q2 2021</v>
      </c>
    </row>
    <row r="549" spans="1:6" ht="14" x14ac:dyDescent="0.15">
      <c r="A549" s="4" t="s">
        <v>31</v>
      </c>
      <c r="B549" s="4">
        <v>44316</v>
      </c>
      <c r="C549" s="11">
        <v>1519</v>
      </c>
      <c r="D549" t="str">
        <f>_xlfn.XLOOKUP(VolumeByClient[[#This Row],[CLID]],GeoTableByClient[CLID2],GeoTableByClient[GEOID])</f>
        <v>GEO1003</v>
      </c>
      <c r="E549" t="str">
        <f>_xlfn.XLOOKUP(VolumeByClient[[#This Row],[GEOID]],GEONAMES[GEOCODE],GEONAMES[GEO NAME])</f>
        <v>EMEA</v>
      </c>
      <c r="F549" t="str">
        <f>"Q"&amp;CEILING(MONTH(VolumeByClient[[#This Row],[DATE]])/3,1)&amp;" "&amp;YEAR(VolumeByClient[[#This Row],[DATE]])</f>
        <v>Q2 2021</v>
      </c>
    </row>
    <row r="550" spans="1:6" ht="14" x14ac:dyDescent="0.15">
      <c r="A550" s="4" t="s">
        <v>31</v>
      </c>
      <c r="B550" s="4">
        <v>44286</v>
      </c>
      <c r="C550" s="11">
        <v>1096</v>
      </c>
      <c r="D550" t="str">
        <f>_xlfn.XLOOKUP(VolumeByClient[[#This Row],[CLID]],GeoTableByClient[CLID2],GeoTableByClient[GEOID])</f>
        <v>GEO1003</v>
      </c>
      <c r="E550" t="str">
        <f>_xlfn.XLOOKUP(VolumeByClient[[#This Row],[GEOID]],GEONAMES[GEOCODE],GEONAMES[GEO NAME])</f>
        <v>EMEA</v>
      </c>
      <c r="F550" t="str">
        <f>"Q"&amp;CEILING(MONTH(VolumeByClient[[#This Row],[DATE]])/3,1)&amp;" "&amp;YEAR(VolumeByClient[[#This Row],[DATE]])</f>
        <v>Q1 2021</v>
      </c>
    </row>
    <row r="551" spans="1:6" ht="14" x14ac:dyDescent="0.15">
      <c r="A551" s="4" t="s">
        <v>31</v>
      </c>
      <c r="B551" s="4">
        <v>44255</v>
      </c>
      <c r="C551" s="11">
        <v>1110</v>
      </c>
      <c r="D551" t="str">
        <f>_xlfn.XLOOKUP(VolumeByClient[[#This Row],[CLID]],GeoTableByClient[CLID2],GeoTableByClient[GEOID])</f>
        <v>GEO1003</v>
      </c>
      <c r="E551" t="str">
        <f>_xlfn.XLOOKUP(VolumeByClient[[#This Row],[GEOID]],GEONAMES[GEOCODE],GEONAMES[GEO NAME])</f>
        <v>EMEA</v>
      </c>
      <c r="F551" t="str">
        <f>"Q"&amp;CEILING(MONTH(VolumeByClient[[#This Row],[DATE]])/3,1)&amp;" "&amp;YEAR(VolumeByClient[[#This Row],[DATE]])</f>
        <v>Q1 2021</v>
      </c>
    </row>
    <row r="552" spans="1:6" ht="14" x14ac:dyDescent="0.15">
      <c r="A552" s="4" t="s">
        <v>31</v>
      </c>
      <c r="B552" s="4">
        <v>44227</v>
      </c>
      <c r="C552" s="11">
        <v>880</v>
      </c>
      <c r="D552" t="str">
        <f>_xlfn.XLOOKUP(VolumeByClient[[#This Row],[CLID]],GeoTableByClient[CLID2],GeoTableByClient[GEOID])</f>
        <v>GEO1003</v>
      </c>
      <c r="E552" t="str">
        <f>_xlfn.XLOOKUP(VolumeByClient[[#This Row],[GEOID]],GEONAMES[GEOCODE],GEONAMES[GEO NAME])</f>
        <v>EMEA</v>
      </c>
      <c r="F552" t="str">
        <f>"Q"&amp;CEILING(MONTH(VolumeByClient[[#This Row],[DATE]])/3,1)&amp;" "&amp;YEAR(VolumeByClient[[#This Row],[DATE]])</f>
        <v>Q1 2021</v>
      </c>
    </row>
    <row r="553" spans="1:6" ht="14" x14ac:dyDescent="0.15">
      <c r="A553" s="4" t="s">
        <v>53</v>
      </c>
      <c r="B553" s="4">
        <v>43861</v>
      </c>
      <c r="C553" s="11">
        <v>9422</v>
      </c>
      <c r="D553" t="str">
        <f>_xlfn.XLOOKUP(VolumeByClient[[#This Row],[CLID]],GeoTableByClient[CLID2],GeoTableByClient[GEOID])</f>
        <v>GEO1002</v>
      </c>
      <c r="E553" t="str">
        <f>_xlfn.XLOOKUP(VolumeByClient[[#This Row],[GEOID]],GEONAMES[GEOCODE],GEONAMES[GEO NAME])</f>
        <v>APAC</v>
      </c>
      <c r="F553" t="str">
        <f>"Q"&amp;CEILING(MONTH(VolumeByClient[[#This Row],[DATE]])/3,1)&amp;" "&amp;YEAR(VolumeByClient[[#This Row],[DATE]])</f>
        <v>Q1 2020</v>
      </c>
    </row>
    <row r="554" spans="1:6" ht="14" x14ac:dyDescent="0.15">
      <c r="A554" s="4" t="s">
        <v>53</v>
      </c>
      <c r="B554" s="4">
        <v>43890</v>
      </c>
      <c r="C554" s="11">
        <v>7438</v>
      </c>
      <c r="D554" t="str">
        <f>_xlfn.XLOOKUP(VolumeByClient[[#This Row],[CLID]],GeoTableByClient[CLID2],GeoTableByClient[GEOID])</f>
        <v>GEO1002</v>
      </c>
      <c r="E554" t="str">
        <f>_xlfn.XLOOKUP(VolumeByClient[[#This Row],[GEOID]],GEONAMES[GEOCODE],GEONAMES[GEO NAME])</f>
        <v>APAC</v>
      </c>
      <c r="F554" t="str">
        <f>"Q"&amp;CEILING(MONTH(VolumeByClient[[#This Row],[DATE]])/3,1)&amp;" "&amp;YEAR(VolumeByClient[[#This Row],[DATE]])</f>
        <v>Q1 2020</v>
      </c>
    </row>
    <row r="555" spans="1:6" ht="14" x14ac:dyDescent="0.15">
      <c r="A555" s="4" t="s">
        <v>53</v>
      </c>
      <c r="B555" s="4">
        <v>43921</v>
      </c>
      <c r="C555" s="11">
        <v>11403</v>
      </c>
      <c r="D555" t="str">
        <f>_xlfn.XLOOKUP(VolumeByClient[[#This Row],[CLID]],GeoTableByClient[CLID2],GeoTableByClient[GEOID])</f>
        <v>GEO1002</v>
      </c>
      <c r="E555" t="str">
        <f>_xlfn.XLOOKUP(VolumeByClient[[#This Row],[GEOID]],GEONAMES[GEOCODE],GEONAMES[GEO NAME])</f>
        <v>APAC</v>
      </c>
      <c r="F555" t="str">
        <f>"Q"&amp;CEILING(MONTH(VolumeByClient[[#This Row],[DATE]])/3,1)&amp;" "&amp;YEAR(VolumeByClient[[#This Row],[DATE]])</f>
        <v>Q1 2020</v>
      </c>
    </row>
    <row r="556" spans="1:6" ht="14" x14ac:dyDescent="0.15">
      <c r="A556" s="4" t="s">
        <v>53</v>
      </c>
      <c r="B556" s="4">
        <v>43951</v>
      </c>
      <c r="C556" s="11">
        <v>10408</v>
      </c>
      <c r="D556" t="str">
        <f>_xlfn.XLOOKUP(VolumeByClient[[#This Row],[CLID]],GeoTableByClient[CLID2],GeoTableByClient[GEOID])</f>
        <v>GEO1002</v>
      </c>
      <c r="E556" t="str">
        <f>_xlfn.XLOOKUP(VolumeByClient[[#This Row],[GEOID]],GEONAMES[GEOCODE],GEONAMES[GEO NAME])</f>
        <v>APAC</v>
      </c>
      <c r="F556" t="str">
        <f>"Q"&amp;CEILING(MONTH(VolumeByClient[[#This Row],[DATE]])/3,1)&amp;" "&amp;YEAR(VolumeByClient[[#This Row],[DATE]])</f>
        <v>Q2 2020</v>
      </c>
    </row>
    <row r="557" spans="1:6" ht="14" x14ac:dyDescent="0.15">
      <c r="A557" s="4" t="s">
        <v>53</v>
      </c>
      <c r="B557" s="4">
        <v>43982</v>
      </c>
      <c r="C557" s="11">
        <v>12392</v>
      </c>
      <c r="D557" t="str">
        <f>_xlfn.XLOOKUP(VolumeByClient[[#This Row],[CLID]],GeoTableByClient[CLID2],GeoTableByClient[GEOID])</f>
        <v>GEO1002</v>
      </c>
      <c r="E557" t="str">
        <f>_xlfn.XLOOKUP(VolumeByClient[[#This Row],[GEOID]],GEONAMES[GEOCODE],GEONAMES[GEO NAME])</f>
        <v>APAC</v>
      </c>
      <c r="F557" t="str">
        <f>"Q"&amp;CEILING(MONTH(VolumeByClient[[#This Row],[DATE]])/3,1)&amp;" "&amp;YEAR(VolumeByClient[[#This Row],[DATE]])</f>
        <v>Q2 2020</v>
      </c>
    </row>
    <row r="558" spans="1:6" ht="14" x14ac:dyDescent="0.15">
      <c r="A558" s="4" t="s">
        <v>53</v>
      </c>
      <c r="B558" s="4">
        <v>44012</v>
      </c>
      <c r="C558" s="11">
        <v>6449</v>
      </c>
      <c r="D558" t="str">
        <f>_xlfn.XLOOKUP(VolumeByClient[[#This Row],[CLID]],GeoTableByClient[CLID2],GeoTableByClient[GEOID])</f>
        <v>GEO1002</v>
      </c>
      <c r="E558" t="str">
        <f>_xlfn.XLOOKUP(VolumeByClient[[#This Row],[GEOID]],GEONAMES[GEOCODE],GEONAMES[GEO NAME])</f>
        <v>APAC</v>
      </c>
      <c r="F558" t="str">
        <f>"Q"&amp;CEILING(MONTH(VolumeByClient[[#This Row],[DATE]])/3,1)&amp;" "&amp;YEAR(VolumeByClient[[#This Row],[DATE]])</f>
        <v>Q2 2020</v>
      </c>
    </row>
    <row r="559" spans="1:6" ht="14" x14ac:dyDescent="0.15">
      <c r="A559" s="4" t="s">
        <v>53</v>
      </c>
      <c r="B559" s="4">
        <v>44043</v>
      </c>
      <c r="C559" s="11">
        <v>8425</v>
      </c>
      <c r="D559" t="str">
        <f>_xlfn.XLOOKUP(VolumeByClient[[#This Row],[CLID]],GeoTableByClient[CLID2],GeoTableByClient[GEOID])</f>
        <v>GEO1002</v>
      </c>
      <c r="E559" t="str">
        <f>_xlfn.XLOOKUP(VolumeByClient[[#This Row],[GEOID]],GEONAMES[GEOCODE],GEONAMES[GEO NAME])</f>
        <v>APAC</v>
      </c>
      <c r="F559" t="str">
        <f>"Q"&amp;CEILING(MONTH(VolumeByClient[[#This Row],[DATE]])/3,1)&amp;" "&amp;YEAR(VolumeByClient[[#This Row],[DATE]])</f>
        <v>Q3 2020</v>
      </c>
    </row>
    <row r="560" spans="1:6" ht="14" x14ac:dyDescent="0.15">
      <c r="A560" s="4" t="s">
        <v>53</v>
      </c>
      <c r="B560" s="4">
        <v>44074</v>
      </c>
      <c r="C560" s="11">
        <v>4464</v>
      </c>
      <c r="D560" t="str">
        <f>_xlfn.XLOOKUP(VolumeByClient[[#This Row],[CLID]],GeoTableByClient[CLID2],GeoTableByClient[GEOID])</f>
        <v>GEO1002</v>
      </c>
      <c r="E560" t="str">
        <f>_xlfn.XLOOKUP(VolumeByClient[[#This Row],[GEOID]],GEONAMES[GEOCODE],GEONAMES[GEO NAME])</f>
        <v>APAC</v>
      </c>
      <c r="F560" t="str">
        <f>"Q"&amp;CEILING(MONTH(VolumeByClient[[#This Row],[DATE]])/3,1)&amp;" "&amp;YEAR(VolumeByClient[[#This Row],[DATE]])</f>
        <v>Q3 2020</v>
      </c>
    </row>
    <row r="561" spans="1:6" ht="14" x14ac:dyDescent="0.15">
      <c r="A561" s="4" t="s">
        <v>53</v>
      </c>
      <c r="B561" s="4">
        <v>44104</v>
      </c>
      <c r="C561" s="11">
        <v>7440</v>
      </c>
      <c r="D561" t="str">
        <f>_xlfn.XLOOKUP(VolumeByClient[[#This Row],[CLID]],GeoTableByClient[CLID2],GeoTableByClient[GEOID])</f>
        <v>GEO1002</v>
      </c>
      <c r="E561" t="str">
        <f>_xlfn.XLOOKUP(VolumeByClient[[#This Row],[GEOID]],GEONAMES[GEOCODE],GEONAMES[GEO NAME])</f>
        <v>APAC</v>
      </c>
      <c r="F561" t="str">
        <f>"Q"&amp;CEILING(MONTH(VolumeByClient[[#This Row],[DATE]])/3,1)&amp;" "&amp;YEAR(VolumeByClient[[#This Row],[DATE]])</f>
        <v>Q3 2020</v>
      </c>
    </row>
    <row r="562" spans="1:6" ht="14" x14ac:dyDescent="0.15">
      <c r="A562" s="4" t="s">
        <v>53</v>
      </c>
      <c r="B562" s="4">
        <v>44135</v>
      </c>
      <c r="C562" s="11">
        <v>5452</v>
      </c>
      <c r="D562" t="str">
        <f>_xlfn.XLOOKUP(VolumeByClient[[#This Row],[CLID]],GeoTableByClient[CLID2],GeoTableByClient[GEOID])</f>
        <v>GEO1002</v>
      </c>
      <c r="E562" t="str">
        <f>_xlfn.XLOOKUP(VolumeByClient[[#This Row],[GEOID]],GEONAMES[GEOCODE],GEONAMES[GEO NAME])</f>
        <v>APAC</v>
      </c>
      <c r="F562" t="str">
        <f>"Q"&amp;CEILING(MONTH(VolumeByClient[[#This Row],[DATE]])/3,1)&amp;" "&amp;YEAR(VolumeByClient[[#This Row],[DATE]])</f>
        <v>Q4 2020</v>
      </c>
    </row>
    <row r="563" spans="1:6" ht="14" x14ac:dyDescent="0.15">
      <c r="A563" s="4" t="s">
        <v>53</v>
      </c>
      <c r="B563" s="4">
        <v>44165</v>
      </c>
      <c r="C563" s="11">
        <v>9422</v>
      </c>
      <c r="D563" t="str">
        <f>_xlfn.XLOOKUP(VolumeByClient[[#This Row],[CLID]],GeoTableByClient[CLID2],GeoTableByClient[GEOID])</f>
        <v>GEO1002</v>
      </c>
      <c r="E563" t="str">
        <f>_xlfn.XLOOKUP(VolumeByClient[[#This Row],[GEOID]],GEONAMES[GEOCODE],GEONAMES[GEO NAME])</f>
        <v>APAC</v>
      </c>
      <c r="F563" t="str">
        <f>"Q"&amp;CEILING(MONTH(VolumeByClient[[#This Row],[DATE]])/3,1)&amp;" "&amp;YEAR(VolumeByClient[[#This Row],[DATE]])</f>
        <v>Q4 2020</v>
      </c>
    </row>
    <row r="564" spans="1:6" ht="14" x14ac:dyDescent="0.15">
      <c r="A564" s="4" t="s">
        <v>53</v>
      </c>
      <c r="B564" s="4">
        <v>44196</v>
      </c>
      <c r="C564" s="11">
        <v>6445</v>
      </c>
      <c r="D564" t="str">
        <f>_xlfn.XLOOKUP(VolumeByClient[[#This Row],[CLID]],GeoTableByClient[CLID2],GeoTableByClient[GEOID])</f>
        <v>GEO1002</v>
      </c>
      <c r="E564" t="str">
        <f>_xlfn.XLOOKUP(VolumeByClient[[#This Row],[GEOID]],GEONAMES[GEOCODE],GEONAMES[GEO NAME])</f>
        <v>APAC</v>
      </c>
      <c r="F564" t="str">
        <f>"Q"&amp;CEILING(MONTH(VolumeByClient[[#This Row],[DATE]])/3,1)&amp;" "&amp;YEAR(VolumeByClient[[#This Row],[DATE]])</f>
        <v>Q4 2020</v>
      </c>
    </row>
    <row r="565" spans="1:6" ht="14" x14ac:dyDescent="0.15">
      <c r="A565" s="4" t="s">
        <v>53</v>
      </c>
      <c r="B565" s="4">
        <v>44377</v>
      </c>
      <c r="C565" s="11">
        <v>6576</v>
      </c>
      <c r="D565" t="str">
        <f>_xlfn.XLOOKUP(VolumeByClient[[#This Row],[CLID]],GeoTableByClient[CLID2],GeoTableByClient[GEOID])</f>
        <v>GEO1002</v>
      </c>
      <c r="E565" t="str">
        <f>_xlfn.XLOOKUP(VolumeByClient[[#This Row],[GEOID]],GEONAMES[GEOCODE],GEONAMES[GEO NAME])</f>
        <v>APAC</v>
      </c>
      <c r="F565" t="str">
        <f>"Q"&amp;CEILING(MONTH(VolumeByClient[[#This Row],[DATE]])/3,1)&amp;" "&amp;YEAR(VolumeByClient[[#This Row],[DATE]])</f>
        <v>Q2 2021</v>
      </c>
    </row>
    <row r="566" spans="1:6" ht="14" x14ac:dyDescent="0.15">
      <c r="A566" s="4" t="s">
        <v>53</v>
      </c>
      <c r="B566" s="4">
        <v>44347</v>
      </c>
      <c r="C566" s="11">
        <v>13012</v>
      </c>
      <c r="D566" t="str">
        <f>_xlfn.XLOOKUP(VolumeByClient[[#This Row],[CLID]],GeoTableByClient[CLID2],GeoTableByClient[GEOID])</f>
        <v>GEO1002</v>
      </c>
      <c r="E566" t="str">
        <f>_xlfn.XLOOKUP(VolumeByClient[[#This Row],[GEOID]],GEONAMES[GEOCODE],GEONAMES[GEO NAME])</f>
        <v>APAC</v>
      </c>
      <c r="F566" t="str">
        <f>"Q"&amp;CEILING(MONTH(VolumeByClient[[#This Row],[DATE]])/3,1)&amp;" "&amp;YEAR(VolumeByClient[[#This Row],[DATE]])</f>
        <v>Q2 2021</v>
      </c>
    </row>
    <row r="567" spans="1:6" ht="14" x14ac:dyDescent="0.15">
      <c r="A567" s="4" t="s">
        <v>53</v>
      </c>
      <c r="B567" s="4">
        <v>44316</v>
      </c>
      <c r="C567" s="11">
        <v>10308</v>
      </c>
      <c r="D567" t="str">
        <f>_xlfn.XLOOKUP(VolumeByClient[[#This Row],[CLID]],GeoTableByClient[CLID2],GeoTableByClient[GEOID])</f>
        <v>GEO1002</v>
      </c>
      <c r="E567" t="str">
        <f>_xlfn.XLOOKUP(VolumeByClient[[#This Row],[GEOID]],GEONAMES[GEOCODE],GEONAMES[GEO NAME])</f>
        <v>APAC</v>
      </c>
      <c r="F567" t="str">
        <f>"Q"&amp;CEILING(MONTH(VolumeByClient[[#This Row],[DATE]])/3,1)&amp;" "&amp;YEAR(VolumeByClient[[#This Row],[DATE]])</f>
        <v>Q2 2021</v>
      </c>
    </row>
    <row r="568" spans="1:6" ht="14" x14ac:dyDescent="0.15">
      <c r="A568" s="4" t="s">
        <v>53</v>
      </c>
      <c r="B568" s="4">
        <v>44286</v>
      </c>
      <c r="C568" s="11">
        <v>11287</v>
      </c>
      <c r="D568" t="str">
        <f>_xlfn.XLOOKUP(VolumeByClient[[#This Row],[CLID]],GeoTableByClient[CLID2],GeoTableByClient[GEOID])</f>
        <v>GEO1002</v>
      </c>
      <c r="E568" t="str">
        <f>_xlfn.XLOOKUP(VolumeByClient[[#This Row],[GEOID]],GEONAMES[GEOCODE],GEONAMES[GEO NAME])</f>
        <v>APAC</v>
      </c>
      <c r="F568" t="str">
        <f>"Q"&amp;CEILING(MONTH(VolumeByClient[[#This Row],[DATE]])/3,1)&amp;" "&amp;YEAR(VolumeByClient[[#This Row],[DATE]])</f>
        <v>Q1 2021</v>
      </c>
    </row>
    <row r="569" spans="1:6" ht="14" x14ac:dyDescent="0.15">
      <c r="A569" s="4" t="s">
        <v>53</v>
      </c>
      <c r="B569" s="4">
        <v>44255</v>
      </c>
      <c r="C569" s="11">
        <v>7361</v>
      </c>
      <c r="D569" t="str">
        <f>_xlfn.XLOOKUP(VolumeByClient[[#This Row],[CLID]],GeoTableByClient[CLID2],GeoTableByClient[GEOID])</f>
        <v>GEO1002</v>
      </c>
      <c r="E569" t="str">
        <f>_xlfn.XLOOKUP(VolumeByClient[[#This Row],[GEOID]],GEONAMES[GEOCODE],GEONAMES[GEO NAME])</f>
        <v>APAC</v>
      </c>
      <c r="F569" t="str">
        <f>"Q"&amp;CEILING(MONTH(VolumeByClient[[#This Row],[DATE]])/3,1)&amp;" "&amp;YEAR(VolumeByClient[[#This Row],[DATE]])</f>
        <v>Q1 2021</v>
      </c>
    </row>
    <row r="570" spans="1:6" ht="14" x14ac:dyDescent="0.15">
      <c r="A570" s="4" t="s">
        <v>53</v>
      </c>
      <c r="B570" s="4">
        <v>44227</v>
      </c>
      <c r="C570" s="11">
        <v>9604</v>
      </c>
      <c r="D570" t="str">
        <f>_xlfn.XLOOKUP(VolumeByClient[[#This Row],[CLID]],GeoTableByClient[CLID2],GeoTableByClient[GEOID])</f>
        <v>GEO1002</v>
      </c>
      <c r="E570" t="str">
        <f>_xlfn.XLOOKUP(VolumeByClient[[#This Row],[GEOID]],GEONAMES[GEOCODE],GEONAMES[GEO NAME])</f>
        <v>APAC</v>
      </c>
      <c r="F570" t="str">
        <f>"Q"&amp;CEILING(MONTH(VolumeByClient[[#This Row],[DATE]])/3,1)&amp;" "&amp;YEAR(VolumeByClient[[#This Row],[DATE]])</f>
        <v>Q1 2021</v>
      </c>
    </row>
    <row r="571" spans="1:6" ht="14" x14ac:dyDescent="0.15">
      <c r="A571" s="4" t="s">
        <v>27</v>
      </c>
      <c r="B571" s="4">
        <v>43861</v>
      </c>
      <c r="C571" s="11">
        <v>19257</v>
      </c>
      <c r="D571" t="str">
        <f>_xlfn.XLOOKUP(VolumeByClient[[#This Row],[CLID]],GeoTableByClient[CLID2],GeoTableByClient[GEOID])</f>
        <v>GEO1003</v>
      </c>
      <c r="E571" t="str">
        <f>_xlfn.XLOOKUP(VolumeByClient[[#This Row],[GEOID]],GEONAMES[GEOCODE],GEONAMES[GEO NAME])</f>
        <v>EMEA</v>
      </c>
      <c r="F571" t="str">
        <f>"Q"&amp;CEILING(MONTH(VolumeByClient[[#This Row],[DATE]])/3,1)&amp;" "&amp;YEAR(VolumeByClient[[#This Row],[DATE]])</f>
        <v>Q1 2020</v>
      </c>
    </row>
    <row r="572" spans="1:6" ht="14" x14ac:dyDescent="0.15">
      <c r="A572" s="4" t="s">
        <v>27</v>
      </c>
      <c r="B572" s="4">
        <v>43890</v>
      </c>
      <c r="C572" s="11">
        <v>19258</v>
      </c>
      <c r="D572" t="str">
        <f>_xlfn.XLOOKUP(VolumeByClient[[#This Row],[CLID]],GeoTableByClient[CLID2],GeoTableByClient[GEOID])</f>
        <v>GEO1003</v>
      </c>
      <c r="E572" t="str">
        <f>_xlfn.XLOOKUP(VolumeByClient[[#This Row],[GEOID]],GEONAMES[GEOCODE],GEONAMES[GEO NAME])</f>
        <v>EMEA</v>
      </c>
      <c r="F572" t="str">
        <f>"Q"&amp;CEILING(MONTH(VolumeByClient[[#This Row],[DATE]])/3,1)&amp;" "&amp;YEAR(VolumeByClient[[#This Row],[DATE]])</f>
        <v>Q1 2020</v>
      </c>
    </row>
    <row r="573" spans="1:6" ht="14" x14ac:dyDescent="0.15">
      <c r="A573" s="4" t="s">
        <v>27</v>
      </c>
      <c r="B573" s="4">
        <v>43921</v>
      </c>
      <c r="C573" s="11">
        <v>23787</v>
      </c>
      <c r="D573" t="str">
        <f>_xlfn.XLOOKUP(VolumeByClient[[#This Row],[CLID]],GeoTableByClient[CLID2],GeoTableByClient[GEOID])</f>
        <v>GEO1003</v>
      </c>
      <c r="E573" t="str">
        <f>_xlfn.XLOOKUP(VolumeByClient[[#This Row],[GEOID]],GEONAMES[GEOCODE],GEONAMES[GEO NAME])</f>
        <v>EMEA</v>
      </c>
      <c r="F573" t="str">
        <f>"Q"&amp;CEILING(MONTH(VolumeByClient[[#This Row],[DATE]])/3,1)&amp;" "&amp;YEAR(VolumeByClient[[#This Row],[DATE]])</f>
        <v>Q1 2020</v>
      </c>
    </row>
    <row r="574" spans="1:6" ht="14" x14ac:dyDescent="0.15">
      <c r="A574" s="4" t="s">
        <v>27</v>
      </c>
      <c r="B574" s="4">
        <v>43951</v>
      </c>
      <c r="C574" s="11">
        <v>26053</v>
      </c>
      <c r="D574" t="str">
        <f>_xlfn.XLOOKUP(VolumeByClient[[#This Row],[CLID]],GeoTableByClient[CLID2],GeoTableByClient[GEOID])</f>
        <v>GEO1003</v>
      </c>
      <c r="E574" t="str">
        <f>_xlfn.XLOOKUP(VolumeByClient[[#This Row],[GEOID]],GEONAMES[GEOCODE],GEONAMES[GEO NAME])</f>
        <v>EMEA</v>
      </c>
      <c r="F574" t="str">
        <f>"Q"&amp;CEILING(MONTH(VolumeByClient[[#This Row],[DATE]])/3,1)&amp;" "&amp;YEAR(VolumeByClient[[#This Row],[DATE]])</f>
        <v>Q2 2020</v>
      </c>
    </row>
    <row r="575" spans="1:6" ht="14" x14ac:dyDescent="0.15">
      <c r="A575" s="4" t="s">
        <v>27</v>
      </c>
      <c r="B575" s="4">
        <v>43982</v>
      </c>
      <c r="C575" s="11">
        <v>26056</v>
      </c>
      <c r="D575" t="str">
        <f>_xlfn.XLOOKUP(VolumeByClient[[#This Row],[CLID]],GeoTableByClient[CLID2],GeoTableByClient[GEOID])</f>
        <v>GEO1003</v>
      </c>
      <c r="E575" t="str">
        <f>_xlfn.XLOOKUP(VolumeByClient[[#This Row],[GEOID]],GEONAMES[GEOCODE],GEONAMES[GEO NAME])</f>
        <v>EMEA</v>
      </c>
      <c r="F575" t="str">
        <f>"Q"&amp;CEILING(MONTH(VolumeByClient[[#This Row],[DATE]])/3,1)&amp;" "&amp;YEAR(VolumeByClient[[#This Row],[DATE]])</f>
        <v>Q2 2020</v>
      </c>
    </row>
    <row r="576" spans="1:6" ht="14" x14ac:dyDescent="0.15">
      <c r="A576" s="4" t="s">
        <v>27</v>
      </c>
      <c r="B576" s="4">
        <v>44012</v>
      </c>
      <c r="C576" s="11">
        <v>16993</v>
      </c>
      <c r="D576" t="str">
        <f>_xlfn.XLOOKUP(VolumeByClient[[#This Row],[CLID]],GeoTableByClient[CLID2],GeoTableByClient[GEOID])</f>
        <v>GEO1003</v>
      </c>
      <c r="E576" t="str">
        <f>_xlfn.XLOOKUP(VolumeByClient[[#This Row],[GEOID]],GEONAMES[GEOCODE],GEONAMES[GEO NAME])</f>
        <v>EMEA</v>
      </c>
      <c r="F576" t="str">
        <f>"Q"&amp;CEILING(MONTH(VolumeByClient[[#This Row],[DATE]])/3,1)&amp;" "&amp;YEAR(VolumeByClient[[#This Row],[DATE]])</f>
        <v>Q2 2020</v>
      </c>
    </row>
    <row r="577" spans="1:6" ht="14" x14ac:dyDescent="0.15">
      <c r="A577" s="4" t="s">
        <v>27</v>
      </c>
      <c r="B577" s="4">
        <v>44043</v>
      </c>
      <c r="C577" s="11">
        <v>16994</v>
      </c>
      <c r="D577" t="str">
        <f>_xlfn.XLOOKUP(VolumeByClient[[#This Row],[CLID]],GeoTableByClient[CLID2],GeoTableByClient[GEOID])</f>
        <v>GEO1003</v>
      </c>
      <c r="E577" t="str">
        <f>_xlfn.XLOOKUP(VolumeByClient[[#This Row],[GEOID]],GEONAMES[GEOCODE],GEONAMES[GEO NAME])</f>
        <v>EMEA</v>
      </c>
      <c r="F577" t="str">
        <f>"Q"&amp;CEILING(MONTH(VolumeByClient[[#This Row],[DATE]])/3,1)&amp;" "&amp;YEAR(VolumeByClient[[#This Row],[DATE]])</f>
        <v>Q3 2020</v>
      </c>
    </row>
    <row r="578" spans="1:6" ht="14" x14ac:dyDescent="0.15">
      <c r="A578" s="4" t="s">
        <v>27</v>
      </c>
      <c r="B578" s="4">
        <v>44074</v>
      </c>
      <c r="C578" s="11">
        <v>12464</v>
      </c>
      <c r="D578" t="str">
        <f>_xlfn.XLOOKUP(VolumeByClient[[#This Row],[CLID]],GeoTableByClient[CLID2],GeoTableByClient[GEOID])</f>
        <v>GEO1003</v>
      </c>
      <c r="E578" t="str">
        <f>_xlfn.XLOOKUP(VolumeByClient[[#This Row],[GEOID]],GEONAMES[GEOCODE],GEONAMES[GEO NAME])</f>
        <v>EMEA</v>
      </c>
      <c r="F578" t="str">
        <f>"Q"&amp;CEILING(MONTH(VolumeByClient[[#This Row],[DATE]])/3,1)&amp;" "&amp;YEAR(VolumeByClient[[#This Row],[DATE]])</f>
        <v>Q3 2020</v>
      </c>
    </row>
    <row r="579" spans="1:6" ht="14" x14ac:dyDescent="0.15">
      <c r="A579" s="4" t="s">
        <v>27</v>
      </c>
      <c r="B579" s="4">
        <v>44104</v>
      </c>
      <c r="C579" s="11">
        <v>14726</v>
      </c>
      <c r="D579" t="str">
        <f>_xlfn.XLOOKUP(VolumeByClient[[#This Row],[CLID]],GeoTableByClient[CLID2],GeoTableByClient[GEOID])</f>
        <v>GEO1003</v>
      </c>
      <c r="E579" t="str">
        <f>_xlfn.XLOOKUP(VolumeByClient[[#This Row],[GEOID]],GEONAMES[GEOCODE],GEONAMES[GEO NAME])</f>
        <v>EMEA</v>
      </c>
      <c r="F579" t="str">
        <f>"Q"&amp;CEILING(MONTH(VolumeByClient[[#This Row],[DATE]])/3,1)&amp;" "&amp;YEAR(VolumeByClient[[#This Row],[DATE]])</f>
        <v>Q3 2020</v>
      </c>
    </row>
    <row r="580" spans="1:6" ht="14" x14ac:dyDescent="0.15">
      <c r="A580" s="4" t="s">
        <v>27</v>
      </c>
      <c r="B580" s="4">
        <v>44135</v>
      </c>
      <c r="C580" s="11">
        <v>14726</v>
      </c>
      <c r="D580" t="str">
        <f>_xlfn.XLOOKUP(VolumeByClient[[#This Row],[CLID]],GeoTableByClient[CLID2],GeoTableByClient[GEOID])</f>
        <v>GEO1003</v>
      </c>
      <c r="E580" t="str">
        <f>_xlfn.XLOOKUP(VolumeByClient[[#This Row],[GEOID]],GEONAMES[GEOCODE],GEONAMES[GEO NAME])</f>
        <v>EMEA</v>
      </c>
      <c r="F580" t="str">
        <f>"Q"&amp;CEILING(MONTH(VolumeByClient[[#This Row],[DATE]])/3,1)&amp;" "&amp;YEAR(VolumeByClient[[#This Row],[DATE]])</f>
        <v>Q4 2020</v>
      </c>
    </row>
    <row r="581" spans="1:6" ht="14" x14ac:dyDescent="0.15">
      <c r="A581" s="4" t="s">
        <v>27</v>
      </c>
      <c r="B581" s="4">
        <v>44165</v>
      </c>
      <c r="C581" s="11">
        <v>19258</v>
      </c>
      <c r="D581" t="str">
        <f>_xlfn.XLOOKUP(VolumeByClient[[#This Row],[CLID]],GeoTableByClient[CLID2],GeoTableByClient[GEOID])</f>
        <v>GEO1003</v>
      </c>
      <c r="E581" t="str">
        <f>_xlfn.XLOOKUP(VolumeByClient[[#This Row],[GEOID]],GEONAMES[GEOCODE],GEONAMES[GEO NAME])</f>
        <v>EMEA</v>
      </c>
      <c r="F581" t="str">
        <f>"Q"&amp;CEILING(MONTH(VolumeByClient[[#This Row],[DATE]])/3,1)&amp;" "&amp;YEAR(VolumeByClient[[#This Row],[DATE]])</f>
        <v>Q4 2020</v>
      </c>
    </row>
    <row r="582" spans="1:6" ht="14" x14ac:dyDescent="0.15">
      <c r="A582" s="4" t="s">
        <v>27</v>
      </c>
      <c r="B582" s="4">
        <v>44196</v>
      </c>
      <c r="C582" s="11">
        <v>16992</v>
      </c>
      <c r="D582" t="str">
        <f>_xlfn.XLOOKUP(VolumeByClient[[#This Row],[CLID]],GeoTableByClient[CLID2],GeoTableByClient[GEOID])</f>
        <v>GEO1003</v>
      </c>
      <c r="E582" t="str">
        <f>_xlfn.XLOOKUP(VolumeByClient[[#This Row],[GEOID]],GEONAMES[GEOCODE],GEONAMES[GEO NAME])</f>
        <v>EMEA</v>
      </c>
      <c r="F582" t="str">
        <f>"Q"&amp;CEILING(MONTH(VolumeByClient[[#This Row],[DATE]])/3,1)&amp;" "&amp;YEAR(VolumeByClient[[#This Row],[DATE]])</f>
        <v>Q4 2020</v>
      </c>
    </row>
    <row r="583" spans="1:6" ht="14" x14ac:dyDescent="0.15">
      <c r="A583" s="4" t="s">
        <v>27</v>
      </c>
      <c r="B583" s="4">
        <v>44377</v>
      </c>
      <c r="C583" s="11">
        <v>17501</v>
      </c>
      <c r="D583" t="str">
        <f>_xlfn.XLOOKUP(VolumeByClient[[#This Row],[CLID]],GeoTableByClient[CLID2],GeoTableByClient[GEOID])</f>
        <v>GEO1003</v>
      </c>
      <c r="E583" t="str">
        <f>_xlfn.XLOOKUP(VolumeByClient[[#This Row],[GEOID]],GEONAMES[GEOCODE],GEONAMES[GEO NAME])</f>
        <v>EMEA</v>
      </c>
      <c r="F583" t="str">
        <f>"Q"&amp;CEILING(MONTH(VolumeByClient[[#This Row],[DATE]])/3,1)&amp;" "&amp;YEAR(VolumeByClient[[#This Row],[DATE]])</f>
        <v>Q2 2021</v>
      </c>
    </row>
    <row r="584" spans="1:6" ht="14" x14ac:dyDescent="0.15">
      <c r="A584" s="4" t="s">
        <v>27</v>
      </c>
      <c r="B584" s="4">
        <v>44347</v>
      </c>
      <c r="C584" s="11">
        <v>26834</v>
      </c>
      <c r="D584" t="str">
        <f>_xlfn.XLOOKUP(VolumeByClient[[#This Row],[CLID]],GeoTableByClient[CLID2],GeoTableByClient[GEOID])</f>
        <v>GEO1003</v>
      </c>
      <c r="E584" t="str">
        <f>_xlfn.XLOOKUP(VolumeByClient[[#This Row],[GEOID]],GEONAMES[GEOCODE],GEONAMES[GEO NAME])</f>
        <v>EMEA</v>
      </c>
      <c r="F584" t="str">
        <f>"Q"&amp;CEILING(MONTH(VolumeByClient[[#This Row],[DATE]])/3,1)&amp;" "&amp;YEAR(VolumeByClient[[#This Row],[DATE]])</f>
        <v>Q2 2021</v>
      </c>
    </row>
    <row r="585" spans="1:6" ht="14" x14ac:dyDescent="0.15">
      <c r="A585" s="4" t="s">
        <v>27</v>
      </c>
      <c r="B585" s="4">
        <v>44316</v>
      </c>
      <c r="C585" s="11">
        <v>26840</v>
      </c>
      <c r="D585" t="str">
        <f>_xlfn.XLOOKUP(VolumeByClient[[#This Row],[CLID]],GeoTableByClient[CLID2],GeoTableByClient[GEOID])</f>
        <v>GEO1003</v>
      </c>
      <c r="E585" t="str">
        <f>_xlfn.XLOOKUP(VolumeByClient[[#This Row],[GEOID]],GEONAMES[GEOCODE],GEONAMES[GEO NAME])</f>
        <v>EMEA</v>
      </c>
      <c r="F585" t="str">
        <f>"Q"&amp;CEILING(MONTH(VolumeByClient[[#This Row],[DATE]])/3,1)&amp;" "&amp;YEAR(VolumeByClient[[#This Row],[DATE]])</f>
        <v>Q2 2021</v>
      </c>
    </row>
    <row r="586" spans="1:6" ht="14" x14ac:dyDescent="0.15">
      <c r="A586" s="4" t="s">
        <v>27</v>
      </c>
      <c r="B586" s="4">
        <v>44286</v>
      </c>
      <c r="C586" s="11">
        <v>23553</v>
      </c>
      <c r="D586" t="str">
        <f>_xlfn.XLOOKUP(VolumeByClient[[#This Row],[CLID]],GeoTableByClient[CLID2],GeoTableByClient[GEOID])</f>
        <v>GEO1003</v>
      </c>
      <c r="E586" t="str">
        <f>_xlfn.XLOOKUP(VolumeByClient[[#This Row],[GEOID]],GEONAMES[GEOCODE],GEONAMES[GEO NAME])</f>
        <v>EMEA</v>
      </c>
      <c r="F586" t="str">
        <f>"Q"&amp;CEILING(MONTH(VolumeByClient[[#This Row],[DATE]])/3,1)&amp;" "&amp;YEAR(VolumeByClient[[#This Row],[DATE]])</f>
        <v>Q1 2021</v>
      </c>
    </row>
    <row r="587" spans="1:6" ht="14" x14ac:dyDescent="0.15">
      <c r="A587" s="4" t="s">
        <v>27</v>
      </c>
      <c r="B587" s="4">
        <v>44255</v>
      </c>
      <c r="C587" s="11">
        <v>19839</v>
      </c>
      <c r="D587" t="str">
        <f>_xlfn.XLOOKUP(VolumeByClient[[#This Row],[CLID]],GeoTableByClient[CLID2],GeoTableByClient[GEOID])</f>
        <v>GEO1003</v>
      </c>
      <c r="E587" t="str">
        <f>_xlfn.XLOOKUP(VolumeByClient[[#This Row],[GEOID]],GEONAMES[GEOCODE],GEONAMES[GEO NAME])</f>
        <v>EMEA</v>
      </c>
      <c r="F587" t="str">
        <f>"Q"&amp;CEILING(MONTH(VolumeByClient[[#This Row],[DATE]])/3,1)&amp;" "&amp;YEAR(VolumeByClient[[#This Row],[DATE]])</f>
        <v>Q1 2021</v>
      </c>
    </row>
    <row r="588" spans="1:6" ht="14" x14ac:dyDescent="0.15">
      <c r="A588" s="4" t="s">
        <v>27</v>
      </c>
      <c r="B588" s="4">
        <v>44227</v>
      </c>
      <c r="C588" s="11">
        <v>20221</v>
      </c>
      <c r="D588" t="str">
        <f>_xlfn.XLOOKUP(VolumeByClient[[#This Row],[CLID]],GeoTableByClient[CLID2],GeoTableByClient[GEOID])</f>
        <v>GEO1003</v>
      </c>
      <c r="E588" t="str">
        <f>_xlfn.XLOOKUP(VolumeByClient[[#This Row],[GEOID]],GEONAMES[GEOCODE],GEONAMES[GEO NAME])</f>
        <v>EMEA</v>
      </c>
      <c r="F588" t="str">
        <f>"Q"&amp;CEILING(MONTH(VolumeByClient[[#This Row],[DATE]])/3,1)&amp;" "&amp;YEAR(VolumeByClient[[#This Row],[DATE]])</f>
        <v>Q1 2021</v>
      </c>
    </row>
    <row r="589" spans="1:6" ht="14" x14ac:dyDescent="0.15">
      <c r="A589" s="4" t="s">
        <v>10</v>
      </c>
      <c r="B589" s="4">
        <v>43861</v>
      </c>
      <c r="C589" s="11">
        <v>277</v>
      </c>
      <c r="D589" t="str">
        <f>_xlfn.XLOOKUP(VolumeByClient[[#This Row],[CLID]],GeoTableByClient[CLID2],GeoTableByClient[GEOID])</f>
        <v>GEO1002</v>
      </c>
      <c r="E589" t="str">
        <f>_xlfn.XLOOKUP(VolumeByClient[[#This Row],[GEOID]],GEONAMES[GEOCODE],GEONAMES[GEO NAME])</f>
        <v>APAC</v>
      </c>
      <c r="F589" t="str">
        <f>"Q"&amp;CEILING(MONTH(VolumeByClient[[#This Row],[DATE]])/3,1)&amp;" "&amp;YEAR(VolumeByClient[[#This Row],[DATE]])</f>
        <v>Q1 2020</v>
      </c>
    </row>
    <row r="590" spans="1:6" ht="14" x14ac:dyDescent="0.15">
      <c r="A590" s="4" t="s">
        <v>10</v>
      </c>
      <c r="B590" s="4">
        <v>43890</v>
      </c>
      <c r="C590" s="11">
        <v>244</v>
      </c>
      <c r="D590" t="str">
        <f>_xlfn.XLOOKUP(VolumeByClient[[#This Row],[CLID]],GeoTableByClient[CLID2],GeoTableByClient[GEOID])</f>
        <v>GEO1002</v>
      </c>
      <c r="E590" t="str">
        <f>_xlfn.XLOOKUP(VolumeByClient[[#This Row],[GEOID]],GEONAMES[GEOCODE],GEONAMES[GEO NAME])</f>
        <v>APAC</v>
      </c>
      <c r="F590" t="str">
        <f>"Q"&amp;CEILING(MONTH(VolumeByClient[[#This Row],[DATE]])/3,1)&amp;" "&amp;YEAR(VolumeByClient[[#This Row],[DATE]])</f>
        <v>Q1 2020</v>
      </c>
    </row>
    <row r="591" spans="1:6" ht="14" x14ac:dyDescent="0.15">
      <c r="A591" s="4" t="s">
        <v>10</v>
      </c>
      <c r="B591" s="4">
        <v>43921</v>
      </c>
      <c r="C591" s="11">
        <v>337</v>
      </c>
      <c r="D591" t="str">
        <f>_xlfn.XLOOKUP(VolumeByClient[[#This Row],[CLID]],GeoTableByClient[CLID2],GeoTableByClient[GEOID])</f>
        <v>GEO1002</v>
      </c>
      <c r="E591" t="str">
        <f>_xlfn.XLOOKUP(VolumeByClient[[#This Row],[GEOID]],GEONAMES[GEOCODE],GEONAMES[GEO NAME])</f>
        <v>APAC</v>
      </c>
      <c r="F591" t="str">
        <f>"Q"&amp;CEILING(MONTH(VolumeByClient[[#This Row],[DATE]])/3,1)&amp;" "&amp;YEAR(VolumeByClient[[#This Row],[DATE]])</f>
        <v>Q1 2020</v>
      </c>
    </row>
    <row r="592" spans="1:6" ht="14" x14ac:dyDescent="0.15">
      <c r="A592" s="4" t="s">
        <v>10</v>
      </c>
      <c r="B592" s="4">
        <v>43951</v>
      </c>
      <c r="C592" s="11">
        <v>332</v>
      </c>
      <c r="D592" t="str">
        <f>_xlfn.XLOOKUP(VolumeByClient[[#This Row],[CLID]],GeoTableByClient[CLID2],GeoTableByClient[GEOID])</f>
        <v>GEO1002</v>
      </c>
      <c r="E592" t="str">
        <f>_xlfn.XLOOKUP(VolumeByClient[[#This Row],[GEOID]],GEONAMES[GEOCODE],GEONAMES[GEO NAME])</f>
        <v>APAC</v>
      </c>
      <c r="F592" t="str">
        <f>"Q"&amp;CEILING(MONTH(VolumeByClient[[#This Row],[DATE]])/3,1)&amp;" "&amp;YEAR(VolumeByClient[[#This Row],[DATE]])</f>
        <v>Q2 2020</v>
      </c>
    </row>
    <row r="593" spans="1:6" ht="14" x14ac:dyDescent="0.15">
      <c r="A593" s="4" t="s">
        <v>10</v>
      </c>
      <c r="B593" s="4">
        <v>43982</v>
      </c>
      <c r="C593" s="11">
        <v>362</v>
      </c>
      <c r="D593" t="str">
        <f>_xlfn.XLOOKUP(VolumeByClient[[#This Row],[CLID]],GeoTableByClient[CLID2],GeoTableByClient[GEOID])</f>
        <v>GEO1002</v>
      </c>
      <c r="E593" t="str">
        <f>_xlfn.XLOOKUP(VolumeByClient[[#This Row],[GEOID]],GEONAMES[GEOCODE],GEONAMES[GEO NAME])</f>
        <v>APAC</v>
      </c>
      <c r="F593" t="str">
        <f>"Q"&amp;CEILING(MONTH(VolumeByClient[[#This Row],[DATE]])/3,1)&amp;" "&amp;YEAR(VolumeByClient[[#This Row],[DATE]])</f>
        <v>Q2 2020</v>
      </c>
    </row>
    <row r="594" spans="1:6" ht="14" x14ac:dyDescent="0.15">
      <c r="A594" s="4" t="s">
        <v>10</v>
      </c>
      <c r="B594" s="4">
        <v>44012</v>
      </c>
      <c r="C594" s="11">
        <v>213</v>
      </c>
      <c r="D594" t="str">
        <f>_xlfn.XLOOKUP(VolumeByClient[[#This Row],[CLID]],GeoTableByClient[CLID2],GeoTableByClient[GEOID])</f>
        <v>GEO1002</v>
      </c>
      <c r="E594" t="str">
        <f>_xlfn.XLOOKUP(VolumeByClient[[#This Row],[GEOID]],GEONAMES[GEOCODE],GEONAMES[GEO NAME])</f>
        <v>APAC</v>
      </c>
      <c r="F594" t="str">
        <f>"Q"&amp;CEILING(MONTH(VolumeByClient[[#This Row],[DATE]])/3,1)&amp;" "&amp;YEAR(VolumeByClient[[#This Row],[DATE]])</f>
        <v>Q2 2020</v>
      </c>
    </row>
    <row r="595" spans="1:6" ht="14" x14ac:dyDescent="0.15">
      <c r="A595" s="4" t="s">
        <v>10</v>
      </c>
      <c r="B595" s="4">
        <v>44043</v>
      </c>
      <c r="C595" s="11">
        <v>248</v>
      </c>
      <c r="D595" t="str">
        <f>_xlfn.XLOOKUP(VolumeByClient[[#This Row],[CLID]],GeoTableByClient[CLID2],GeoTableByClient[GEOID])</f>
        <v>GEO1002</v>
      </c>
      <c r="E595" t="str">
        <f>_xlfn.XLOOKUP(VolumeByClient[[#This Row],[GEOID]],GEONAMES[GEOCODE],GEONAMES[GEO NAME])</f>
        <v>APAC</v>
      </c>
      <c r="F595" t="str">
        <f>"Q"&amp;CEILING(MONTH(VolumeByClient[[#This Row],[DATE]])/3,1)&amp;" "&amp;YEAR(VolumeByClient[[#This Row],[DATE]])</f>
        <v>Q3 2020</v>
      </c>
    </row>
    <row r="596" spans="1:6" ht="14" x14ac:dyDescent="0.15">
      <c r="A596" s="4" t="s">
        <v>10</v>
      </c>
      <c r="B596" s="4">
        <v>44074</v>
      </c>
      <c r="C596" s="11">
        <v>156</v>
      </c>
      <c r="D596" t="str">
        <f>_xlfn.XLOOKUP(VolumeByClient[[#This Row],[CLID]],GeoTableByClient[CLID2],GeoTableByClient[GEOID])</f>
        <v>GEO1002</v>
      </c>
      <c r="E596" t="str">
        <f>_xlfn.XLOOKUP(VolumeByClient[[#This Row],[GEOID]],GEONAMES[GEOCODE],GEONAMES[GEO NAME])</f>
        <v>APAC</v>
      </c>
      <c r="F596" t="str">
        <f>"Q"&amp;CEILING(MONTH(VolumeByClient[[#This Row],[DATE]])/3,1)&amp;" "&amp;YEAR(VolumeByClient[[#This Row],[DATE]])</f>
        <v>Q3 2020</v>
      </c>
    </row>
    <row r="597" spans="1:6" ht="14" x14ac:dyDescent="0.15">
      <c r="A597" s="4" t="s">
        <v>10</v>
      </c>
      <c r="B597" s="4">
        <v>44104</v>
      </c>
      <c r="C597" s="11">
        <v>218</v>
      </c>
      <c r="D597" t="str">
        <f>_xlfn.XLOOKUP(VolumeByClient[[#This Row],[CLID]],GeoTableByClient[CLID2],GeoTableByClient[GEOID])</f>
        <v>GEO1002</v>
      </c>
      <c r="E597" t="str">
        <f>_xlfn.XLOOKUP(VolumeByClient[[#This Row],[GEOID]],GEONAMES[GEOCODE],GEONAMES[GEO NAME])</f>
        <v>APAC</v>
      </c>
      <c r="F597" t="str">
        <f>"Q"&amp;CEILING(MONTH(VolumeByClient[[#This Row],[DATE]])/3,1)&amp;" "&amp;YEAR(VolumeByClient[[#This Row],[DATE]])</f>
        <v>Q3 2020</v>
      </c>
    </row>
    <row r="598" spans="1:6" ht="14" x14ac:dyDescent="0.15">
      <c r="A598" s="4" t="s">
        <v>10</v>
      </c>
      <c r="B598" s="4">
        <v>44135</v>
      </c>
      <c r="C598" s="11">
        <v>182</v>
      </c>
      <c r="D598" t="str">
        <f>_xlfn.XLOOKUP(VolumeByClient[[#This Row],[CLID]],GeoTableByClient[CLID2],GeoTableByClient[GEOID])</f>
        <v>GEO1002</v>
      </c>
      <c r="E598" t="str">
        <f>_xlfn.XLOOKUP(VolumeByClient[[#This Row],[GEOID]],GEONAMES[GEOCODE],GEONAMES[GEO NAME])</f>
        <v>APAC</v>
      </c>
      <c r="F598" t="str">
        <f>"Q"&amp;CEILING(MONTH(VolumeByClient[[#This Row],[DATE]])/3,1)&amp;" "&amp;YEAR(VolumeByClient[[#This Row],[DATE]])</f>
        <v>Q4 2020</v>
      </c>
    </row>
    <row r="599" spans="1:6" ht="14" x14ac:dyDescent="0.15">
      <c r="A599" s="4" t="s">
        <v>10</v>
      </c>
      <c r="B599" s="4">
        <v>44165</v>
      </c>
      <c r="C599" s="11">
        <v>276</v>
      </c>
      <c r="D599" t="str">
        <f>_xlfn.XLOOKUP(VolumeByClient[[#This Row],[CLID]],GeoTableByClient[CLID2],GeoTableByClient[GEOID])</f>
        <v>GEO1002</v>
      </c>
      <c r="E599" t="str">
        <f>_xlfn.XLOOKUP(VolumeByClient[[#This Row],[GEOID]],GEONAMES[GEOCODE],GEONAMES[GEO NAME])</f>
        <v>APAC</v>
      </c>
      <c r="F599" t="str">
        <f>"Q"&amp;CEILING(MONTH(VolumeByClient[[#This Row],[DATE]])/3,1)&amp;" "&amp;YEAR(VolumeByClient[[#This Row],[DATE]])</f>
        <v>Q4 2020</v>
      </c>
    </row>
    <row r="600" spans="1:6" ht="14" x14ac:dyDescent="0.15">
      <c r="A600" s="4" t="s">
        <v>10</v>
      </c>
      <c r="B600" s="4">
        <v>44196</v>
      </c>
      <c r="C600" s="11">
        <v>218</v>
      </c>
      <c r="D600" t="str">
        <f>_xlfn.XLOOKUP(VolumeByClient[[#This Row],[CLID]],GeoTableByClient[CLID2],GeoTableByClient[GEOID])</f>
        <v>GEO1002</v>
      </c>
      <c r="E600" t="str">
        <f>_xlfn.XLOOKUP(VolumeByClient[[#This Row],[GEOID]],GEONAMES[GEOCODE],GEONAMES[GEO NAME])</f>
        <v>APAC</v>
      </c>
      <c r="F600" t="str">
        <f>"Q"&amp;CEILING(MONTH(VolumeByClient[[#This Row],[DATE]])/3,1)&amp;" "&amp;YEAR(VolumeByClient[[#This Row],[DATE]])</f>
        <v>Q4 2020</v>
      </c>
    </row>
    <row r="601" spans="1:6" ht="14" x14ac:dyDescent="0.15">
      <c r="A601" s="4" t="s">
        <v>10</v>
      </c>
      <c r="B601" s="4">
        <v>44377</v>
      </c>
      <c r="C601" s="11">
        <v>220</v>
      </c>
      <c r="D601" t="str">
        <f>_xlfn.XLOOKUP(VolumeByClient[[#This Row],[CLID]],GeoTableByClient[CLID2],GeoTableByClient[GEOID])</f>
        <v>GEO1002</v>
      </c>
      <c r="E601" t="str">
        <f>_xlfn.XLOOKUP(VolumeByClient[[#This Row],[GEOID]],GEONAMES[GEOCODE],GEONAMES[GEO NAME])</f>
        <v>APAC</v>
      </c>
      <c r="F601" t="str">
        <f>"Q"&amp;CEILING(MONTH(VolumeByClient[[#This Row],[DATE]])/3,1)&amp;" "&amp;YEAR(VolumeByClient[[#This Row],[DATE]])</f>
        <v>Q2 2021</v>
      </c>
    </row>
    <row r="602" spans="1:6" ht="14" x14ac:dyDescent="0.15">
      <c r="A602" s="4" t="s">
        <v>10</v>
      </c>
      <c r="B602" s="4">
        <v>44347</v>
      </c>
      <c r="C602" s="11">
        <v>370</v>
      </c>
      <c r="D602" t="str">
        <f>_xlfn.XLOOKUP(VolumeByClient[[#This Row],[CLID]],GeoTableByClient[CLID2],GeoTableByClient[GEOID])</f>
        <v>GEO1002</v>
      </c>
      <c r="E602" t="str">
        <f>_xlfn.XLOOKUP(VolumeByClient[[#This Row],[GEOID]],GEONAMES[GEOCODE],GEONAMES[GEO NAME])</f>
        <v>APAC</v>
      </c>
      <c r="F602" t="str">
        <f>"Q"&amp;CEILING(MONTH(VolumeByClient[[#This Row],[DATE]])/3,1)&amp;" "&amp;YEAR(VolumeByClient[[#This Row],[DATE]])</f>
        <v>Q2 2021</v>
      </c>
    </row>
    <row r="603" spans="1:6" ht="14" x14ac:dyDescent="0.15">
      <c r="A603" s="4" t="s">
        <v>10</v>
      </c>
      <c r="B603" s="4">
        <v>44316</v>
      </c>
      <c r="C603" s="11">
        <v>331</v>
      </c>
      <c r="D603" t="str">
        <f>_xlfn.XLOOKUP(VolumeByClient[[#This Row],[CLID]],GeoTableByClient[CLID2],GeoTableByClient[GEOID])</f>
        <v>GEO1002</v>
      </c>
      <c r="E603" t="str">
        <f>_xlfn.XLOOKUP(VolumeByClient[[#This Row],[GEOID]],GEONAMES[GEOCODE],GEONAMES[GEO NAME])</f>
        <v>APAC</v>
      </c>
      <c r="F603" t="str">
        <f>"Q"&amp;CEILING(MONTH(VolumeByClient[[#This Row],[DATE]])/3,1)&amp;" "&amp;YEAR(VolumeByClient[[#This Row],[DATE]])</f>
        <v>Q2 2021</v>
      </c>
    </row>
    <row r="604" spans="1:6" ht="14" x14ac:dyDescent="0.15">
      <c r="A604" s="4" t="s">
        <v>10</v>
      </c>
      <c r="B604" s="4">
        <v>44286</v>
      </c>
      <c r="C604" s="11">
        <v>332</v>
      </c>
      <c r="D604" t="str">
        <f>_xlfn.XLOOKUP(VolumeByClient[[#This Row],[CLID]],GeoTableByClient[CLID2],GeoTableByClient[GEOID])</f>
        <v>GEO1002</v>
      </c>
      <c r="E604" t="str">
        <f>_xlfn.XLOOKUP(VolumeByClient[[#This Row],[GEOID]],GEONAMES[GEOCODE],GEONAMES[GEO NAME])</f>
        <v>APAC</v>
      </c>
      <c r="F604" t="str">
        <f>"Q"&amp;CEILING(MONTH(VolumeByClient[[#This Row],[DATE]])/3,1)&amp;" "&amp;YEAR(VolumeByClient[[#This Row],[DATE]])</f>
        <v>Q1 2021</v>
      </c>
    </row>
    <row r="605" spans="1:6" ht="14" x14ac:dyDescent="0.15">
      <c r="A605" s="4" t="s">
        <v>10</v>
      </c>
      <c r="B605" s="4">
        <v>44255</v>
      </c>
      <c r="C605" s="11">
        <v>250</v>
      </c>
      <c r="D605" t="str">
        <f>_xlfn.XLOOKUP(VolumeByClient[[#This Row],[CLID]],GeoTableByClient[CLID2],GeoTableByClient[GEOID])</f>
        <v>GEO1002</v>
      </c>
      <c r="E605" t="str">
        <f>_xlfn.XLOOKUP(VolumeByClient[[#This Row],[GEOID]],GEONAMES[GEOCODE],GEONAMES[GEO NAME])</f>
        <v>APAC</v>
      </c>
      <c r="F605" t="str">
        <f>"Q"&amp;CEILING(MONTH(VolumeByClient[[#This Row],[DATE]])/3,1)&amp;" "&amp;YEAR(VolumeByClient[[#This Row],[DATE]])</f>
        <v>Q1 2021</v>
      </c>
    </row>
    <row r="606" spans="1:6" ht="14" x14ac:dyDescent="0.15">
      <c r="A606" s="4" t="s">
        <v>10</v>
      </c>
      <c r="B606" s="4">
        <v>44227</v>
      </c>
      <c r="C606" s="11">
        <v>289</v>
      </c>
      <c r="D606" t="str">
        <f>_xlfn.XLOOKUP(VolumeByClient[[#This Row],[CLID]],GeoTableByClient[CLID2],GeoTableByClient[GEOID])</f>
        <v>GEO1002</v>
      </c>
      <c r="E606" t="str">
        <f>_xlfn.XLOOKUP(VolumeByClient[[#This Row],[GEOID]],GEONAMES[GEOCODE],GEONAMES[GEO NAME])</f>
        <v>APAC</v>
      </c>
      <c r="F606" t="str">
        <f>"Q"&amp;CEILING(MONTH(VolumeByClient[[#This Row],[DATE]])/3,1)&amp;" "&amp;YEAR(VolumeByClient[[#This Row],[DATE]])</f>
        <v>Q1 2021</v>
      </c>
    </row>
    <row r="607" spans="1:6" ht="14" x14ac:dyDescent="0.15">
      <c r="A607" s="4" t="s">
        <v>46</v>
      </c>
      <c r="B607" s="4">
        <v>43861</v>
      </c>
      <c r="C607" s="11">
        <v>1586</v>
      </c>
      <c r="D607" t="str">
        <f>_xlfn.XLOOKUP(VolumeByClient[[#This Row],[CLID]],GeoTableByClient[CLID2],GeoTableByClient[GEOID])</f>
        <v>GEO1001</v>
      </c>
      <c r="E607" t="str">
        <f>_xlfn.XLOOKUP(VolumeByClient[[#This Row],[GEOID]],GEONAMES[GEOCODE],GEONAMES[GEO NAME])</f>
        <v>NAM</v>
      </c>
      <c r="F607" t="str">
        <f>"Q"&amp;CEILING(MONTH(VolumeByClient[[#This Row],[DATE]])/3,1)&amp;" "&amp;YEAR(VolumeByClient[[#This Row],[DATE]])</f>
        <v>Q1 2020</v>
      </c>
    </row>
    <row r="608" spans="1:6" ht="14" x14ac:dyDescent="0.15">
      <c r="A608" s="4" t="s">
        <v>46</v>
      </c>
      <c r="B608" s="4">
        <v>43890</v>
      </c>
      <c r="C608" s="11">
        <v>1412</v>
      </c>
      <c r="D608" t="str">
        <f>_xlfn.XLOOKUP(VolumeByClient[[#This Row],[CLID]],GeoTableByClient[CLID2],GeoTableByClient[GEOID])</f>
        <v>GEO1001</v>
      </c>
      <c r="E608" t="str">
        <f>_xlfn.XLOOKUP(VolumeByClient[[#This Row],[GEOID]],GEONAMES[GEOCODE],GEONAMES[GEO NAME])</f>
        <v>NAM</v>
      </c>
      <c r="F608" t="str">
        <f>"Q"&amp;CEILING(MONTH(VolumeByClient[[#This Row],[DATE]])/3,1)&amp;" "&amp;YEAR(VolumeByClient[[#This Row],[DATE]])</f>
        <v>Q1 2020</v>
      </c>
    </row>
    <row r="609" spans="1:6" ht="14" x14ac:dyDescent="0.15">
      <c r="A609" s="4" t="s">
        <v>46</v>
      </c>
      <c r="B609" s="4">
        <v>43921</v>
      </c>
      <c r="C609" s="11">
        <v>1936</v>
      </c>
      <c r="D609" t="str">
        <f>_xlfn.XLOOKUP(VolumeByClient[[#This Row],[CLID]],GeoTableByClient[CLID2],GeoTableByClient[GEOID])</f>
        <v>GEO1001</v>
      </c>
      <c r="E609" t="str">
        <f>_xlfn.XLOOKUP(VolumeByClient[[#This Row],[GEOID]],GEONAMES[GEOCODE],GEONAMES[GEO NAME])</f>
        <v>NAM</v>
      </c>
      <c r="F609" t="str">
        <f>"Q"&amp;CEILING(MONTH(VolumeByClient[[#This Row],[DATE]])/3,1)&amp;" "&amp;YEAR(VolumeByClient[[#This Row],[DATE]])</f>
        <v>Q1 2020</v>
      </c>
    </row>
    <row r="610" spans="1:6" ht="14" x14ac:dyDescent="0.15">
      <c r="A610" s="4" t="s">
        <v>46</v>
      </c>
      <c r="B610" s="4">
        <v>43951</v>
      </c>
      <c r="C610" s="11">
        <v>1939</v>
      </c>
      <c r="D610" t="str">
        <f>_xlfn.XLOOKUP(VolumeByClient[[#This Row],[CLID]],GeoTableByClient[CLID2],GeoTableByClient[GEOID])</f>
        <v>GEO1001</v>
      </c>
      <c r="E610" t="str">
        <f>_xlfn.XLOOKUP(VolumeByClient[[#This Row],[GEOID]],GEONAMES[GEOCODE],GEONAMES[GEO NAME])</f>
        <v>NAM</v>
      </c>
      <c r="F610" t="str">
        <f>"Q"&amp;CEILING(MONTH(VolumeByClient[[#This Row],[DATE]])/3,1)&amp;" "&amp;YEAR(VolumeByClient[[#This Row],[DATE]])</f>
        <v>Q2 2020</v>
      </c>
    </row>
    <row r="611" spans="1:6" ht="14" x14ac:dyDescent="0.15">
      <c r="A611" s="4" t="s">
        <v>46</v>
      </c>
      <c r="B611" s="4">
        <v>43982</v>
      </c>
      <c r="C611" s="11">
        <v>2112</v>
      </c>
      <c r="D611" t="str">
        <f>_xlfn.XLOOKUP(VolumeByClient[[#This Row],[CLID]],GeoTableByClient[CLID2],GeoTableByClient[GEOID])</f>
        <v>GEO1001</v>
      </c>
      <c r="E611" t="str">
        <f>_xlfn.XLOOKUP(VolumeByClient[[#This Row],[GEOID]],GEONAMES[GEOCODE],GEONAMES[GEO NAME])</f>
        <v>NAM</v>
      </c>
      <c r="F611" t="str">
        <f>"Q"&amp;CEILING(MONTH(VolumeByClient[[#This Row],[DATE]])/3,1)&amp;" "&amp;YEAR(VolumeByClient[[#This Row],[DATE]])</f>
        <v>Q2 2020</v>
      </c>
    </row>
    <row r="612" spans="1:6" ht="14" x14ac:dyDescent="0.15">
      <c r="A612" s="4" t="s">
        <v>46</v>
      </c>
      <c r="B612" s="4">
        <v>44012</v>
      </c>
      <c r="C612" s="11">
        <v>1230</v>
      </c>
      <c r="D612" t="str">
        <f>_xlfn.XLOOKUP(VolumeByClient[[#This Row],[CLID]],GeoTableByClient[CLID2],GeoTableByClient[GEOID])</f>
        <v>GEO1001</v>
      </c>
      <c r="E612" t="str">
        <f>_xlfn.XLOOKUP(VolumeByClient[[#This Row],[GEOID]],GEONAMES[GEOCODE],GEONAMES[GEO NAME])</f>
        <v>NAM</v>
      </c>
      <c r="F612" t="str">
        <f>"Q"&amp;CEILING(MONTH(VolumeByClient[[#This Row],[DATE]])/3,1)&amp;" "&amp;YEAR(VolumeByClient[[#This Row],[DATE]])</f>
        <v>Q2 2020</v>
      </c>
    </row>
    <row r="613" spans="1:6" ht="14" x14ac:dyDescent="0.15">
      <c r="A613" s="4" t="s">
        <v>46</v>
      </c>
      <c r="B613" s="4">
        <v>44043</v>
      </c>
      <c r="C613" s="11">
        <v>1407</v>
      </c>
      <c r="D613" t="str">
        <f>_xlfn.XLOOKUP(VolumeByClient[[#This Row],[CLID]],GeoTableByClient[CLID2],GeoTableByClient[GEOID])</f>
        <v>GEO1001</v>
      </c>
      <c r="E613" t="str">
        <f>_xlfn.XLOOKUP(VolumeByClient[[#This Row],[GEOID]],GEONAMES[GEOCODE],GEONAMES[GEO NAME])</f>
        <v>NAM</v>
      </c>
      <c r="F613" t="str">
        <f>"Q"&amp;CEILING(MONTH(VolumeByClient[[#This Row],[DATE]])/3,1)&amp;" "&amp;YEAR(VolumeByClient[[#This Row],[DATE]])</f>
        <v>Q3 2020</v>
      </c>
    </row>
    <row r="614" spans="1:6" ht="14" x14ac:dyDescent="0.15">
      <c r="A614" s="4" t="s">
        <v>46</v>
      </c>
      <c r="B614" s="4">
        <v>44074</v>
      </c>
      <c r="C614" s="11">
        <v>880</v>
      </c>
      <c r="D614" t="str">
        <f>_xlfn.XLOOKUP(VolumeByClient[[#This Row],[CLID]],GeoTableByClient[CLID2],GeoTableByClient[GEOID])</f>
        <v>GEO1001</v>
      </c>
      <c r="E614" t="str">
        <f>_xlfn.XLOOKUP(VolumeByClient[[#This Row],[GEOID]],GEONAMES[GEOCODE],GEONAMES[GEO NAME])</f>
        <v>NAM</v>
      </c>
      <c r="F614" t="str">
        <f>"Q"&amp;CEILING(MONTH(VolumeByClient[[#This Row],[DATE]])/3,1)&amp;" "&amp;YEAR(VolumeByClient[[#This Row],[DATE]])</f>
        <v>Q3 2020</v>
      </c>
    </row>
    <row r="615" spans="1:6" ht="14" x14ac:dyDescent="0.15">
      <c r="A615" s="4" t="s">
        <v>46</v>
      </c>
      <c r="B615" s="4">
        <v>44104</v>
      </c>
      <c r="C615" s="11">
        <v>1233</v>
      </c>
      <c r="D615" t="str">
        <f>_xlfn.XLOOKUP(VolumeByClient[[#This Row],[CLID]],GeoTableByClient[CLID2],GeoTableByClient[GEOID])</f>
        <v>GEO1001</v>
      </c>
      <c r="E615" t="str">
        <f>_xlfn.XLOOKUP(VolumeByClient[[#This Row],[GEOID]],GEONAMES[GEOCODE],GEONAMES[GEO NAME])</f>
        <v>NAM</v>
      </c>
      <c r="F615" t="str">
        <f>"Q"&amp;CEILING(MONTH(VolumeByClient[[#This Row],[DATE]])/3,1)&amp;" "&amp;YEAR(VolumeByClient[[#This Row],[DATE]])</f>
        <v>Q3 2020</v>
      </c>
    </row>
    <row r="616" spans="1:6" ht="14" x14ac:dyDescent="0.15">
      <c r="A616" s="4" t="s">
        <v>46</v>
      </c>
      <c r="B616" s="4">
        <v>44135</v>
      </c>
      <c r="C616" s="11">
        <v>1059</v>
      </c>
      <c r="D616" t="str">
        <f>_xlfn.XLOOKUP(VolumeByClient[[#This Row],[CLID]],GeoTableByClient[CLID2],GeoTableByClient[GEOID])</f>
        <v>GEO1001</v>
      </c>
      <c r="E616" t="str">
        <f>_xlfn.XLOOKUP(VolumeByClient[[#This Row],[GEOID]],GEONAMES[GEOCODE],GEONAMES[GEO NAME])</f>
        <v>NAM</v>
      </c>
      <c r="F616" t="str">
        <f>"Q"&amp;CEILING(MONTH(VolumeByClient[[#This Row],[DATE]])/3,1)&amp;" "&amp;YEAR(VolumeByClient[[#This Row],[DATE]])</f>
        <v>Q4 2020</v>
      </c>
    </row>
    <row r="617" spans="1:6" ht="14" x14ac:dyDescent="0.15">
      <c r="A617" s="4" t="s">
        <v>46</v>
      </c>
      <c r="B617" s="4">
        <v>44165</v>
      </c>
      <c r="C617" s="11">
        <v>1586</v>
      </c>
      <c r="D617" t="str">
        <f>_xlfn.XLOOKUP(VolumeByClient[[#This Row],[CLID]],GeoTableByClient[CLID2],GeoTableByClient[GEOID])</f>
        <v>GEO1001</v>
      </c>
      <c r="E617" t="str">
        <f>_xlfn.XLOOKUP(VolumeByClient[[#This Row],[GEOID]],GEONAMES[GEOCODE],GEONAMES[GEO NAME])</f>
        <v>NAM</v>
      </c>
      <c r="F617" t="str">
        <f>"Q"&amp;CEILING(MONTH(VolumeByClient[[#This Row],[DATE]])/3,1)&amp;" "&amp;YEAR(VolumeByClient[[#This Row],[DATE]])</f>
        <v>Q4 2020</v>
      </c>
    </row>
    <row r="618" spans="1:6" ht="14" x14ac:dyDescent="0.15">
      <c r="A618" s="4" t="s">
        <v>46</v>
      </c>
      <c r="B618" s="4">
        <v>44196</v>
      </c>
      <c r="C618" s="11">
        <v>1230</v>
      </c>
      <c r="D618" t="str">
        <f>_xlfn.XLOOKUP(VolumeByClient[[#This Row],[CLID]],GeoTableByClient[CLID2],GeoTableByClient[GEOID])</f>
        <v>GEO1001</v>
      </c>
      <c r="E618" t="str">
        <f>_xlfn.XLOOKUP(VolumeByClient[[#This Row],[GEOID]],GEONAMES[GEOCODE],GEONAMES[GEO NAME])</f>
        <v>NAM</v>
      </c>
      <c r="F618" t="str">
        <f>"Q"&amp;CEILING(MONTH(VolumeByClient[[#This Row],[DATE]])/3,1)&amp;" "&amp;YEAR(VolumeByClient[[#This Row],[DATE]])</f>
        <v>Q4 2020</v>
      </c>
    </row>
    <row r="619" spans="1:6" ht="14" x14ac:dyDescent="0.15">
      <c r="A619" s="4" t="s">
        <v>46</v>
      </c>
      <c r="B619" s="4">
        <v>44377</v>
      </c>
      <c r="C619" s="11">
        <v>1291</v>
      </c>
      <c r="D619" t="str">
        <f>_xlfn.XLOOKUP(VolumeByClient[[#This Row],[CLID]],GeoTableByClient[CLID2],GeoTableByClient[GEOID])</f>
        <v>GEO1001</v>
      </c>
      <c r="E619" t="str">
        <f>_xlfn.XLOOKUP(VolumeByClient[[#This Row],[GEOID]],GEONAMES[GEOCODE],GEONAMES[GEO NAME])</f>
        <v>NAM</v>
      </c>
      <c r="F619" t="str">
        <f>"Q"&amp;CEILING(MONTH(VolumeByClient[[#This Row],[DATE]])/3,1)&amp;" "&amp;YEAR(VolumeByClient[[#This Row],[DATE]])</f>
        <v>Q2 2021</v>
      </c>
    </row>
    <row r="620" spans="1:6" ht="14" x14ac:dyDescent="0.15">
      <c r="A620" s="4" t="s">
        <v>46</v>
      </c>
      <c r="B620" s="4">
        <v>44347</v>
      </c>
      <c r="C620" s="11">
        <v>2150</v>
      </c>
      <c r="D620" t="str">
        <f>_xlfn.XLOOKUP(VolumeByClient[[#This Row],[CLID]],GeoTableByClient[CLID2],GeoTableByClient[GEOID])</f>
        <v>GEO1001</v>
      </c>
      <c r="E620" t="str">
        <f>_xlfn.XLOOKUP(VolumeByClient[[#This Row],[GEOID]],GEONAMES[GEOCODE],GEONAMES[GEO NAME])</f>
        <v>NAM</v>
      </c>
      <c r="F620" t="str">
        <f>"Q"&amp;CEILING(MONTH(VolumeByClient[[#This Row],[DATE]])/3,1)&amp;" "&amp;YEAR(VolumeByClient[[#This Row],[DATE]])</f>
        <v>Q2 2021</v>
      </c>
    </row>
    <row r="621" spans="1:6" ht="14" x14ac:dyDescent="0.15">
      <c r="A621" s="4" t="s">
        <v>46</v>
      </c>
      <c r="B621" s="4">
        <v>44316</v>
      </c>
      <c r="C621" s="11">
        <v>1991</v>
      </c>
      <c r="D621" t="str">
        <f>_xlfn.XLOOKUP(VolumeByClient[[#This Row],[CLID]],GeoTableByClient[CLID2],GeoTableByClient[GEOID])</f>
        <v>GEO1001</v>
      </c>
      <c r="E621" t="str">
        <f>_xlfn.XLOOKUP(VolumeByClient[[#This Row],[GEOID]],GEONAMES[GEOCODE],GEONAMES[GEO NAME])</f>
        <v>NAM</v>
      </c>
      <c r="F621" t="str">
        <f>"Q"&amp;CEILING(MONTH(VolumeByClient[[#This Row],[DATE]])/3,1)&amp;" "&amp;YEAR(VolumeByClient[[#This Row],[DATE]])</f>
        <v>Q2 2021</v>
      </c>
    </row>
    <row r="622" spans="1:6" ht="14" x14ac:dyDescent="0.15">
      <c r="A622" s="4" t="s">
        <v>46</v>
      </c>
      <c r="B622" s="4">
        <v>44286</v>
      </c>
      <c r="C622" s="11">
        <v>2032</v>
      </c>
      <c r="D622" t="str">
        <f>_xlfn.XLOOKUP(VolumeByClient[[#This Row],[CLID]],GeoTableByClient[CLID2],GeoTableByClient[GEOID])</f>
        <v>GEO1001</v>
      </c>
      <c r="E622" t="str">
        <f>_xlfn.XLOOKUP(VolumeByClient[[#This Row],[GEOID]],GEONAMES[GEOCODE],GEONAMES[GEO NAME])</f>
        <v>NAM</v>
      </c>
      <c r="F622" t="str">
        <f>"Q"&amp;CEILING(MONTH(VolumeByClient[[#This Row],[DATE]])/3,1)&amp;" "&amp;YEAR(VolumeByClient[[#This Row],[DATE]])</f>
        <v>Q1 2021</v>
      </c>
    </row>
    <row r="623" spans="1:6" ht="14" x14ac:dyDescent="0.15">
      <c r="A623" s="4" t="s">
        <v>46</v>
      </c>
      <c r="B623" s="4">
        <v>44255</v>
      </c>
      <c r="C623" s="11">
        <v>1438</v>
      </c>
      <c r="D623" t="str">
        <f>_xlfn.XLOOKUP(VolumeByClient[[#This Row],[CLID]],GeoTableByClient[CLID2],GeoTableByClient[GEOID])</f>
        <v>GEO1001</v>
      </c>
      <c r="E623" t="str">
        <f>_xlfn.XLOOKUP(VolumeByClient[[#This Row],[GEOID]],GEONAMES[GEOCODE],GEONAMES[GEO NAME])</f>
        <v>NAM</v>
      </c>
      <c r="F623" t="str">
        <f>"Q"&amp;CEILING(MONTH(VolumeByClient[[#This Row],[DATE]])/3,1)&amp;" "&amp;YEAR(VolumeByClient[[#This Row],[DATE]])</f>
        <v>Q1 2021</v>
      </c>
    </row>
    <row r="624" spans="1:6" ht="14" x14ac:dyDescent="0.15">
      <c r="A624" s="4" t="s">
        <v>46</v>
      </c>
      <c r="B624" s="4">
        <v>44227</v>
      </c>
      <c r="C624" s="11">
        <v>1569</v>
      </c>
      <c r="D624" t="str">
        <f>_xlfn.XLOOKUP(VolumeByClient[[#This Row],[CLID]],GeoTableByClient[CLID2],GeoTableByClient[GEOID])</f>
        <v>GEO1001</v>
      </c>
      <c r="E624" t="str">
        <f>_xlfn.XLOOKUP(VolumeByClient[[#This Row],[GEOID]],GEONAMES[GEOCODE],GEONAMES[GEO NAME])</f>
        <v>NAM</v>
      </c>
      <c r="F624" t="str">
        <f>"Q"&amp;CEILING(MONTH(VolumeByClient[[#This Row],[DATE]])/3,1)&amp;" "&amp;YEAR(VolumeByClient[[#This Row],[DATE]])</f>
        <v>Q1 2021</v>
      </c>
    </row>
    <row r="625" spans="1:6" ht="14" x14ac:dyDescent="0.15">
      <c r="A625" s="4" t="s">
        <v>40</v>
      </c>
      <c r="B625" s="4">
        <v>43861</v>
      </c>
      <c r="C625" s="11">
        <v>1211</v>
      </c>
      <c r="D625" t="str">
        <f>_xlfn.XLOOKUP(VolumeByClient[[#This Row],[CLID]],GeoTableByClient[CLID2],GeoTableByClient[GEOID])</f>
        <v>GEO1004</v>
      </c>
      <c r="E625" t="str">
        <f>_xlfn.XLOOKUP(VolumeByClient[[#This Row],[GEOID]],GEONAMES[GEOCODE],GEONAMES[GEO NAME])</f>
        <v>LATAM</v>
      </c>
      <c r="F625" t="str">
        <f>"Q"&amp;CEILING(MONTH(VolumeByClient[[#This Row],[DATE]])/3,1)&amp;" "&amp;YEAR(VolumeByClient[[#This Row],[DATE]])</f>
        <v>Q1 2020</v>
      </c>
    </row>
    <row r="626" spans="1:6" ht="14" x14ac:dyDescent="0.15">
      <c r="A626" s="4" t="s">
        <v>40</v>
      </c>
      <c r="B626" s="4">
        <v>43890</v>
      </c>
      <c r="C626" s="11">
        <v>1358</v>
      </c>
      <c r="D626" t="str">
        <f>_xlfn.XLOOKUP(VolumeByClient[[#This Row],[CLID]],GeoTableByClient[CLID2],GeoTableByClient[GEOID])</f>
        <v>GEO1004</v>
      </c>
      <c r="E626" t="str">
        <f>_xlfn.XLOOKUP(VolumeByClient[[#This Row],[GEOID]],GEONAMES[GEOCODE],GEONAMES[GEO NAME])</f>
        <v>LATAM</v>
      </c>
      <c r="F626" t="str">
        <f>"Q"&amp;CEILING(MONTH(VolumeByClient[[#This Row],[DATE]])/3,1)&amp;" "&amp;YEAR(VolumeByClient[[#This Row],[DATE]])</f>
        <v>Q1 2020</v>
      </c>
    </row>
    <row r="627" spans="1:6" ht="14" x14ac:dyDescent="0.15">
      <c r="A627" s="4" t="s">
        <v>40</v>
      </c>
      <c r="B627" s="4">
        <v>43921</v>
      </c>
      <c r="C627" s="11">
        <v>1507</v>
      </c>
      <c r="D627" t="str">
        <f>_xlfn.XLOOKUP(VolumeByClient[[#This Row],[CLID]],GeoTableByClient[CLID2],GeoTableByClient[GEOID])</f>
        <v>GEO1004</v>
      </c>
      <c r="E627" t="str">
        <f>_xlfn.XLOOKUP(VolumeByClient[[#This Row],[GEOID]],GEONAMES[GEOCODE],GEONAMES[GEO NAME])</f>
        <v>LATAM</v>
      </c>
      <c r="F627" t="str">
        <f>"Q"&amp;CEILING(MONTH(VolumeByClient[[#This Row],[DATE]])/3,1)&amp;" "&amp;YEAR(VolumeByClient[[#This Row],[DATE]])</f>
        <v>Q1 2020</v>
      </c>
    </row>
    <row r="628" spans="1:6" ht="14" x14ac:dyDescent="0.15">
      <c r="A628" s="4" t="s">
        <v>40</v>
      </c>
      <c r="B628" s="4">
        <v>43951</v>
      </c>
      <c r="C628" s="11">
        <v>1812</v>
      </c>
      <c r="D628" t="str">
        <f>_xlfn.XLOOKUP(VolumeByClient[[#This Row],[CLID]],GeoTableByClient[CLID2],GeoTableByClient[GEOID])</f>
        <v>GEO1004</v>
      </c>
      <c r="E628" t="str">
        <f>_xlfn.XLOOKUP(VolumeByClient[[#This Row],[GEOID]],GEONAMES[GEOCODE],GEONAMES[GEO NAME])</f>
        <v>LATAM</v>
      </c>
      <c r="F628" t="str">
        <f>"Q"&amp;CEILING(MONTH(VolumeByClient[[#This Row],[DATE]])/3,1)&amp;" "&amp;YEAR(VolumeByClient[[#This Row],[DATE]])</f>
        <v>Q2 2020</v>
      </c>
    </row>
    <row r="629" spans="1:6" ht="14" x14ac:dyDescent="0.15">
      <c r="A629" s="4" t="s">
        <v>40</v>
      </c>
      <c r="B629" s="4">
        <v>43982</v>
      </c>
      <c r="C629" s="11">
        <v>1663</v>
      </c>
      <c r="D629" t="str">
        <f>_xlfn.XLOOKUP(VolumeByClient[[#This Row],[CLID]],GeoTableByClient[CLID2],GeoTableByClient[GEOID])</f>
        <v>GEO1004</v>
      </c>
      <c r="E629" t="str">
        <f>_xlfn.XLOOKUP(VolumeByClient[[#This Row],[GEOID]],GEONAMES[GEOCODE],GEONAMES[GEO NAME])</f>
        <v>LATAM</v>
      </c>
      <c r="F629" t="str">
        <f>"Q"&amp;CEILING(MONTH(VolumeByClient[[#This Row],[DATE]])/3,1)&amp;" "&amp;YEAR(VolumeByClient[[#This Row],[DATE]])</f>
        <v>Q2 2020</v>
      </c>
    </row>
    <row r="630" spans="1:6" ht="14" x14ac:dyDescent="0.15">
      <c r="A630" s="4" t="s">
        <v>40</v>
      </c>
      <c r="B630" s="4">
        <v>44012</v>
      </c>
      <c r="C630" s="11">
        <v>1205</v>
      </c>
      <c r="D630" t="str">
        <f>_xlfn.XLOOKUP(VolumeByClient[[#This Row],[CLID]],GeoTableByClient[CLID2],GeoTableByClient[GEOID])</f>
        <v>GEO1004</v>
      </c>
      <c r="E630" t="str">
        <f>_xlfn.XLOOKUP(VolumeByClient[[#This Row],[GEOID]],GEONAMES[GEOCODE],GEONAMES[GEO NAME])</f>
        <v>LATAM</v>
      </c>
      <c r="F630" t="str">
        <f>"Q"&amp;CEILING(MONTH(VolumeByClient[[#This Row],[DATE]])/3,1)&amp;" "&amp;YEAR(VolumeByClient[[#This Row],[DATE]])</f>
        <v>Q2 2020</v>
      </c>
    </row>
    <row r="631" spans="1:6" ht="14" x14ac:dyDescent="0.15">
      <c r="A631" s="4" t="s">
        <v>40</v>
      </c>
      <c r="B631" s="4">
        <v>44043</v>
      </c>
      <c r="C631" s="11">
        <v>1059</v>
      </c>
      <c r="D631" t="str">
        <f>_xlfn.XLOOKUP(VolumeByClient[[#This Row],[CLID]],GeoTableByClient[CLID2],GeoTableByClient[GEOID])</f>
        <v>GEO1004</v>
      </c>
      <c r="E631" t="str">
        <f>_xlfn.XLOOKUP(VolumeByClient[[#This Row],[GEOID]],GEONAMES[GEOCODE],GEONAMES[GEO NAME])</f>
        <v>LATAM</v>
      </c>
      <c r="F631" t="str">
        <f>"Q"&amp;CEILING(MONTH(VolumeByClient[[#This Row],[DATE]])/3,1)&amp;" "&amp;YEAR(VolumeByClient[[#This Row],[DATE]])</f>
        <v>Q3 2020</v>
      </c>
    </row>
    <row r="632" spans="1:6" ht="14" x14ac:dyDescent="0.15">
      <c r="A632" s="4" t="s">
        <v>40</v>
      </c>
      <c r="B632" s="4">
        <v>44074</v>
      </c>
      <c r="C632" s="11">
        <v>910</v>
      </c>
      <c r="D632" t="str">
        <f>_xlfn.XLOOKUP(VolumeByClient[[#This Row],[CLID]],GeoTableByClient[CLID2],GeoTableByClient[GEOID])</f>
        <v>GEO1004</v>
      </c>
      <c r="E632" t="str">
        <f>_xlfn.XLOOKUP(VolumeByClient[[#This Row],[GEOID]],GEONAMES[GEOCODE],GEONAMES[GEO NAME])</f>
        <v>LATAM</v>
      </c>
      <c r="F632" t="str">
        <f>"Q"&amp;CEILING(MONTH(VolumeByClient[[#This Row],[DATE]])/3,1)&amp;" "&amp;YEAR(VolumeByClient[[#This Row],[DATE]])</f>
        <v>Q3 2020</v>
      </c>
    </row>
    <row r="633" spans="1:6" ht="14" x14ac:dyDescent="0.15">
      <c r="A633" s="4" t="s">
        <v>40</v>
      </c>
      <c r="B633" s="4">
        <v>44104</v>
      </c>
      <c r="C633" s="11">
        <v>910</v>
      </c>
      <c r="D633" t="str">
        <f>_xlfn.XLOOKUP(VolumeByClient[[#This Row],[CLID]],GeoTableByClient[CLID2],GeoTableByClient[GEOID])</f>
        <v>GEO1004</v>
      </c>
      <c r="E633" t="str">
        <f>_xlfn.XLOOKUP(VolumeByClient[[#This Row],[GEOID]],GEONAMES[GEOCODE],GEONAMES[GEO NAME])</f>
        <v>LATAM</v>
      </c>
      <c r="F633" t="str">
        <f>"Q"&amp;CEILING(MONTH(VolumeByClient[[#This Row],[DATE]])/3,1)&amp;" "&amp;YEAR(VolumeByClient[[#This Row],[DATE]])</f>
        <v>Q3 2020</v>
      </c>
    </row>
    <row r="634" spans="1:6" ht="14" x14ac:dyDescent="0.15">
      <c r="A634" s="4" t="s">
        <v>40</v>
      </c>
      <c r="B634" s="4">
        <v>44135</v>
      </c>
      <c r="C634" s="11">
        <v>1060</v>
      </c>
      <c r="D634" t="str">
        <f>_xlfn.XLOOKUP(VolumeByClient[[#This Row],[CLID]],GeoTableByClient[CLID2],GeoTableByClient[GEOID])</f>
        <v>GEO1004</v>
      </c>
      <c r="E634" t="str">
        <f>_xlfn.XLOOKUP(VolumeByClient[[#This Row],[GEOID]],GEONAMES[GEOCODE],GEONAMES[GEO NAME])</f>
        <v>LATAM</v>
      </c>
      <c r="F634" t="str">
        <f>"Q"&amp;CEILING(MONTH(VolumeByClient[[#This Row],[DATE]])/3,1)&amp;" "&amp;YEAR(VolumeByClient[[#This Row],[DATE]])</f>
        <v>Q4 2020</v>
      </c>
    </row>
    <row r="635" spans="1:6" ht="14" x14ac:dyDescent="0.15">
      <c r="A635" s="4" t="s">
        <v>40</v>
      </c>
      <c r="B635" s="4">
        <v>44165</v>
      </c>
      <c r="C635" s="11">
        <v>1205</v>
      </c>
      <c r="D635" t="str">
        <f>_xlfn.XLOOKUP(VolumeByClient[[#This Row],[CLID]],GeoTableByClient[CLID2],GeoTableByClient[GEOID])</f>
        <v>GEO1004</v>
      </c>
      <c r="E635" t="str">
        <f>_xlfn.XLOOKUP(VolumeByClient[[#This Row],[GEOID]],GEONAMES[GEOCODE],GEONAMES[GEO NAME])</f>
        <v>LATAM</v>
      </c>
      <c r="F635" t="str">
        <f>"Q"&amp;CEILING(MONTH(VolumeByClient[[#This Row],[DATE]])/3,1)&amp;" "&amp;YEAR(VolumeByClient[[#This Row],[DATE]])</f>
        <v>Q4 2020</v>
      </c>
    </row>
    <row r="636" spans="1:6" ht="14" x14ac:dyDescent="0.15">
      <c r="A636" s="4" t="s">
        <v>40</v>
      </c>
      <c r="B636" s="4">
        <v>44196</v>
      </c>
      <c r="C636" s="11">
        <v>1211</v>
      </c>
      <c r="D636" t="str">
        <f>_xlfn.XLOOKUP(VolumeByClient[[#This Row],[CLID]],GeoTableByClient[CLID2],GeoTableByClient[GEOID])</f>
        <v>GEO1004</v>
      </c>
      <c r="E636" t="str">
        <f>_xlfn.XLOOKUP(VolumeByClient[[#This Row],[GEOID]],GEONAMES[GEOCODE],GEONAMES[GEO NAME])</f>
        <v>LATAM</v>
      </c>
      <c r="F636" t="str">
        <f>"Q"&amp;CEILING(MONTH(VolumeByClient[[#This Row],[DATE]])/3,1)&amp;" "&amp;YEAR(VolumeByClient[[#This Row],[DATE]])</f>
        <v>Q4 2020</v>
      </c>
    </row>
    <row r="637" spans="1:6" ht="14" x14ac:dyDescent="0.15">
      <c r="A637" s="4" t="s">
        <v>40</v>
      </c>
      <c r="B637" s="4">
        <v>44377</v>
      </c>
      <c r="C637" s="11">
        <v>1193</v>
      </c>
      <c r="D637" t="str">
        <f>_xlfn.XLOOKUP(VolumeByClient[[#This Row],[CLID]],GeoTableByClient[CLID2],GeoTableByClient[GEOID])</f>
        <v>GEO1004</v>
      </c>
      <c r="E637" t="str">
        <f>_xlfn.XLOOKUP(VolumeByClient[[#This Row],[GEOID]],GEONAMES[GEOCODE],GEONAMES[GEO NAME])</f>
        <v>LATAM</v>
      </c>
      <c r="F637" t="str">
        <f>"Q"&amp;CEILING(MONTH(VolumeByClient[[#This Row],[DATE]])/3,1)&amp;" "&amp;YEAR(VolumeByClient[[#This Row],[DATE]])</f>
        <v>Q2 2021</v>
      </c>
    </row>
    <row r="638" spans="1:6" ht="14" x14ac:dyDescent="0.15">
      <c r="A638" s="4" t="s">
        <v>40</v>
      </c>
      <c r="B638" s="4">
        <v>44347</v>
      </c>
      <c r="C638" s="11">
        <v>1694</v>
      </c>
      <c r="D638" t="str">
        <f>_xlfn.XLOOKUP(VolumeByClient[[#This Row],[CLID]],GeoTableByClient[CLID2],GeoTableByClient[GEOID])</f>
        <v>GEO1004</v>
      </c>
      <c r="E638" t="str">
        <f>_xlfn.XLOOKUP(VolumeByClient[[#This Row],[GEOID]],GEONAMES[GEOCODE],GEONAMES[GEO NAME])</f>
        <v>LATAM</v>
      </c>
      <c r="F638" t="str">
        <f>"Q"&amp;CEILING(MONTH(VolumeByClient[[#This Row],[DATE]])/3,1)&amp;" "&amp;YEAR(VolumeByClient[[#This Row],[DATE]])</f>
        <v>Q2 2021</v>
      </c>
    </row>
    <row r="639" spans="1:6" ht="14" x14ac:dyDescent="0.15">
      <c r="A639" s="4" t="s">
        <v>40</v>
      </c>
      <c r="B639" s="4">
        <v>44316</v>
      </c>
      <c r="C639" s="11">
        <v>1791</v>
      </c>
      <c r="D639" t="str">
        <f>_xlfn.XLOOKUP(VolumeByClient[[#This Row],[CLID]],GeoTableByClient[CLID2],GeoTableByClient[GEOID])</f>
        <v>GEO1004</v>
      </c>
      <c r="E639" t="str">
        <f>_xlfn.XLOOKUP(VolumeByClient[[#This Row],[GEOID]],GEONAMES[GEOCODE],GEONAMES[GEO NAME])</f>
        <v>LATAM</v>
      </c>
      <c r="F639" t="str">
        <f>"Q"&amp;CEILING(MONTH(VolumeByClient[[#This Row],[DATE]])/3,1)&amp;" "&amp;YEAR(VolumeByClient[[#This Row],[DATE]])</f>
        <v>Q2 2021</v>
      </c>
    </row>
    <row r="640" spans="1:6" ht="14" x14ac:dyDescent="0.15">
      <c r="A640" s="4" t="s">
        <v>40</v>
      </c>
      <c r="B640" s="4">
        <v>44286</v>
      </c>
      <c r="C640" s="11">
        <v>1568</v>
      </c>
      <c r="D640" t="str">
        <f>_xlfn.XLOOKUP(VolumeByClient[[#This Row],[CLID]],GeoTableByClient[CLID2],GeoTableByClient[GEOID])</f>
        <v>GEO1004</v>
      </c>
      <c r="E640" t="str">
        <f>_xlfn.XLOOKUP(VolumeByClient[[#This Row],[GEOID]],GEONAMES[GEOCODE],GEONAMES[GEO NAME])</f>
        <v>LATAM</v>
      </c>
      <c r="F640" t="str">
        <f>"Q"&amp;CEILING(MONTH(VolumeByClient[[#This Row],[DATE]])/3,1)&amp;" "&amp;YEAR(VolumeByClient[[#This Row],[DATE]])</f>
        <v>Q1 2021</v>
      </c>
    </row>
    <row r="641" spans="1:6" ht="14" x14ac:dyDescent="0.15">
      <c r="A641" s="4" t="s">
        <v>40</v>
      </c>
      <c r="B641" s="4">
        <v>44255</v>
      </c>
      <c r="C641" s="11">
        <v>1399</v>
      </c>
      <c r="D641" t="str">
        <f>_xlfn.XLOOKUP(VolumeByClient[[#This Row],[CLID]],GeoTableByClient[CLID2],GeoTableByClient[GEOID])</f>
        <v>GEO1004</v>
      </c>
      <c r="E641" t="str">
        <f>_xlfn.XLOOKUP(VolumeByClient[[#This Row],[GEOID]],GEONAMES[GEOCODE],GEONAMES[GEO NAME])</f>
        <v>LATAM</v>
      </c>
      <c r="F641" t="str">
        <f>"Q"&amp;CEILING(MONTH(VolumeByClient[[#This Row],[DATE]])/3,1)&amp;" "&amp;YEAR(VolumeByClient[[#This Row],[DATE]])</f>
        <v>Q1 2021</v>
      </c>
    </row>
    <row r="642" spans="1:6" ht="14" x14ac:dyDescent="0.15">
      <c r="A642" s="4" t="s">
        <v>40</v>
      </c>
      <c r="B642" s="4">
        <v>44227</v>
      </c>
      <c r="C642" s="11">
        <v>1255</v>
      </c>
      <c r="D642" t="str">
        <f>_xlfn.XLOOKUP(VolumeByClient[[#This Row],[CLID]],GeoTableByClient[CLID2],GeoTableByClient[GEOID])</f>
        <v>GEO1004</v>
      </c>
      <c r="E642" t="str">
        <f>_xlfn.XLOOKUP(VolumeByClient[[#This Row],[GEOID]],GEONAMES[GEOCODE],GEONAMES[GEO NAME])</f>
        <v>LATAM</v>
      </c>
      <c r="F642" t="str">
        <f>"Q"&amp;CEILING(MONTH(VolumeByClient[[#This Row],[DATE]])/3,1)&amp;" "&amp;YEAR(VolumeByClient[[#This Row],[DATE]])</f>
        <v>Q1 2021</v>
      </c>
    </row>
    <row r="643" spans="1:6" ht="14" x14ac:dyDescent="0.15">
      <c r="A643" s="4" t="s">
        <v>2</v>
      </c>
      <c r="B643" s="4">
        <v>43861</v>
      </c>
      <c r="C643" s="11">
        <v>53</v>
      </c>
      <c r="D643" t="str">
        <f>_xlfn.XLOOKUP(VolumeByClient[[#This Row],[CLID]],GeoTableByClient[CLID2],GeoTableByClient[GEOID])</f>
        <v>GEO1002</v>
      </c>
      <c r="E643" t="str">
        <f>_xlfn.XLOOKUP(VolumeByClient[[#This Row],[GEOID]],GEONAMES[GEOCODE],GEONAMES[GEO NAME])</f>
        <v>APAC</v>
      </c>
      <c r="F643" t="str">
        <f>"Q"&amp;CEILING(MONTH(VolumeByClient[[#This Row],[DATE]])/3,1)&amp;" "&amp;YEAR(VolumeByClient[[#This Row],[DATE]])</f>
        <v>Q1 2020</v>
      </c>
    </row>
    <row r="644" spans="1:6" ht="14" x14ac:dyDescent="0.15">
      <c r="A644" s="4" t="s">
        <v>2</v>
      </c>
      <c r="B644" s="4">
        <v>43890</v>
      </c>
      <c r="C644" s="11">
        <v>40</v>
      </c>
      <c r="D644" t="str">
        <f>_xlfn.XLOOKUP(VolumeByClient[[#This Row],[CLID]],GeoTableByClient[CLID2],GeoTableByClient[GEOID])</f>
        <v>GEO1002</v>
      </c>
      <c r="E644" t="str">
        <f>_xlfn.XLOOKUP(VolumeByClient[[#This Row],[GEOID]],GEONAMES[GEOCODE],GEONAMES[GEO NAME])</f>
        <v>APAC</v>
      </c>
      <c r="F644" t="str">
        <f>"Q"&amp;CEILING(MONTH(VolumeByClient[[#This Row],[DATE]])/3,1)&amp;" "&amp;YEAR(VolumeByClient[[#This Row],[DATE]])</f>
        <v>Q1 2020</v>
      </c>
    </row>
    <row r="645" spans="1:6" ht="14" x14ac:dyDescent="0.15">
      <c r="A645" s="4" t="s">
        <v>2</v>
      </c>
      <c r="B645" s="4">
        <v>43921</v>
      </c>
      <c r="C645" s="11">
        <v>65</v>
      </c>
      <c r="D645" t="str">
        <f>_xlfn.XLOOKUP(VolumeByClient[[#This Row],[CLID]],GeoTableByClient[CLID2],GeoTableByClient[GEOID])</f>
        <v>GEO1002</v>
      </c>
      <c r="E645" t="str">
        <f>_xlfn.XLOOKUP(VolumeByClient[[#This Row],[GEOID]],GEONAMES[GEOCODE],GEONAMES[GEO NAME])</f>
        <v>APAC</v>
      </c>
      <c r="F645" t="str">
        <f>"Q"&amp;CEILING(MONTH(VolumeByClient[[#This Row],[DATE]])/3,1)&amp;" "&amp;YEAR(VolumeByClient[[#This Row],[DATE]])</f>
        <v>Q1 2020</v>
      </c>
    </row>
    <row r="646" spans="1:6" ht="14" x14ac:dyDescent="0.15">
      <c r="A646" s="4" t="s">
        <v>2</v>
      </c>
      <c r="B646" s="4">
        <v>43951</v>
      </c>
      <c r="C646" s="11">
        <v>56</v>
      </c>
      <c r="D646" t="str">
        <f>_xlfn.XLOOKUP(VolumeByClient[[#This Row],[CLID]],GeoTableByClient[CLID2],GeoTableByClient[GEOID])</f>
        <v>GEO1002</v>
      </c>
      <c r="E646" t="str">
        <f>_xlfn.XLOOKUP(VolumeByClient[[#This Row],[GEOID]],GEONAMES[GEOCODE],GEONAMES[GEO NAME])</f>
        <v>APAC</v>
      </c>
      <c r="F646" t="str">
        <f>"Q"&amp;CEILING(MONTH(VolumeByClient[[#This Row],[DATE]])/3,1)&amp;" "&amp;YEAR(VolumeByClient[[#This Row],[DATE]])</f>
        <v>Q2 2020</v>
      </c>
    </row>
    <row r="647" spans="1:6" ht="14" x14ac:dyDescent="0.15">
      <c r="A647" s="4" t="s">
        <v>2</v>
      </c>
      <c r="B647" s="4">
        <v>43982</v>
      </c>
      <c r="C647" s="11">
        <v>65</v>
      </c>
      <c r="D647" t="str">
        <f>_xlfn.XLOOKUP(VolumeByClient[[#This Row],[CLID]],GeoTableByClient[CLID2],GeoTableByClient[GEOID])</f>
        <v>GEO1002</v>
      </c>
      <c r="E647" t="str">
        <f>_xlfn.XLOOKUP(VolumeByClient[[#This Row],[GEOID]],GEONAMES[GEOCODE],GEONAMES[GEO NAME])</f>
        <v>APAC</v>
      </c>
      <c r="F647" t="str">
        <f>"Q"&amp;CEILING(MONTH(VolumeByClient[[#This Row],[DATE]])/3,1)&amp;" "&amp;YEAR(VolumeByClient[[#This Row],[DATE]])</f>
        <v>Q2 2020</v>
      </c>
    </row>
    <row r="648" spans="1:6" ht="14" x14ac:dyDescent="0.15">
      <c r="A648" s="4" t="s">
        <v>2</v>
      </c>
      <c r="B648" s="4">
        <v>44012</v>
      </c>
      <c r="C648" s="11">
        <v>34</v>
      </c>
      <c r="D648" t="str">
        <f>_xlfn.XLOOKUP(VolumeByClient[[#This Row],[CLID]],GeoTableByClient[CLID2],GeoTableByClient[GEOID])</f>
        <v>GEO1002</v>
      </c>
      <c r="E648" t="str">
        <f>_xlfn.XLOOKUP(VolumeByClient[[#This Row],[GEOID]],GEONAMES[GEOCODE],GEONAMES[GEO NAME])</f>
        <v>APAC</v>
      </c>
      <c r="F648" t="str">
        <f>"Q"&amp;CEILING(MONTH(VolumeByClient[[#This Row],[DATE]])/3,1)&amp;" "&amp;YEAR(VolumeByClient[[#This Row],[DATE]])</f>
        <v>Q2 2020</v>
      </c>
    </row>
    <row r="649" spans="1:6" ht="14" x14ac:dyDescent="0.15">
      <c r="A649" s="4" t="s">
        <v>2</v>
      </c>
      <c r="B649" s="4">
        <v>44043</v>
      </c>
      <c r="C649" s="11">
        <v>50</v>
      </c>
      <c r="D649" t="str">
        <f>_xlfn.XLOOKUP(VolumeByClient[[#This Row],[CLID]],GeoTableByClient[CLID2],GeoTableByClient[GEOID])</f>
        <v>GEO1002</v>
      </c>
      <c r="E649" t="str">
        <f>_xlfn.XLOOKUP(VolumeByClient[[#This Row],[GEOID]],GEONAMES[GEOCODE],GEONAMES[GEO NAME])</f>
        <v>APAC</v>
      </c>
      <c r="F649" t="str">
        <f>"Q"&amp;CEILING(MONTH(VolumeByClient[[#This Row],[DATE]])/3,1)&amp;" "&amp;YEAR(VolumeByClient[[#This Row],[DATE]])</f>
        <v>Q3 2020</v>
      </c>
    </row>
    <row r="650" spans="1:6" ht="14" x14ac:dyDescent="0.15">
      <c r="A650" s="4" t="s">
        <v>2</v>
      </c>
      <c r="B650" s="4">
        <v>44074</v>
      </c>
      <c r="C650" s="11">
        <v>26</v>
      </c>
      <c r="D650" t="str">
        <f>_xlfn.XLOOKUP(VolumeByClient[[#This Row],[CLID]],GeoTableByClient[CLID2],GeoTableByClient[GEOID])</f>
        <v>GEO1002</v>
      </c>
      <c r="E650" t="str">
        <f>_xlfn.XLOOKUP(VolumeByClient[[#This Row],[GEOID]],GEONAMES[GEOCODE],GEONAMES[GEO NAME])</f>
        <v>APAC</v>
      </c>
      <c r="F650" t="str">
        <f>"Q"&amp;CEILING(MONTH(VolumeByClient[[#This Row],[DATE]])/3,1)&amp;" "&amp;YEAR(VolumeByClient[[#This Row],[DATE]])</f>
        <v>Q3 2020</v>
      </c>
    </row>
    <row r="651" spans="1:6" ht="14" x14ac:dyDescent="0.15">
      <c r="A651" s="4" t="s">
        <v>2</v>
      </c>
      <c r="B651" s="4">
        <v>44104</v>
      </c>
      <c r="C651" s="11">
        <v>43</v>
      </c>
      <c r="D651" t="str">
        <f>_xlfn.XLOOKUP(VolumeByClient[[#This Row],[CLID]],GeoTableByClient[CLID2],GeoTableByClient[GEOID])</f>
        <v>GEO1002</v>
      </c>
      <c r="E651" t="str">
        <f>_xlfn.XLOOKUP(VolumeByClient[[#This Row],[GEOID]],GEONAMES[GEOCODE],GEONAMES[GEO NAME])</f>
        <v>APAC</v>
      </c>
      <c r="F651" t="str">
        <f>"Q"&amp;CEILING(MONTH(VolumeByClient[[#This Row],[DATE]])/3,1)&amp;" "&amp;YEAR(VolumeByClient[[#This Row],[DATE]])</f>
        <v>Q3 2020</v>
      </c>
    </row>
    <row r="652" spans="1:6" ht="14" x14ac:dyDescent="0.15">
      <c r="A652" s="4" t="s">
        <v>2</v>
      </c>
      <c r="B652" s="4">
        <v>44135</v>
      </c>
      <c r="C652" s="11">
        <v>32</v>
      </c>
      <c r="D652" t="str">
        <f>_xlfn.XLOOKUP(VolumeByClient[[#This Row],[CLID]],GeoTableByClient[CLID2],GeoTableByClient[GEOID])</f>
        <v>GEO1002</v>
      </c>
      <c r="E652" t="str">
        <f>_xlfn.XLOOKUP(VolumeByClient[[#This Row],[GEOID]],GEONAMES[GEOCODE],GEONAMES[GEO NAME])</f>
        <v>APAC</v>
      </c>
      <c r="F652" t="str">
        <f>"Q"&amp;CEILING(MONTH(VolumeByClient[[#This Row],[DATE]])/3,1)&amp;" "&amp;YEAR(VolumeByClient[[#This Row],[DATE]])</f>
        <v>Q4 2020</v>
      </c>
    </row>
    <row r="653" spans="1:6" ht="14" x14ac:dyDescent="0.15">
      <c r="A653" s="4" t="s">
        <v>2</v>
      </c>
      <c r="B653" s="4">
        <v>44165</v>
      </c>
      <c r="C653" s="11">
        <v>54</v>
      </c>
      <c r="D653" t="str">
        <f>_xlfn.XLOOKUP(VolumeByClient[[#This Row],[CLID]],GeoTableByClient[CLID2],GeoTableByClient[GEOID])</f>
        <v>GEO1002</v>
      </c>
      <c r="E653" t="str">
        <f>_xlfn.XLOOKUP(VolumeByClient[[#This Row],[GEOID]],GEONAMES[GEOCODE],GEONAMES[GEO NAME])</f>
        <v>APAC</v>
      </c>
      <c r="F653" t="str">
        <f>"Q"&amp;CEILING(MONTH(VolumeByClient[[#This Row],[DATE]])/3,1)&amp;" "&amp;YEAR(VolumeByClient[[#This Row],[DATE]])</f>
        <v>Q4 2020</v>
      </c>
    </row>
    <row r="654" spans="1:6" ht="14" x14ac:dyDescent="0.15">
      <c r="A654" s="4" t="s">
        <v>2</v>
      </c>
      <c r="B654" s="4">
        <v>44196</v>
      </c>
      <c r="C654" s="11">
        <v>38</v>
      </c>
      <c r="D654" t="str">
        <f>_xlfn.XLOOKUP(VolumeByClient[[#This Row],[CLID]],GeoTableByClient[CLID2],GeoTableByClient[GEOID])</f>
        <v>GEO1002</v>
      </c>
      <c r="E654" t="str">
        <f>_xlfn.XLOOKUP(VolumeByClient[[#This Row],[GEOID]],GEONAMES[GEOCODE],GEONAMES[GEO NAME])</f>
        <v>APAC</v>
      </c>
      <c r="F654" t="str">
        <f>"Q"&amp;CEILING(MONTH(VolumeByClient[[#This Row],[DATE]])/3,1)&amp;" "&amp;YEAR(VolumeByClient[[#This Row],[DATE]])</f>
        <v>Q4 2020</v>
      </c>
    </row>
    <row r="655" spans="1:6" ht="14" x14ac:dyDescent="0.15">
      <c r="A655" s="4" t="s">
        <v>2</v>
      </c>
      <c r="B655" s="4">
        <v>44377</v>
      </c>
      <c r="C655" s="11">
        <v>38</v>
      </c>
      <c r="D655" t="str">
        <f>_xlfn.XLOOKUP(VolumeByClient[[#This Row],[CLID]],GeoTableByClient[CLID2],GeoTableByClient[GEOID])</f>
        <v>GEO1002</v>
      </c>
      <c r="E655" t="str">
        <f>_xlfn.XLOOKUP(VolumeByClient[[#This Row],[GEOID]],GEONAMES[GEOCODE],GEONAMES[GEO NAME])</f>
        <v>APAC</v>
      </c>
      <c r="F655" t="str">
        <f>"Q"&amp;CEILING(MONTH(VolumeByClient[[#This Row],[DATE]])/3,1)&amp;" "&amp;YEAR(VolumeByClient[[#This Row],[DATE]])</f>
        <v>Q2 2021</v>
      </c>
    </row>
    <row r="656" spans="1:6" ht="14" x14ac:dyDescent="0.15">
      <c r="A656" s="4" t="s">
        <v>2</v>
      </c>
      <c r="B656" s="4">
        <v>44347</v>
      </c>
      <c r="C656" s="11">
        <v>71</v>
      </c>
      <c r="D656" t="str">
        <f>_xlfn.XLOOKUP(VolumeByClient[[#This Row],[CLID]],GeoTableByClient[CLID2],GeoTableByClient[GEOID])</f>
        <v>GEO1002</v>
      </c>
      <c r="E656" t="str">
        <f>_xlfn.XLOOKUP(VolumeByClient[[#This Row],[GEOID]],GEONAMES[GEOCODE],GEONAMES[GEO NAME])</f>
        <v>APAC</v>
      </c>
      <c r="F656" t="str">
        <f>"Q"&amp;CEILING(MONTH(VolumeByClient[[#This Row],[DATE]])/3,1)&amp;" "&amp;YEAR(VolumeByClient[[#This Row],[DATE]])</f>
        <v>Q2 2021</v>
      </c>
    </row>
    <row r="657" spans="1:6" ht="14" x14ac:dyDescent="0.15">
      <c r="A657" s="4" t="s">
        <v>2</v>
      </c>
      <c r="B657" s="4">
        <v>44316</v>
      </c>
      <c r="C657" s="11">
        <v>60</v>
      </c>
      <c r="D657" t="str">
        <f>_xlfn.XLOOKUP(VolumeByClient[[#This Row],[CLID]],GeoTableByClient[CLID2],GeoTableByClient[GEOID])</f>
        <v>GEO1002</v>
      </c>
      <c r="E657" t="str">
        <f>_xlfn.XLOOKUP(VolumeByClient[[#This Row],[GEOID]],GEONAMES[GEOCODE],GEONAMES[GEO NAME])</f>
        <v>APAC</v>
      </c>
      <c r="F657" t="str">
        <f>"Q"&amp;CEILING(MONTH(VolumeByClient[[#This Row],[DATE]])/3,1)&amp;" "&amp;YEAR(VolumeByClient[[#This Row],[DATE]])</f>
        <v>Q2 2021</v>
      </c>
    </row>
    <row r="658" spans="1:6" ht="14" x14ac:dyDescent="0.15">
      <c r="A658" s="4" t="s">
        <v>2</v>
      </c>
      <c r="B658" s="4">
        <v>44286</v>
      </c>
      <c r="C658" s="11">
        <v>65</v>
      </c>
      <c r="D658" t="str">
        <f>_xlfn.XLOOKUP(VolumeByClient[[#This Row],[CLID]],GeoTableByClient[CLID2],GeoTableByClient[GEOID])</f>
        <v>GEO1002</v>
      </c>
      <c r="E658" t="str">
        <f>_xlfn.XLOOKUP(VolumeByClient[[#This Row],[GEOID]],GEONAMES[GEOCODE],GEONAMES[GEO NAME])</f>
        <v>APAC</v>
      </c>
      <c r="F658" t="str">
        <f>"Q"&amp;CEILING(MONTH(VolumeByClient[[#This Row],[DATE]])/3,1)&amp;" "&amp;YEAR(VolumeByClient[[#This Row],[DATE]])</f>
        <v>Q1 2021</v>
      </c>
    </row>
    <row r="659" spans="1:6" ht="14" x14ac:dyDescent="0.15">
      <c r="A659" s="4" t="s">
        <v>2</v>
      </c>
      <c r="B659" s="4">
        <v>44255</v>
      </c>
      <c r="C659" s="11">
        <v>45</v>
      </c>
      <c r="D659" t="str">
        <f>_xlfn.XLOOKUP(VolumeByClient[[#This Row],[CLID]],GeoTableByClient[CLID2],GeoTableByClient[GEOID])</f>
        <v>GEO1002</v>
      </c>
      <c r="E659" t="str">
        <f>_xlfn.XLOOKUP(VolumeByClient[[#This Row],[GEOID]],GEONAMES[GEOCODE],GEONAMES[GEO NAME])</f>
        <v>APAC</v>
      </c>
      <c r="F659" t="str">
        <f>"Q"&amp;CEILING(MONTH(VolumeByClient[[#This Row],[DATE]])/3,1)&amp;" "&amp;YEAR(VolumeByClient[[#This Row],[DATE]])</f>
        <v>Q1 2021</v>
      </c>
    </row>
    <row r="660" spans="1:6" ht="14" x14ac:dyDescent="0.15">
      <c r="A660" s="4" t="s">
        <v>2</v>
      </c>
      <c r="B660" s="4">
        <v>44227</v>
      </c>
      <c r="C660" s="11">
        <v>56</v>
      </c>
      <c r="D660" t="str">
        <f>_xlfn.XLOOKUP(VolumeByClient[[#This Row],[CLID]],GeoTableByClient[CLID2],GeoTableByClient[GEOID])</f>
        <v>GEO1002</v>
      </c>
      <c r="E660" t="str">
        <f>_xlfn.XLOOKUP(VolumeByClient[[#This Row],[GEOID]],GEONAMES[GEOCODE],GEONAMES[GEO NAME])</f>
        <v>APAC</v>
      </c>
      <c r="F660" t="str">
        <f>"Q"&amp;CEILING(MONTH(VolumeByClient[[#This Row],[DATE]])/3,1)&amp;" "&amp;YEAR(VolumeByClient[[#This Row],[DATE]])</f>
        <v>Q1 2021</v>
      </c>
    </row>
    <row r="661" spans="1:6" ht="14" x14ac:dyDescent="0.15">
      <c r="A661" s="4" t="s">
        <v>45</v>
      </c>
      <c r="B661" s="4">
        <v>43861</v>
      </c>
      <c r="C661" s="11">
        <v>1283</v>
      </c>
      <c r="D661" t="str">
        <f>_xlfn.XLOOKUP(VolumeByClient[[#This Row],[CLID]],GeoTableByClient[CLID2],GeoTableByClient[GEOID])</f>
        <v>GEO1001</v>
      </c>
      <c r="E661" t="str">
        <f>_xlfn.XLOOKUP(VolumeByClient[[#This Row],[GEOID]],GEONAMES[GEOCODE],GEONAMES[GEO NAME])</f>
        <v>NAM</v>
      </c>
      <c r="F661" t="str">
        <f>"Q"&amp;CEILING(MONTH(VolumeByClient[[#This Row],[DATE]])/3,1)&amp;" "&amp;YEAR(VolumeByClient[[#This Row],[DATE]])</f>
        <v>Q1 2020</v>
      </c>
    </row>
    <row r="662" spans="1:6" ht="14" x14ac:dyDescent="0.15">
      <c r="A662" s="4" t="s">
        <v>45</v>
      </c>
      <c r="B662" s="4">
        <v>43890</v>
      </c>
      <c r="C662" s="11">
        <v>1622</v>
      </c>
      <c r="D662" t="str">
        <f>_xlfn.XLOOKUP(VolumeByClient[[#This Row],[CLID]],GeoTableByClient[CLID2],GeoTableByClient[GEOID])</f>
        <v>GEO1001</v>
      </c>
      <c r="E662" t="str">
        <f>_xlfn.XLOOKUP(VolumeByClient[[#This Row],[GEOID]],GEONAMES[GEOCODE],GEONAMES[GEO NAME])</f>
        <v>NAM</v>
      </c>
      <c r="F662" t="str">
        <f>"Q"&amp;CEILING(MONTH(VolumeByClient[[#This Row],[DATE]])/3,1)&amp;" "&amp;YEAR(VolumeByClient[[#This Row],[DATE]])</f>
        <v>Q1 2020</v>
      </c>
    </row>
    <row r="663" spans="1:6" ht="14" x14ac:dyDescent="0.15">
      <c r="A663" s="4" t="s">
        <v>45</v>
      </c>
      <c r="B663" s="4">
        <v>43921</v>
      </c>
      <c r="C663" s="11">
        <v>1628</v>
      </c>
      <c r="D663" t="str">
        <f>_xlfn.XLOOKUP(VolumeByClient[[#This Row],[CLID]],GeoTableByClient[CLID2],GeoTableByClient[GEOID])</f>
        <v>GEO1001</v>
      </c>
      <c r="E663" t="str">
        <f>_xlfn.XLOOKUP(VolumeByClient[[#This Row],[GEOID]],GEONAMES[GEOCODE],GEONAMES[GEO NAME])</f>
        <v>NAM</v>
      </c>
      <c r="F663" t="str">
        <f>"Q"&amp;CEILING(MONTH(VolumeByClient[[#This Row],[DATE]])/3,1)&amp;" "&amp;YEAR(VolumeByClient[[#This Row],[DATE]])</f>
        <v>Q1 2020</v>
      </c>
    </row>
    <row r="664" spans="1:6" ht="14" x14ac:dyDescent="0.15">
      <c r="A664" s="4" t="s">
        <v>45</v>
      </c>
      <c r="B664" s="4">
        <v>43951</v>
      </c>
      <c r="C664" s="11">
        <v>2137</v>
      </c>
      <c r="D664" t="str">
        <f>_xlfn.XLOOKUP(VolumeByClient[[#This Row],[CLID]],GeoTableByClient[CLID2],GeoTableByClient[GEOID])</f>
        <v>GEO1001</v>
      </c>
      <c r="E664" t="str">
        <f>_xlfn.XLOOKUP(VolumeByClient[[#This Row],[GEOID]],GEONAMES[GEOCODE],GEONAMES[GEO NAME])</f>
        <v>NAM</v>
      </c>
      <c r="F664" t="str">
        <f>"Q"&amp;CEILING(MONTH(VolumeByClient[[#This Row],[DATE]])/3,1)&amp;" "&amp;YEAR(VolumeByClient[[#This Row],[DATE]])</f>
        <v>Q2 2020</v>
      </c>
    </row>
    <row r="665" spans="1:6" ht="14" x14ac:dyDescent="0.15">
      <c r="A665" s="4" t="s">
        <v>45</v>
      </c>
      <c r="B665" s="4">
        <v>43982</v>
      </c>
      <c r="C665" s="11">
        <v>1795</v>
      </c>
      <c r="D665" t="str">
        <f>_xlfn.XLOOKUP(VolumeByClient[[#This Row],[CLID]],GeoTableByClient[CLID2],GeoTableByClient[GEOID])</f>
        <v>GEO1001</v>
      </c>
      <c r="E665" t="str">
        <f>_xlfn.XLOOKUP(VolumeByClient[[#This Row],[GEOID]],GEONAMES[GEOCODE],GEONAMES[GEO NAME])</f>
        <v>NAM</v>
      </c>
      <c r="F665" t="str">
        <f>"Q"&amp;CEILING(MONTH(VolumeByClient[[#This Row],[DATE]])/3,1)&amp;" "&amp;YEAR(VolumeByClient[[#This Row],[DATE]])</f>
        <v>Q2 2020</v>
      </c>
    </row>
    <row r="666" spans="1:6" ht="14" x14ac:dyDescent="0.15">
      <c r="A666" s="4" t="s">
        <v>45</v>
      </c>
      <c r="B666" s="4">
        <v>44012</v>
      </c>
      <c r="C666" s="11">
        <v>1456</v>
      </c>
      <c r="D666" t="str">
        <f>_xlfn.XLOOKUP(VolumeByClient[[#This Row],[CLID]],GeoTableByClient[CLID2],GeoTableByClient[GEOID])</f>
        <v>GEO1001</v>
      </c>
      <c r="E666" t="str">
        <f>_xlfn.XLOOKUP(VolumeByClient[[#This Row],[GEOID]],GEONAMES[GEOCODE],GEONAMES[GEO NAME])</f>
        <v>NAM</v>
      </c>
      <c r="F666" t="str">
        <f>"Q"&amp;CEILING(MONTH(VolumeByClient[[#This Row],[DATE]])/3,1)&amp;" "&amp;YEAR(VolumeByClient[[#This Row],[DATE]])</f>
        <v>Q2 2020</v>
      </c>
    </row>
    <row r="667" spans="1:6" ht="14" x14ac:dyDescent="0.15">
      <c r="A667" s="4" t="s">
        <v>45</v>
      </c>
      <c r="B667" s="4">
        <v>44043</v>
      </c>
      <c r="C667" s="11">
        <v>1112</v>
      </c>
      <c r="D667" t="str">
        <f>_xlfn.XLOOKUP(VolumeByClient[[#This Row],[CLID]],GeoTableByClient[CLID2],GeoTableByClient[GEOID])</f>
        <v>GEO1001</v>
      </c>
      <c r="E667" t="str">
        <f>_xlfn.XLOOKUP(VolumeByClient[[#This Row],[GEOID]],GEONAMES[GEOCODE],GEONAMES[GEO NAME])</f>
        <v>NAM</v>
      </c>
      <c r="F667" t="str">
        <f>"Q"&amp;CEILING(MONTH(VolumeByClient[[#This Row],[DATE]])/3,1)&amp;" "&amp;YEAR(VolumeByClient[[#This Row],[DATE]])</f>
        <v>Q3 2020</v>
      </c>
    </row>
    <row r="668" spans="1:6" ht="14" x14ac:dyDescent="0.15">
      <c r="A668" s="4" t="s">
        <v>45</v>
      </c>
      <c r="B668" s="4">
        <v>44074</v>
      </c>
      <c r="C668" s="11">
        <v>1116</v>
      </c>
      <c r="D668" t="str">
        <f>_xlfn.XLOOKUP(VolumeByClient[[#This Row],[CLID]],GeoTableByClient[CLID2],GeoTableByClient[GEOID])</f>
        <v>GEO1001</v>
      </c>
      <c r="E668" t="str">
        <f>_xlfn.XLOOKUP(VolumeByClient[[#This Row],[GEOID]],GEONAMES[GEOCODE],GEONAMES[GEO NAME])</f>
        <v>NAM</v>
      </c>
      <c r="F668" t="str">
        <f>"Q"&amp;CEILING(MONTH(VolumeByClient[[#This Row],[DATE]])/3,1)&amp;" "&amp;YEAR(VolumeByClient[[#This Row],[DATE]])</f>
        <v>Q3 2020</v>
      </c>
    </row>
    <row r="669" spans="1:6" ht="14" x14ac:dyDescent="0.15">
      <c r="A669" s="4" t="s">
        <v>45</v>
      </c>
      <c r="B669" s="4">
        <v>44104</v>
      </c>
      <c r="C669" s="11">
        <v>939</v>
      </c>
      <c r="D669" t="str">
        <f>_xlfn.XLOOKUP(VolumeByClient[[#This Row],[CLID]],GeoTableByClient[CLID2],GeoTableByClient[GEOID])</f>
        <v>GEO1001</v>
      </c>
      <c r="E669" t="str">
        <f>_xlfn.XLOOKUP(VolumeByClient[[#This Row],[GEOID]],GEONAMES[GEOCODE],GEONAMES[GEO NAME])</f>
        <v>NAM</v>
      </c>
      <c r="F669" t="str">
        <f>"Q"&amp;CEILING(MONTH(VolumeByClient[[#This Row],[DATE]])/3,1)&amp;" "&amp;YEAR(VolumeByClient[[#This Row],[DATE]])</f>
        <v>Q3 2020</v>
      </c>
    </row>
    <row r="670" spans="1:6" ht="14" x14ac:dyDescent="0.15">
      <c r="A670" s="4" t="s">
        <v>45</v>
      </c>
      <c r="B670" s="4">
        <v>44135</v>
      </c>
      <c r="C670" s="11">
        <v>1282</v>
      </c>
      <c r="D670" t="str">
        <f>_xlfn.XLOOKUP(VolumeByClient[[#This Row],[CLID]],GeoTableByClient[CLID2],GeoTableByClient[GEOID])</f>
        <v>GEO1001</v>
      </c>
      <c r="E670" t="str">
        <f>_xlfn.XLOOKUP(VolumeByClient[[#This Row],[GEOID]],GEONAMES[GEOCODE],GEONAMES[GEO NAME])</f>
        <v>NAM</v>
      </c>
      <c r="F670" t="str">
        <f>"Q"&amp;CEILING(MONTH(VolumeByClient[[#This Row],[DATE]])/3,1)&amp;" "&amp;YEAR(VolumeByClient[[#This Row],[DATE]])</f>
        <v>Q4 2020</v>
      </c>
    </row>
    <row r="671" spans="1:6" ht="14" x14ac:dyDescent="0.15">
      <c r="A671" s="4" t="s">
        <v>45</v>
      </c>
      <c r="B671" s="4">
        <v>44165</v>
      </c>
      <c r="C671" s="11">
        <v>1285</v>
      </c>
      <c r="D671" t="str">
        <f>_xlfn.XLOOKUP(VolumeByClient[[#This Row],[CLID]],GeoTableByClient[CLID2],GeoTableByClient[GEOID])</f>
        <v>GEO1001</v>
      </c>
      <c r="E671" t="str">
        <f>_xlfn.XLOOKUP(VolumeByClient[[#This Row],[GEOID]],GEONAMES[GEOCODE],GEONAMES[GEO NAME])</f>
        <v>NAM</v>
      </c>
      <c r="F671" t="str">
        <f>"Q"&amp;CEILING(MONTH(VolumeByClient[[#This Row],[DATE]])/3,1)&amp;" "&amp;YEAR(VolumeByClient[[#This Row],[DATE]])</f>
        <v>Q4 2020</v>
      </c>
    </row>
    <row r="672" spans="1:6" ht="14" x14ac:dyDescent="0.15">
      <c r="A672" s="4" t="s">
        <v>45</v>
      </c>
      <c r="B672" s="4">
        <v>44196</v>
      </c>
      <c r="C672" s="11">
        <v>1452</v>
      </c>
      <c r="D672" t="str">
        <f>_xlfn.XLOOKUP(VolumeByClient[[#This Row],[CLID]],GeoTableByClient[CLID2],GeoTableByClient[GEOID])</f>
        <v>GEO1001</v>
      </c>
      <c r="E672" t="str">
        <f>_xlfn.XLOOKUP(VolumeByClient[[#This Row],[GEOID]],GEONAMES[GEOCODE],GEONAMES[GEO NAME])</f>
        <v>NAM</v>
      </c>
      <c r="F672" t="str">
        <f>"Q"&amp;CEILING(MONTH(VolumeByClient[[#This Row],[DATE]])/3,1)&amp;" "&amp;YEAR(VolumeByClient[[#This Row],[DATE]])</f>
        <v>Q4 2020</v>
      </c>
    </row>
    <row r="673" spans="1:6" ht="14" x14ac:dyDescent="0.15">
      <c r="A673" s="4" t="s">
        <v>45</v>
      </c>
      <c r="B673" s="4">
        <v>44377</v>
      </c>
      <c r="C673" s="11">
        <v>1480</v>
      </c>
      <c r="D673" t="str">
        <f>_xlfn.XLOOKUP(VolumeByClient[[#This Row],[CLID]],GeoTableByClient[CLID2],GeoTableByClient[GEOID])</f>
        <v>GEO1001</v>
      </c>
      <c r="E673" t="str">
        <f>_xlfn.XLOOKUP(VolumeByClient[[#This Row],[GEOID]],GEONAMES[GEOCODE],GEONAMES[GEO NAME])</f>
        <v>NAM</v>
      </c>
      <c r="F673" t="str">
        <f>"Q"&amp;CEILING(MONTH(VolumeByClient[[#This Row],[DATE]])/3,1)&amp;" "&amp;YEAR(VolumeByClient[[#This Row],[DATE]])</f>
        <v>Q2 2021</v>
      </c>
    </row>
    <row r="674" spans="1:6" ht="14" x14ac:dyDescent="0.15">
      <c r="A674" s="4" t="s">
        <v>45</v>
      </c>
      <c r="B674" s="4">
        <v>44347</v>
      </c>
      <c r="C674" s="11">
        <v>1869</v>
      </c>
      <c r="D674" t="str">
        <f>_xlfn.XLOOKUP(VolumeByClient[[#This Row],[CLID]],GeoTableByClient[CLID2],GeoTableByClient[GEOID])</f>
        <v>GEO1001</v>
      </c>
      <c r="E674" t="str">
        <f>_xlfn.XLOOKUP(VolumeByClient[[#This Row],[GEOID]],GEONAMES[GEOCODE],GEONAMES[GEO NAME])</f>
        <v>NAM</v>
      </c>
      <c r="F674" t="str">
        <f>"Q"&amp;CEILING(MONTH(VolumeByClient[[#This Row],[DATE]])/3,1)&amp;" "&amp;YEAR(VolumeByClient[[#This Row],[DATE]])</f>
        <v>Q2 2021</v>
      </c>
    </row>
    <row r="675" spans="1:6" ht="14" x14ac:dyDescent="0.15">
      <c r="A675" s="4" t="s">
        <v>45</v>
      </c>
      <c r="B675" s="4">
        <v>44316</v>
      </c>
      <c r="C675" s="11">
        <v>2242</v>
      </c>
      <c r="D675" t="str">
        <f>_xlfn.XLOOKUP(VolumeByClient[[#This Row],[CLID]],GeoTableByClient[CLID2],GeoTableByClient[GEOID])</f>
        <v>GEO1001</v>
      </c>
      <c r="E675" t="str">
        <f>_xlfn.XLOOKUP(VolumeByClient[[#This Row],[GEOID]],GEONAMES[GEOCODE],GEONAMES[GEO NAME])</f>
        <v>NAM</v>
      </c>
      <c r="F675" t="str">
        <f>"Q"&amp;CEILING(MONTH(VolumeByClient[[#This Row],[DATE]])/3,1)&amp;" "&amp;YEAR(VolumeByClient[[#This Row],[DATE]])</f>
        <v>Q2 2021</v>
      </c>
    </row>
    <row r="676" spans="1:6" ht="14" x14ac:dyDescent="0.15">
      <c r="A676" s="4" t="s">
        <v>45</v>
      </c>
      <c r="B676" s="4">
        <v>44286</v>
      </c>
      <c r="C676" s="11">
        <v>1655</v>
      </c>
      <c r="D676" t="str">
        <f>_xlfn.XLOOKUP(VolumeByClient[[#This Row],[CLID]],GeoTableByClient[CLID2],GeoTableByClient[GEOID])</f>
        <v>GEO1001</v>
      </c>
      <c r="E676" t="str">
        <f>_xlfn.XLOOKUP(VolumeByClient[[#This Row],[GEOID]],GEONAMES[GEOCODE],GEONAMES[GEO NAME])</f>
        <v>NAM</v>
      </c>
      <c r="F676" t="str">
        <f>"Q"&amp;CEILING(MONTH(VolumeByClient[[#This Row],[DATE]])/3,1)&amp;" "&amp;YEAR(VolumeByClient[[#This Row],[DATE]])</f>
        <v>Q1 2021</v>
      </c>
    </row>
    <row r="677" spans="1:6" ht="14" x14ac:dyDescent="0.15">
      <c r="A677" s="4" t="s">
        <v>45</v>
      </c>
      <c r="B677" s="4">
        <v>44255</v>
      </c>
      <c r="C677" s="11">
        <v>1693</v>
      </c>
      <c r="D677" t="str">
        <f>_xlfn.XLOOKUP(VolumeByClient[[#This Row],[CLID]],GeoTableByClient[CLID2],GeoTableByClient[GEOID])</f>
        <v>GEO1001</v>
      </c>
      <c r="E677" t="str">
        <f>_xlfn.XLOOKUP(VolumeByClient[[#This Row],[GEOID]],GEONAMES[GEOCODE],GEONAMES[GEO NAME])</f>
        <v>NAM</v>
      </c>
      <c r="F677" t="str">
        <f>"Q"&amp;CEILING(MONTH(VolumeByClient[[#This Row],[DATE]])/3,1)&amp;" "&amp;YEAR(VolumeByClient[[#This Row],[DATE]])</f>
        <v>Q1 2021</v>
      </c>
    </row>
    <row r="678" spans="1:6" ht="14" x14ac:dyDescent="0.15">
      <c r="A678" s="4" t="s">
        <v>45</v>
      </c>
      <c r="B678" s="4">
        <v>44227</v>
      </c>
      <c r="C678" s="11">
        <v>1275</v>
      </c>
      <c r="D678" t="str">
        <f>_xlfn.XLOOKUP(VolumeByClient[[#This Row],[CLID]],GeoTableByClient[CLID2],GeoTableByClient[GEOID])</f>
        <v>GEO1001</v>
      </c>
      <c r="E678" t="str">
        <f>_xlfn.XLOOKUP(VolumeByClient[[#This Row],[GEOID]],GEONAMES[GEOCODE],GEONAMES[GEO NAME])</f>
        <v>NAM</v>
      </c>
      <c r="F678" t="str">
        <f>"Q"&amp;CEILING(MONTH(VolumeByClient[[#This Row],[DATE]])/3,1)&amp;" "&amp;YEAR(VolumeByClient[[#This Row],[DATE]])</f>
        <v>Q1 2021</v>
      </c>
    </row>
    <row r="679" spans="1:6" ht="14" x14ac:dyDescent="0.15">
      <c r="A679" s="4" t="s">
        <v>42</v>
      </c>
      <c r="B679" s="4">
        <v>43861</v>
      </c>
      <c r="C679" s="11">
        <v>1207</v>
      </c>
      <c r="D679" t="str">
        <f>_xlfn.XLOOKUP(VolumeByClient[[#This Row],[CLID]],GeoTableByClient[CLID2],GeoTableByClient[GEOID])</f>
        <v>GEO1002</v>
      </c>
      <c r="E679" t="str">
        <f>_xlfn.XLOOKUP(VolumeByClient[[#This Row],[GEOID]],GEONAMES[GEOCODE],GEONAMES[GEO NAME])</f>
        <v>APAC</v>
      </c>
      <c r="F679" t="str">
        <f>"Q"&amp;CEILING(MONTH(VolumeByClient[[#This Row],[DATE]])/3,1)&amp;" "&amp;YEAR(VolumeByClient[[#This Row],[DATE]])</f>
        <v>Q1 2020</v>
      </c>
    </row>
    <row r="680" spans="1:6" ht="14" x14ac:dyDescent="0.15">
      <c r="A680" s="4" t="s">
        <v>42</v>
      </c>
      <c r="B680" s="4">
        <v>43890</v>
      </c>
      <c r="C680" s="11">
        <v>1530</v>
      </c>
      <c r="D680" t="str">
        <f>_xlfn.XLOOKUP(VolumeByClient[[#This Row],[CLID]],GeoTableByClient[CLID2],GeoTableByClient[GEOID])</f>
        <v>GEO1002</v>
      </c>
      <c r="E680" t="str">
        <f>_xlfn.XLOOKUP(VolumeByClient[[#This Row],[GEOID]],GEONAMES[GEOCODE],GEONAMES[GEO NAME])</f>
        <v>APAC</v>
      </c>
      <c r="F680" t="str">
        <f>"Q"&amp;CEILING(MONTH(VolumeByClient[[#This Row],[DATE]])/3,1)&amp;" "&amp;YEAR(VolumeByClient[[#This Row],[DATE]])</f>
        <v>Q1 2020</v>
      </c>
    </row>
    <row r="681" spans="1:6" ht="14" x14ac:dyDescent="0.15">
      <c r="A681" s="4" t="s">
        <v>42</v>
      </c>
      <c r="B681" s="4">
        <v>43921</v>
      </c>
      <c r="C681" s="11">
        <v>1532</v>
      </c>
      <c r="D681" t="str">
        <f>_xlfn.XLOOKUP(VolumeByClient[[#This Row],[CLID]],GeoTableByClient[CLID2],GeoTableByClient[GEOID])</f>
        <v>GEO1002</v>
      </c>
      <c r="E681" t="str">
        <f>_xlfn.XLOOKUP(VolumeByClient[[#This Row],[GEOID]],GEONAMES[GEOCODE],GEONAMES[GEO NAME])</f>
        <v>APAC</v>
      </c>
      <c r="F681" t="str">
        <f>"Q"&amp;CEILING(MONTH(VolumeByClient[[#This Row],[DATE]])/3,1)&amp;" "&amp;YEAR(VolumeByClient[[#This Row],[DATE]])</f>
        <v>Q1 2020</v>
      </c>
    </row>
    <row r="682" spans="1:6" ht="14" x14ac:dyDescent="0.15">
      <c r="A682" s="4" t="s">
        <v>42</v>
      </c>
      <c r="B682" s="4">
        <v>43951</v>
      </c>
      <c r="C682" s="11">
        <v>2014</v>
      </c>
      <c r="D682" t="str">
        <f>_xlfn.XLOOKUP(VolumeByClient[[#This Row],[CLID]],GeoTableByClient[CLID2],GeoTableByClient[GEOID])</f>
        <v>GEO1002</v>
      </c>
      <c r="E682" t="str">
        <f>_xlfn.XLOOKUP(VolumeByClient[[#This Row],[GEOID]],GEONAMES[GEOCODE],GEONAMES[GEO NAME])</f>
        <v>APAC</v>
      </c>
      <c r="F682" t="str">
        <f>"Q"&amp;CEILING(MONTH(VolumeByClient[[#This Row],[DATE]])/3,1)&amp;" "&amp;YEAR(VolumeByClient[[#This Row],[DATE]])</f>
        <v>Q2 2020</v>
      </c>
    </row>
    <row r="683" spans="1:6" ht="14" x14ac:dyDescent="0.15">
      <c r="A683" s="4" t="s">
        <v>42</v>
      </c>
      <c r="B683" s="4">
        <v>43982</v>
      </c>
      <c r="C683" s="11">
        <v>1688</v>
      </c>
      <c r="D683" t="str">
        <f>_xlfn.XLOOKUP(VolumeByClient[[#This Row],[CLID]],GeoTableByClient[CLID2],GeoTableByClient[GEOID])</f>
        <v>GEO1002</v>
      </c>
      <c r="E683" t="str">
        <f>_xlfn.XLOOKUP(VolumeByClient[[#This Row],[GEOID]],GEONAMES[GEOCODE],GEONAMES[GEO NAME])</f>
        <v>APAC</v>
      </c>
      <c r="F683" t="str">
        <f>"Q"&amp;CEILING(MONTH(VolumeByClient[[#This Row],[DATE]])/3,1)&amp;" "&amp;YEAR(VolumeByClient[[#This Row],[DATE]])</f>
        <v>Q2 2020</v>
      </c>
    </row>
    <row r="684" spans="1:6" ht="14" x14ac:dyDescent="0.15">
      <c r="A684" s="4" t="s">
        <v>42</v>
      </c>
      <c r="B684" s="4">
        <v>44012</v>
      </c>
      <c r="C684" s="11">
        <v>1368</v>
      </c>
      <c r="D684" t="str">
        <f>_xlfn.XLOOKUP(VolumeByClient[[#This Row],[CLID]],GeoTableByClient[CLID2],GeoTableByClient[GEOID])</f>
        <v>GEO1002</v>
      </c>
      <c r="E684" t="str">
        <f>_xlfn.XLOOKUP(VolumeByClient[[#This Row],[GEOID]],GEONAMES[GEOCODE],GEONAMES[GEO NAME])</f>
        <v>APAC</v>
      </c>
      <c r="F684" t="str">
        <f>"Q"&amp;CEILING(MONTH(VolumeByClient[[#This Row],[DATE]])/3,1)&amp;" "&amp;YEAR(VolumeByClient[[#This Row],[DATE]])</f>
        <v>Q2 2020</v>
      </c>
    </row>
    <row r="685" spans="1:6" ht="14" x14ac:dyDescent="0.15">
      <c r="A685" s="4" t="s">
        <v>42</v>
      </c>
      <c r="B685" s="4">
        <v>44043</v>
      </c>
      <c r="C685" s="11">
        <v>1047</v>
      </c>
      <c r="D685" t="str">
        <f>_xlfn.XLOOKUP(VolumeByClient[[#This Row],[CLID]],GeoTableByClient[CLID2],GeoTableByClient[GEOID])</f>
        <v>GEO1002</v>
      </c>
      <c r="E685" t="str">
        <f>_xlfn.XLOOKUP(VolumeByClient[[#This Row],[GEOID]],GEONAMES[GEOCODE],GEONAMES[GEO NAME])</f>
        <v>APAC</v>
      </c>
      <c r="F685" t="str">
        <f>"Q"&amp;CEILING(MONTH(VolumeByClient[[#This Row],[DATE]])/3,1)&amp;" "&amp;YEAR(VolumeByClient[[#This Row],[DATE]])</f>
        <v>Q3 2020</v>
      </c>
    </row>
    <row r="686" spans="1:6" ht="14" x14ac:dyDescent="0.15">
      <c r="A686" s="4" t="s">
        <v>42</v>
      </c>
      <c r="B686" s="4">
        <v>44074</v>
      </c>
      <c r="C686" s="11">
        <v>1050</v>
      </c>
      <c r="D686" t="str">
        <f>_xlfn.XLOOKUP(VolumeByClient[[#This Row],[CLID]],GeoTableByClient[CLID2],GeoTableByClient[GEOID])</f>
        <v>GEO1002</v>
      </c>
      <c r="E686" t="str">
        <f>_xlfn.XLOOKUP(VolumeByClient[[#This Row],[GEOID]],GEONAMES[GEOCODE],GEONAMES[GEO NAME])</f>
        <v>APAC</v>
      </c>
      <c r="F686" t="str">
        <f>"Q"&amp;CEILING(MONTH(VolumeByClient[[#This Row],[DATE]])/3,1)&amp;" "&amp;YEAR(VolumeByClient[[#This Row],[DATE]])</f>
        <v>Q3 2020</v>
      </c>
    </row>
    <row r="687" spans="1:6" ht="14" x14ac:dyDescent="0.15">
      <c r="A687" s="4" t="s">
        <v>42</v>
      </c>
      <c r="B687" s="4">
        <v>44104</v>
      </c>
      <c r="C687" s="11">
        <v>890</v>
      </c>
      <c r="D687" t="str">
        <f>_xlfn.XLOOKUP(VolumeByClient[[#This Row],[CLID]],GeoTableByClient[CLID2],GeoTableByClient[GEOID])</f>
        <v>GEO1002</v>
      </c>
      <c r="E687" t="str">
        <f>_xlfn.XLOOKUP(VolumeByClient[[#This Row],[GEOID]],GEONAMES[GEOCODE],GEONAMES[GEO NAME])</f>
        <v>APAC</v>
      </c>
      <c r="F687" t="str">
        <f>"Q"&amp;CEILING(MONTH(VolumeByClient[[#This Row],[DATE]])/3,1)&amp;" "&amp;YEAR(VolumeByClient[[#This Row],[DATE]])</f>
        <v>Q3 2020</v>
      </c>
    </row>
    <row r="688" spans="1:6" ht="14" x14ac:dyDescent="0.15">
      <c r="A688" s="4" t="s">
        <v>42</v>
      </c>
      <c r="B688" s="4">
        <v>44135</v>
      </c>
      <c r="C688" s="11">
        <v>1208</v>
      </c>
      <c r="D688" t="str">
        <f>_xlfn.XLOOKUP(VolumeByClient[[#This Row],[CLID]],GeoTableByClient[CLID2],GeoTableByClient[GEOID])</f>
        <v>GEO1002</v>
      </c>
      <c r="E688" t="str">
        <f>_xlfn.XLOOKUP(VolumeByClient[[#This Row],[GEOID]],GEONAMES[GEOCODE],GEONAMES[GEO NAME])</f>
        <v>APAC</v>
      </c>
      <c r="F688" t="str">
        <f>"Q"&amp;CEILING(MONTH(VolumeByClient[[#This Row],[DATE]])/3,1)&amp;" "&amp;YEAR(VolumeByClient[[#This Row],[DATE]])</f>
        <v>Q4 2020</v>
      </c>
    </row>
    <row r="689" spans="1:6" ht="14" x14ac:dyDescent="0.15">
      <c r="A689" s="4" t="s">
        <v>42</v>
      </c>
      <c r="B689" s="4">
        <v>44165</v>
      </c>
      <c r="C689" s="11">
        <v>1205</v>
      </c>
      <c r="D689" t="str">
        <f>_xlfn.XLOOKUP(VolumeByClient[[#This Row],[CLID]],GeoTableByClient[CLID2],GeoTableByClient[GEOID])</f>
        <v>GEO1002</v>
      </c>
      <c r="E689" t="str">
        <f>_xlfn.XLOOKUP(VolumeByClient[[#This Row],[GEOID]],GEONAMES[GEOCODE],GEONAMES[GEO NAME])</f>
        <v>APAC</v>
      </c>
      <c r="F689" t="str">
        <f>"Q"&amp;CEILING(MONTH(VolumeByClient[[#This Row],[DATE]])/3,1)&amp;" "&amp;YEAR(VolumeByClient[[#This Row],[DATE]])</f>
        <v>Q4 2020</v>
      </c>
    </row>
    <row r="690" spans="1:6" ht="14" x14ac:dyDescent="0.15">
      <c r="A690" s="4" t="s">
        <v>42</v>
      </c>
      <c r="B690" s="4">
        <v>44196</v>
      </c>
      <c r="C690" s="11">
        <v>1366</v>
      </c>
      <c r="D690" t="str">
        <f>_xlfn.XLOOKUP(VolumeByClient[[#This Row],[CLID]],GeoTableByClient[CLID2],GeoTableByClient[GEOID])</f>
        <v>GEO1002</v>
      </c>
      <c r="E690" t="str">
        <f>_xlfn.XLOOKUP(VolumeByClient[[#This Row],[GEOID]],GEONAMES[GEOCODE],GEONAMES[GEO NAME])</f>
        <v>APAC</v>
      </c>
      <c r="F690" t="str">
        <f>"Q"&amp;CEILING(MONTH(VolumeByClient[[#This Row],[DATE]])/3,1)&amp;" "&amp;YEAR(VolumeByClient[[#This Row],[DATE]])</f>
        <v>Q4 2020</v>
      </c>
    </row>
    <row r="691" spans="1:6" ht="14" x14ac:dyDescent="0.15">
      <c r="A691" s="4" t="s">
        <v>42</v>
      </c>
      <c r="B691" s="4">
        <v>44377</v>
      </c>
      <c r="C691" s="11">
        <v>1397</v>
      </c>
      <c r="D691" t="str">
        <f>_xlfn.XLOOKUP(VolumeByClient[[#This Row],[CLID]],GeoTableByClient[CLID2],GeoTableByClient[GEOID])</f>
        <v>GEO1002</v>
      </c>
      <c r="E691" t="str">
        <f>_xlfn.XLOOKUP(VolumeByClient[[#This Row],[GEOID]],GEONAMES[GEOCODE],GEONAMES[GEO NAME])</f>
        <v>APAC</v>
      </c>
      <c r="F691" t="str">
        <f>"Q"&amp;CEILING(MONTH(VolumeByClient[[#This Row],[DATE]])/3,1)&amp;" "&amp;YEAR(VolumeByClient[[#This Row],[DATE]])</f>
        <v>Q2 2021</v>
      </c>
    </row>
    <row r="692" spans="1:6" ht="14" x14ac:dyDescent="0.15">
      <c r="A692" s="4" t="s">
        <v>42</v>
      </c>
      <c r="B692" s="4">
        <v>44347</v>
      </c>
      <c r="C692" s="11">
        <v>1757</v>
      </c>
      <c r="D692" t="str">
        <f>_xlfn.XLOOKUP(VolumeByClient[[#This Row],[CLID]],GeoTableByClient[CLID2],GeoTableByClient[GEOID])</f>
        <v>GEO1002</v>
      </c>
      <c r="E692" t="str">
        <f>_xlfn.XLOOKUP(VolumeByClient[[#This Row],[GEOID]],GEONAMES[GEOCODE],GEONAMES[GEO NAME])</f>
        <v>APAC</v>
      </c>
      <c r="F692" t="str">
        <f>"Q"&amp;CEILING(MONTH(VolumeByClient[[#This Row],[DATE]])/3,1)&amp;" "&amp;YEAR(VolumeByClient[[#This Row],[DATE]])</f>
        <v>Q2 2021</v>
      </c>
    </row>
    <row r="693" spans="1:6" ht="14" x14ac:dyDescent="0.15">
      <c r="A693" s="4" t="s">
        <v>42</v>
      </c>
      <c r="B693" s="4">
        <v>44316</v>
      </c>
      <c r="C693" s="11">
        <v>2092</v>
      </c>
      <c r="D693" t="str">
        <f>_xlfn.XLOOKUP(VolumeByClient[[#This Row],[CLID]],GeoTableByClient[CLID2],GeoTableByClient[GEOID])</f>
        <v>GEO1002</v>
      </c>
      <c r="E693" t="str">
        <f>_xlfn.XLOOKUP(VolumeByClient[[#This Row],[GEOID]],GEONAMES[GEOCODE],GEONAMES[GEO NAME])</f>
        <v>APAC</v>
      </c>
      <c r="F693" t="str">
        <f>"Q"&amp;CEILING(MONTH(VolumeByClient[[#This Row],[DATE]])/3,1)&amp;" "&amp;YEAR(VolumeByClient[[#This Row],[DATE]])</f>
        <v>Q2 2021</v>
      </c>
    </row>
    <row r="694" spans="1:6" ht="14" x14ac:dyDescent="0.15">
      <c r="A694" s="4" t="s">
        <v>42</v>
      </c>
      <c r="B694" s="4">
        <v>44286</v>
      </c>
      <c r="C694" s="11">
        <v>1544</v>
      </c>
      <c r="D694" t="str">
        <f>_xlfn.XLOOKUP(VolumeByClient[[#This Row],[CLID]],GeoTableByClient[CLID2],GeoTableByClient[GEOID])</f>
        <v>GEO1002</v>
      </c>
      <c r="E694" t="str">
        <f>_xlfn.XLOOKUP(VolumeByClient[[#This Row],[GEOID]],GEONAMES[GEOCODE],GEONAMES[GEO NAME])</f>
        <v>APAC</v>
      </c>
      <c r="F694" t="str">
        <f>"Q"&amp;CEILING(MONTH(VolumeByClient[[#This Row],[DATE]])/3,1)&amp;" "&amp;YEAR(VolumeByClient[[#This Row],[DATE]])</f>
        <v>Q1 2021</v>
      </c>
    </row>
    <row r="695" spans="1:6" ht="14" x14ac:dyDescent="0.15">
      <c r="A695" s="4" t="s">
        <v>42</v>
      </c>
      <c r="B695" s="4">
        <v>44255</v>
      </c>
      <c r="C695" s="11">
        <v>1547</v>
      </c>
      <c r="D695" t="str">
        <f>_xlfn.XLOOKUP(VolumeByClient[[#This Row],[CLID]],GeoTableByClient[CLID2],GeoTableByClient[GEOID])</f>
        <v>GEO1002</v>
      </c>
      <c r="E695" t="str">
        <f>_xlfn.XLOOKUP(VolumeByClient[[#This Row],[GEOID]],GEONAMES[GEOCODE],GEONAMES[GEO NAME])</f>
        <v>APAC</v>
      </c>
      <c r="F695" t="str">
        <f>"Q"&amp;CEILING(MONTH(VolumeByClient[[#This Row],[DATE]])/3,1)&amp;" "&amp;YEAR(VolumeByClient[[#This Row],[DATE]])</f>
        <v>Q1 2021</v>
      </c>
    </row>
    <row r="696" spans="1:6" ht="14" x14ac:dyDescent="0.15">
      <c r="A696" s="4" t="s">
        <v>42</v>
      </c>
      <c r="B696" s="4">
        <v>44227</v>
      </c>
      <c r="C696" s="11">
        <v>1265</v>
      </c>
      <c r="D696" t="str">
        <f>_xlfn.XLOOKUP(VolumeByClient[[#This Row],[CLID]],GeoTableByClient[CLID2],GeoTableByClient[GEOID])</f>
        <v>GEO1002</v>
      </c>
      <c r="E696" t="str">
        <f>_xlfn.XLOOKUP(VolumeByClient[[#This Row],[GEOID]],GEONAMES[GEOCODE],GEONAMES[GEO NAME])</f>
        <v>APAC</v>
      </c>
      <c r="F696" t="str">
        <f>"Q"&amp;CEILING(MONTH(VolumeByClient[[#This Row],[DATE]])/3,1)&amp;" "&amp;YEAR(VolumeByClient[[#This Row],[DATE]])</f>
        <v>Q1 2021</v>
      </c>
    </row>
    <row r="697" spans="1:6" ht="14" x14ac:dyDescent="0.15">
      <c r="A697" s="4" t="s">
        <v>50</v>
      </c>
      <c r="B697" s="4">
        <v>43861</v>
      </c>
      <c r="C697" s="11">
        <v>3405</v>
      </c>
      <c r="D697" t="str">
        <f>_xlfn.XLOOKUP(VolumeByClient[[#This Row],[CLID]],GeoTableByClient[CLID2],GeoTableByClient[GEOID])</f>
        <v>GEO1004</v>
      </c>
      <c r="E697" t="str">
        <f>_xlfn.XLOOKUP(VolumeByClient[[#This Row],[GEOID]],GEONAMES[GEOCODE],GEONAMES[GEO NAME])</f>
        <v>LATAM</v>
      </c>
      <c r="F697" t="str">
        <f>"Q"&amp;CEILING(MONTH(VolumeByClient[[#This Row],[DATE]])/3,1)&amp;" "&amp;YEAR(VolumeByClient[[#This Row],[DATE]])</f>
        <v>Q1 2020</v>
      </c>
    </row>
    <row r="698" spans="1:6" ht="14" x14ac:dyDescent="0.15">
      <c r="A698" s="4" t="s">
        <v>50</v>
      </c>
      <c r="B698" s="4">
        <v>43890</v>
      </c>
      <c r="C698" s="11">
        <v>3827</v>
      </c>
      <c r="D698" t="str">
        <f>_xlfn.XLOOKUP(VolumeByClient[[#This Row],[CLID]],GeoTableByClient[CLID2],GeoTableByClient[GEOID])</f>
        <v>GEO1004</v>
      </c>
      <c r="E698" t="str">
        <f>_xlfn.XLOOKUP(VolumeByClient[[#This Row],[GEOID]],GEONAMES[GEOCODE],GEONAMES[GEO NAME])</f>
        <v>LATAM</v>
      </c>
      <c r="F698" t="str">
        <f>"Q"&amp;CEILING(MONTH(VolumeByClient[[#This Row],[DATE]])/3,1)&amp;" "&amp;YEAR(VolumeByClient[[#This Row],[DATE]])</f>
        <v>Q1 2020</v>
      </c>
    </row>
    <row r="699" spans="1:6" ht="14" x14ac:dyDescent="0.15">
      <c r="A699" s="4" t="s">
        <v>50</v>
      </c>
      <c r="B699" s="4">
        <v>43921</v>
      </c>
      <c r="C699" s="11">
        <v>4248</v>
      </c>
      <c r="D699" t="str">
        <f>_xlfn.XLOOKUP(VolumeByClient[[#This Row],[CLID]],GeoTableByClient[CLID2],GeoTableByClient[GEOID])</f>
        <v>GEO1004</v>
      </c>
      <c r="E699" t="str">
        <f>_xlfn.XLOOKUP(VolumeByClient[[#This Row],[GEOID]],GEONAMES[GEOCODE],GEONAMES[GEO NAME])</f>
        <v>LATAM</v>
      </c>
      <c r="F699" t="str">
        <f>"Q"&amp;CEILING(MONTH(VolumeByClient[[#This Row],[DATE]])/3,1)&amp;" "&amp;YEAR(VolumeByClient[[#This Row],[DATE]])</f>
        <v>Q1 2020</v>
      </c>
    </row>
    <row r="700" spans="1:6" ht="14" x14ac:dyDescent="0.15">
      <c r="A700" s="4" t="s">
        <v>50</v>
      </c>
      <c r="B700" s="4">
        <v>43951</v>
      </c>
      <c r="C700" s="11">
        <v>5101</v>
      </c>
      <c r="D700" t="str">
        <f>_xlfn.XLOOKUP(VolumeByClient[[#This Row],[CLID]],GeoTableByClient[CLID2],GeoTableByClient[GEOID])</f>
        <v>GEO1004</v>
      </c>
      <c r="E700" t="str">
        <f>_xlfn.XLOOKUP(VolumeByClient[[#This Row],[GEOID]],GEONAMES[GEOCODE],GEONAMES[GEO NAME])</f>
        <v>LATAM</v>
      </c>
      <c r="F700" t="str">
        <f>"Q"&amp;CEILING(MONTH(VolumeByClient[[#This Row],[DATE]])/3,1)&amp;" "&amp;YEAR(VolumeByClient[[#This Row],[DATE]])</f>
        <v>Q2 2020</v>
      </c>
    </row>
    <row r="701" spans="1:6" ht="14" x14ac:dyDescent="0.15">
      <c r="A701" s="4" t="s">
        <v>50</v>
      </c>
      <c r="B701" s="4">
        <v>43982</v>
      </c>
      <c r="C701" s="11">
        <v>4675</v>
      </c>
      <c r="D701" t="str">
        <f>_xlfn.XLOOKUP(VolumeByClient[[#This Row],[CLID]],GeoTableByClient[CLID2],GeoTableByClient[GEOID])</f>
        <v>GEO1004</v>
      </c>
      <c r="E701" t="str">
        <f>_xlfn.XLOOKUP(VolumeByClient[[#This Row],[GEOID]],GEONAMES[GEOCODE],GEONAMES[GEO NAME])</f>
        <v>LATAM</v>
      </c>
      <c r="F701" t="str">
        <f>"Q"&amp;CEILING(MONTH(VolumeByClient[[#This Row],[DATE]])/3,1)&amp;" "&amp;YEAR(VolumeByClient[[#This Row],[DATE]])</f>
        <v>Q2 2020</v>
      </c>
    </row>
    <row r="702" spans="1:6" ht="14" x14ac:dyDescent="0.15">
      <c r="A702" s="4" t="s">
        <v>50</v>
      </c>
      <c r="B702" s="4">
        <v>44012</v>
      </c>
      <c r="C702" s="11">
        <v>3400</v>
      </c>
      <c r="D702" t="str">
        <f>_xlfn.XLOOKUP(VolumeByClient[[#This Row],[CLID]],GeoTableByClient[CLID2],GeoTableByClient[GEOID])</f>
        <v>GEO1004</v>
      </c>
      <c r="E702" t="str">
        <f>_xlfn.XLOOKUP(VolumeByClient[[#This Row],[GEOID]],GEONAMES[GEOCODE],GEONAMES[GEO NAME])</f>
        <v>LATAM</v>
      </c>
      <c r="F702" t="str">
        <f>"Q"&amp;CEILING(MONTH(VolumeByClient[[#This Row],[DATE]])/3,1)&amp;" "&amp;YEAR(VolumeByClient[[#This Row],[DATE]])</f>
        <v>Q2 2020</v>
      </c>
    </row>
    <row r="703" spans="1:6" ht="14" x14ac:dyDescent="0.15">
      <c r="A703" s="4" t="s">
        <v>50</v>
      </c>
      <c r="B703" s="4">
        <v>44043</v>
      </c>
      <c r="C703" s="11">
        <v>2976</v>
      </c>
      <c r="D703" t="str">
        <f>_xlfn.XLOOKUP(VolumeByClient[[#This Row],[CLID]],GeoTableByClient[CLID2],GeoTableByClient[GEOID])</f>
        <v>GEO1004</v>
      </c>
      <c r="E703" t="str">
        <f>_xlfn.XLOOKUP(VolumeByClient[[#This Row],[GEOID]],GEONAMES[GEOCODE],GEONAMES[GEO NAME])</f>
        <v>LATAM</v>
      </c>
      <c r="F703" t="str">
        <f>"Q"&amp;CEILING(MONTH(VolumeByClient[[#This Row],[DATE]])/3,1)&amp;" "&amp;YEAR(VolumeByClient[[#This Row],[DATE]])</f>
        <v>Q3 2020</v>
      </c>
    </row>
    <row r="704" spans="1:6" ht="14" x14ac:dyDescent="0.15">
      <c r="A704" s="4" t="s">
        <v>50</v>
      </c>
      <c r="B704" s="4">
        <v>44074</v>
      </c>
      <c r="C704" s="11">
        <v>2552</v>
      </c>
      <c r="D704" t="str">
        <f>_xlfn.XLOOKUP(VolumeByClient[[#This Row],[CLID]],GeoTableByClient[CLID2],GeoTableByClient[GEOID])</f>
        <v>GEO1004</v>
      </c>
      <c r="E704" t="str">
        <f>_xlfn.XLOOKUP(VolumeByClient[[#This Row],[GEOID]],GEONAMES[GEOCODE],GEONAMES[GEO NAME])</f>
        <v>LATAM</v>
      </c>
      <c r="F704" t="str">
        <f>"Q"&amp;CEILING(MONTH(VolumeByClient[[#This Row],[DATE]])/3,1)&amp;" "&amp;YEAR(VolumeByClient[[#This Row],[DATE]])</f>
        <v>Q3 2020</v>
      </c>
    </row>
    <row r="705" spans="1:6" ht="14" x14ac:dyDescent="0.15">
      <c r="A705" s="4" t="s">
        <v>50</v>
      </c>
      <c r="B705" s="4">
        <v>44104</v>
      </c>
      <c r="C705" s="11">
        <v>2550</v>
      </c>
      <c r="D705" t="str">
        <f>_xlfn.XLOOKUP(VolumeByClient[[#This Row],[CLID]],GeoTableByClient[CLID2],GeoTableByClient[GEOID])</f>
        <v>GEO1004</v>
      </c>
      <c r="E705" t="str">
        <f>_xlfn.XLOOKUP(VolumeByClient[[#This Row],[GEOID]],GEONAMES[GEOCODE],GEONAMES[GEO NAME])</f>
        <v>LATAM</v>
      </c>
      <c r="F705" t="str">
        <f>"Q"&amp;CEILING(MONTH(VolumeByClient[[#This Row],[DATE]])/3,1)&amp;" "&amp;YEAR(VolumeByClient[[#This Row],[DATE]])</f>
        <v>Q3 2020</v>
      </c>
    </row>
    <row r="706" spans="1:6" ht="14" x14ac:dyDescent="0.15">
      <c r="A706" s="4" t="s">
        <v>50</v>
      </c>
      <c r="B706" s="4">
        <v>44135</v>
      </c>
      <c r="C706" s="11">
        <v>2975</v>
      </c>
      <c r="D706" t="str">
        <f>_xlfn.XLOOKUP(VolumeByClient[[#This Row],[CLID]],GeoTableByClient[CLID2],GeoTableByClient[GEOID])</f>
        <v>GEO1004</v>
      </c>
      <c r="E706" t="str">
        <f>_xlfn.XLOOKUP(VolumeByClient[[#This Row],[GEOID]],GEONAMES[GEOCODE],GEONAMES[GEO NAME])</f>
        <v>LATAM</v>
      </c>
      <c r="F706" t="str">
        <f>"Q"&amp;CEILING(MONTH(VolumeByClient[[#This Row],[DATE]])/3,1)&amp;" "&amp;YEAR(VolumeByClient[[#This Row],[DATE]])</f>
        <v>Q4 2020</v>
      </c>
    </row>
    <row r="707" spans="1:6" ht="14" x14ac:dyDescent="0.15">
      <c r="A707" s="4" t="s">
        <v>50</v>
      </c>
      <c r="B707" s="4">
        <v>44165</v>
      </c>
      <c r="C707" s="11">
        <v>3399</v>
      </c>
      <c r="D707" t="str">
        <f>_xlfn.XLOOKUP(VolumeByClient[[#This Row],[CLID]],GeoTableByClient[CLID2],GeoTableByClient[GEOID])</f>
        <v>GEO1004</v>
      </c>
      <c r="E707" t="str">
        <f>_xlfn.XLOOKUP(VolumeByClient[[#This Row],[GEOID]],GEONAMES[GEOCODE],GEONAMES[GEO NAME])</f>
        <v>LATAM</v>
      </c>
      <c r="F707" t="str">
        <f>"Q"&amp;CEILING(MONTH(VolumeByClient[[#This Row],[DATE]])/3,1)&amp;" "&amp;YEAR(VolumeByClient[[#This Row],[DATE]])</f>
        <v>Q4 2020</v>
      </c>
    </row>
    <row r="708" spans="1:6" ht="14" x14ac:dyDescent="0.15">
      <c r="A708" s="4" t="s">
        <v>50</v>
      </c>
      <c r="B708" s="4">
        <v>44196</v>
      </c>
      <c r="C708" s="11">
        <v>3404</v>
      </c>
      <c r="D708" t="str">
        <f>_xlfn.XLOOKUP(VolumeByClient[[#This Row],[CLID]],GeoTableByClient[CLID2],GeoTableByClient[GEOID])</f>
        <v>GEO1004</v>
      </c>
      <c r="E708" t="str">
        <f>_xlfn.XLOOKUP(VolumeByClient[[#This Row],[GEOID]],GEONAMES[GEOCODE],GEONAMES[GEO NAME])</f>
        <v>LATAM</v>
      </c>
      <c r="F708" t="str">
        <f>"Q"&amp;CEILING(MONTH(VolumeByClient[[#This Row],[DATE]])/3,1)&amp;" "&amp;YEAR(VolumeByClient[[#This Row],[DATE]])</f>
        <v>Q4 2020</v>
      </c>
    </row>
    <row r="709" spans="1:6" ht="14" x14ac:dyDescent="0.15">
      <c r="A709" s="4" t="s">
        <v>50</v>
      </c>
      <c r="B709" s="4">
        <v>44377</v>
      </c>
      <c r="C709" s="11">
        <v>3501</v>
      </c>
      <c r="D709" t="str">
        <f>_xlfn.XLOOKUP(VolumeByClient[[#This Row],[CLID]],GeoTableByClient[CLID2],GeoTableByClient[GEOID])</f>
        <v>GEO1004</v>
      </c>
      <c r="E709" t="str">
        <f>_xlfn.XLOOKUP(VolumeByClient[[#This Row],[GEOID]],GEONAMES[GEOCODE],GEONAMES[GEO NAME])</f>
        <v>LATAM</v>
      </c>
      <c r="F709" t="str">
        <f>"Q"&amp;CEILING(MONTH(VolumeByClient[[#This Row],[DATE]])/3,1)&amp;" "&amp;YEAR(VolumeByClient[[#This Row],[DATE]])</f>
        <v>Q2 2021</v>
      </c>
    </row>
    <row r="710" spans="1:6" ht="14" x14ac:dyDescent="0.15">
      <c r="A710" s="4" t="s">
        <v>50</v>
      </c>
      <c r="B710" s="4">
        <v>44347</v>
      </c>
      <c r="C710" s="11">
        <v>4768</v>
      </c>
      <c r="D710" t="str">
        <f>_xlfn.XLOOKUP(VolumeByClient[[#This Row],[CLID]],GeoTableByClient[CLID2],GeoTableByClient[GEOID])</f>
        <v>GEO1004</v>
      </c>
      <c r="E710" t="str">
        <f>_xlfn.XLOOKUP(VolumeByClient[[#This Row],[GEOID]],GEONAMES[GEOCODE],GEONAMES[GEO NAME])</f>
        <v>LATAM</v>
      </c>
      <c r="F710" t="str">
        <f>"Q"&amp;CEILING(MONTH(VolumeByClient[[#This Row],[DATE]])/3,1)&amp;" "&amp;YEAR(VolumeByClient[[#This Row],[DATE]])</f>
        <v>Q2 2021</v>
      </c>
    </row>
    <row r="711" spans="1:6" ht="14" x14ac:dyDescent="0.15">
      <c r="A711" s="4" t="s">
        <v>50</v>
      </c>
      <c r="B711" s="4">
        <v>44316</v>
      </c>
      <c r="C711" s="11">
        <v>5254</v>
      </c>
      <c r="D711" t="str">
        <f>_xlfn.XLOOKUP(VolumeByClient[[#This Row],[CLID]],GeoTableByClient[CLID2],GeoTableByClient[GEOID])</f>
        <v>GEO1004</v>
      </c>
      <c r="E711" t="str">
        <f>_xlfn.XLOOKUP(VolumeByClient[[#This Row],[GEOID]],GEONAMES[GEOCODE],GEONAMES[GEO NAME])</f>
        <v>LATAM</v>
      </c>
      <c r="F711" t="str">
        <f>"Q"&amp;CEILING(MONTH(VolumeByClient[[#This Row],[DATE]])/3,1)&amp;" "&amp;YEAR(VolumeByClient[[#This Row],[DATE]])</f>
        <v>Q2 2021</v>
      </c>
    </row>
    <row r="712" spans="1:6" ht="14" x14ac:dyDescent="0.15">
      <c r="A712" s="4" t="s">
        <v>50</v>
      </c>
      <c r="B712" s="4">
        <v>44286</v>
      </c>
      <c r="C712" s="11">
        <v>4212</v>
      </c>
      <c r="D712" t="str">
        <f>_xlfn.XLOOKUP(VolumeByClient[[#This Row],[CLID]],GeoTableByClient[CLID2],GeoTableByClient[GEOID])</f>
        <v>GEO1004</v>
      </c>
      <c r="E712" t="str">
        <f>_xlfn.XLOOKUP(VolumeByClient[[#This Row],[GEOID]],GEONAMES[GEOCODE],GEONAMES[GEO NAME])</f>
        <v>LATAM</v>
      </c>
      <c r="F712" t="str">
        <f>"Q"&amp;CEILING(MONTH(VolumeByClient[[#This Row],[DATE]])/3,1)&amp;" "&amp;YEAR(VolumeByClient[[#This Row],[DATE]])</f>
        <v>Q1 2021</v>
      </c>
    </row>
    <row r="713" spans="1:6" ht="14" x14ac:dyDescent="0.15">
      <c r="A713" s="4" t="s">
        <v>50</v>
      </c>
      <c r="B713" s="4">
        <v>44255</v>
      </c>
      <c r="C713" s="11">
        <v>3808</v>
      </c>
      <c r="D713" t="str">
        <f>_xlfn.XLOOKUP(VolumeByClient[[#This Row],[CLID]],GeoTableByClient[CLID2],GeoTableByClient[GEOID])</f>
        <v>GEO1004</v>
      </c>
      <c r="E713" t="str">
        <f>_xlfn.XLOOKUP(VolumeByClient[[#This Row],[GEOID]],GEONAMES[GEOCODE],GEONAMES[GEO NAME])</f>
        <v>LATAM</v>
      </c>
      <c r="F713" t="str">
        <f>"Q"&amp;CEILING(MONTH(VolumeByClient[[#This Row],[DATE]])/3,1)&amp;" "&amp;YEAR(VolumeByClient[[#This Row],[DATE]])</f>
        <v>Q1 2021</v>
      </c>
    </row>
    <row r="714" spans="1:6" ht="14" x14ac:dyDescent="0.15">
      <c r="A714" s="4" t="s">
        <v>50</v>
      </c>
      <c r="B714" s="4">
        <v>44227</v>
      </c>
      <c r="C714" s="11">
        <v>3575</v>
      </c>
      <c r="D714" t="str">
        <f>_xlfn.XLOOKUP(VolumeByClient[[#This Row],[CLID]],GeoTableByClient[CLID2],GeoTableByClient[GEOID])</f>
        <v>GEO1004</v>
      </c>
      <c r="E714" t="str">
        <f>_xlfn.XLOOKUP(VolumeByClient[[#This Row],[GEOID]],GEONAMES[GEOCODE],GEONAMES[GEO NAME])</f>
        <v>LATAM</v>
      </c>
      <c r="F714" t="str">
        <f>"Q"&amp;CEILING(MONTH(VolumeByClient[[#This Row],[DATE]])/3,1)&amp;" "&amp;YEAR(VolumeByClient[[#This Row],[DATE]])</f>
        <v>Q1 2021</v>
      </c>
    </row>
    <row r="715" spans="1:6" ht="14" x14ac:dyDescent="0.15">
      <c r="A715" s="4" t="s">
        <v>18</v>
      </c>
      <c r="B715" s="4">
        <v>43861</v>
      </c>
      <c r="C715" s="11">
        <v>627</v>
      </c>
      <c r="D715" t="str">
        <f>_xlfn.XLOOKUP(VolumeByClient[[#This Row],[CLID]],GeoTableByClient[CLID2],GeoTableByClient[GEOID])</f>
        <v>GEO1003</v>
      </c>
      <c r="E715" t="str">
        <f>_xlfn.XLOOKUP(VolumeByClient[[#This Row],[GEOID]],GEONAMES[GEOCODE],GEONAMES[GEO NAME])</f>
        <v>EMEA</v>
      </c>
      <c r="F715" t="str">
        <f>"Q"&amp;CEILING(MONTH(VolumeByClient[[#This Row],[DATE]])/3,1)&amp;" "&amp;YEAR(VolumeByClient[[#This Row],[DATE]])</f>
        <v>Q1 2020</v>
      </c>
    </row>
    <row r="716" spans="1:6" ht="14" x14ac:dyDescent="0.15">
      <c r="A716" s="4" t="s">
        <v>18</v>
      </c>
      <c r="B716" s="4">
        <v>43890</v>
      </c>
      <c r="C716" s="11">
        <v>495</v>
      </c>
      <c r="D716" t="str">
        <f>_xlfn.XLOOKUP(VolumeByClient[[#This Row],[CLID]],GeoTableByClient[CLID2],GeoTableByClient[GEOID])</f>
        <v>GEO1003</v>
      </c>
      <c r="E716" t="str">
        <f>_xlfn.XLOOKUP(VolumeByClient[[#This Row],[GEOID]],GEONAMES[GEOCODE],GEONAMES[GEO NAME])</f>
        <v>EMEA</v>
      </c>
      <c r="F716" t="str">
        <f>"Q"&amp;CEILING(MONTH(VolumeByClient[[#This Row],[DATE]])/3,1)&amp;" "&amp;YEAR(VolumeByClient[[#This Row],[DATE]])</f>
        <v>Q1 2020</v>
      </c>
    </row>
    <row r="717" spans="1:6" ht="14" x14ac:dyDescent="0.15">
      <c r="A717" s="4" t="s">
        <v>18</v>
      </c>
      <c r="B717" s="4">
        <v>43921</v>
      </c>
      <c r="C717" s="11">
        <v>755</v>
      </c>
      <c r="D717" t="str">
        <f>_xlfn.XLOOKUP(VolumeByClient[[#This Row],[CLID]],GeoTableByClient[CLID2],GeoTableByClient[GEOID])</f>
        <v>GEO1003</v>
      </c>
      <c r="E717" t="str">
        <f>_xlfn.XLOOKUP(VolumeByClient[[#This Row],[GEOID]],GEONAMES[GEOCODE],GEONAMES[GEO NAME])</f>
        <v>EMEA</v>
      </c>
      <c r="F717" t="str">
        <f>"Q"&amp;CEILING(MONTH(VolumeByClient[[#This Row],[DATE]])/3,1)&amp;" "&amp;YEAR(VolumeByClient[[#This Row],[DATE]])</f>
        <v>Q1 2020</v>
      </c>
    </row>
    <row r="718" spans="1:6" ht="14" x14ac:dyDescent="0.15">
      <c r="A718" s="4" t="s">
        <v>18</v>
      </c>
      <c r="B718" s="4">
        <v>43951</v>
      </c>
      <c r="C718" s="11">
        <v>689</v>
      </c>
      <c r="D718" t="str">
        <f>_xlfn.XLOOKUP(VolumeByClient[[#This Row],[CLID]],GeoTableByClient[CLID2],GeoTableByClient[GEOID])</f>
        <v>GEO1003</v>
      </c>
      <c r="E718" t="str">
        <f>_xlfn.XLOOKUP(VolumeByClient[[#This Row],[GEOID]],GEONAMES[GEOCODE],GEONAMES[GEO NAME])</f>
        <v>EMEA</v>
      </c>
      <c r="F718" t="str">
        <f>"Q"&amp;CEILING(MONTH(VolumeByClient[[#This Row],[DATE]])/3,1)&amp;" "&amp;YEAR(VolumeByClient[[#This Row],[DATE]])</f>
        <v>Q2 2020</v>
      </c>
    </row>
    <row r="719" spans="1:6" ht="14" x14ac:dyDescent="0.15">
      <c r="A719" s="4" t="s">
        <v>18</v>
      </c>
      <c r="B719" s="4">
        <v>43982</v>
      </c>
      <c r="C719" s="11">
        <v>817</v>
      </c>
      <c r="D719" t="str">
        <f>_xlfn.XLOOKUP(VolumeByClient[[#This Row],[CLID]],GeoTableByClient[CLID2],GeoTableByClient[GEOID])</f>
        <v>GEO1003</v>
      </c>
      <c r="E719" t="str">
        <f>_xlfn.XLOOKUP(VolumeByClient[[#This Row],[GEOID]],GEONAMES[GEOCODE],GEONAMES[GEO NAME])</f>
        <v>EMEA</v>
      </c>
      <c r="F719" t="str">
        <f>"Q"&amp;CEILING(MONTH(VolumeByClient[[#This Row],[DATE]])/3,1)&amp;" "&amp;YEAR(VolumeByClient[[#This Row],[DATE]])</f>
        <v>Q2 2020</v>
      </c>
    </row>
    <row r="720" spans="1:6" ht="14" x14ac:dyDescent="0.15">
      <c r="A720" s="4" t="s">
        <v>18</v>
      </c>
      <c r="B720" s="4">
        <v>44012</v>
      </c>
      <c r="C720" s="11">
        <v>426</v>
      </c>
      <c r="D720" t="str">
        <f>_xlfn.XLOOKUP(VolumeByClient[[#This Row],[CLID]],GeoTableByClient[CLID2],GeoTableByClient[GEOID])</f>
        <v>GEO1003</v>
      </c>
      <c r="E720" t="str">
        <f>_xlfn.XLOOKUP(VolumeByClient[[#This Row],[GEOID]],GEONAMES[GEOCODE],GEONAMES[GEO NAME])</f>
        <v>EMEA</v>
      </c>
      <c r="F720" t="str">
        <f>"Q"&amp;CEILING(MONTH(VolumeByClient[[#This Row],[DATE]])/3,1)&amp;" "&amp;YEAR(VolumeByClient[[#This Row],[DATE]])</f>
        <v>Q2 2020</v>
      </c>
    </row>
    <row r="721" spans="1:6" ht="14" x14ac:dyDescent="0.15">
      <c r="A721" s="4" t="s">
        <v>18</v>
      </c>
      <c r="B721" s="4">
        <v>44043</v>
      </c>
      <c r="C721" s="11">
        <v>559</v>
      </c>
      <c r="D721" t="str">
        <f>_xlfn.XLOOKUP(VolumeByClient[[#This Row],[CLID]],GeoTableByClient[CLID2],GeoTableByClient[GEOID])</f>
        <v>GEO1003</v>
      </c>
      <c r="E721" t="str">
        <f>_xlfn.XLOOKUP(VolumeByClient[[#This Row],[GEOID]],GEONAMES[GEOCODE],GEONAMES[GEO NAME])</f>
        <v>EMEA</v>
      </c>
      <c r="F721" t="str">
        <f>"Q"&amp;CEILING(MONTH(VolumeByClient[[#This Row],[DATE]])/3,1)&amp;" "&amp;YEAR(VolumeByClient[[#This Row],[DATE]])</f>
        <v>Q3 2020</v>
      </c>
    </row>
    <row r="722" spans="1:6" ht="14" x14ac:dyDescent="0.15">
      <c r="A722" s="4" t="s">
        <v>18</v>
      </c>
      <c r="B722" s="4">
        <v>44074</v>
      </c>
      <c r="C722" s="11">
        <v>300</v>
      </c>
      <c r="D722" t="str">
        <f>_xlfn.XLOOKUP(VolumeByClient[[#This Row],[CLID]],GeoTableByClient[CLID2],GeoTableByClient[GEOID])</f>
        <v>GEO1003</v>
      </c>
      <c r="E722" t="str">
        <f>_xlfn.XLOOKUP(VolumeByClient[[#This Row],[GEOID]],GEONAMES[GEOCODE],GEONAMES[GEO NAME])</f>
        <v>EMEA</v>
      </c>
      <c r="F722" t="str">
        <f>"Q"&amp;CEILING(MONTH(VolumeByClient[[#This Row],[DATE]])/3,1)&amp;" "&amp;YEAR(VolumeByClient[[#This Row],[DATE]])</f>
        <v>Q3 2020</v>
      </c>
    </row>
    <row r="723" spans="1:6" ht="14" x14ac:dyDescent="0.15">
      <c r="A723" s="4" t="s">
        <v>18</v>
      </c>
      <c r="B723" s="4">
        <v>44104</v>
      </c>
      <c r="C723" s="11">
        <v>493</v>
      </c>
      <c r="D723" t="str">
        <f>_xlfn.XLOOKUP(VolumeByClient[[#This Row],[CLID]],GeoTableByClient[CLID2],GeoTableByClient[GEOID])</f>
        <v>GEO1003</v>
      </c>
      <c r="E723" t="str">
        <f>_xlfn.XLOOKUP(VolumeByClient[[#This Row],[GEOID]],GEONAMES[GEOCODE],GEONAMES[GEO NAME])</f>
        <v>EMEA</v>
      </c>
      <c r="F723" t="str">
        <f>"Q"&amp;CEILING(MONTH(VolumeByClient[[#This Row],[DATE]])/3,1)&amp;" "&amp;YEAR(VolumeByClient[[#This Row],[DATE]])</f>
        <v>Q3 2020</v>
      </c>
    </row>
    <row r="724" spans="1:6" ht="14" x14ac:dyDescent="0.15">
      <c r="A724" s="4" t="s">
        <v>18</v>
      </c>
      <c r="B724" s="4">
        <v>44135</v>
      </c>
      <c r="C724" s="11">
        <v>364</v>
      </c>
      <c r="D724" t="str">
        <f>_xlfn.XLOOKUP(VolumeByClient[[#This Row],[CLID]],GeoTableByClient[CLID2],GeoTableByClient[GEOID])</f>
        <v>GEO1003</v>
      </c>
      <c r="E724" t="str">
        <f>_xlfn.XLOOKUP(VolumeByClient[[#This Row],[GEOID]],GEONAMES[GEOCODE],GEONAMES[GEO NAME])</f>
        <v>EMEA</v>
      </c>
      <c r="F724" t="str">
        <f>"Q"&amp;CEILING(MONTH(VolumeByClient[[#This Row],[DATE]])/3,1)&amp;" "&amp;YEAR(VolumeByClient[[#This Row],[DATE]])</f>
        <v>Q4 2020</v>
      </c>
    </row>
    <row r="725" spans="1:6" ht="14" x14ac:dyDescent="0.15">
      <c r="A725" s="4" t="s">
        <v>18</v>
      </c>
      <c r="B725" s="4">
        <v>44165</v>
      </c>
      <c r="C725" s="11">
        <v>627</v>
      </c>
      <c r="D725" t="str">
        <f>_xlfn.XLOOKUP(VolumeByClient[[#This Row],[CLID]],GeoTableByClient[CLID2],GeoTableByClient[GEOID])</f>
        <v>GEO1003</v>
      </c>
      <c r="E725" t="str">
        <f>_xlfn.XLOOKUP(VolumeByClient[[#This Row],[GEOID]],GEONAMES[GEOCODE],GEONAMES[GEO NAME])</f>
        <v>EMEA</v>
      </c>
      <c r="F725" t="str">
        <f>"Q"&amp;CEILING(MONTH(VolumeByClient[[#This Row],[DATE]])/3,1)&amp;" "&amp;YEAR(VolumeByClient[[#This Row],[DATE]])</f>
        <v>Q4 2020</v>
      </c>
    </row>
    <row r="726" spans="1:6" ht="14" x14ac:dyDescent="0.15">
      <c r="A726" s="4" t="s">
        <v>18</v>
      </c>
      <c r="B726" s="4">
        <v>44196</v>
      </c>
      <c r="C726" s="11">
        <v>429</v>
      </c>
      <c r="D726" t="str">
        <f>_xlfn.XLOOKUP(VolumeByClient[[#This Row],[CLID]],GeoTableByClient[CLID2],GeoTableByClient[GEOID])</f>
        <v>GEO1003</v>
      </c>
      <c r="E726" t="str">
        <f>_xlfn.XLOOKUP(VolumeByClient[[#This Row],[GEOID]],GEONAMES[GEOCODE],GEONAMES[GEO NAME])</f>
        <v>EMEA</v>
      </c>
      <c r="F726" t="str">
        <f>"Q"&amp;CEILING(MONTH(VolumeByClient[[#This Row],[DATE]])/3,1)&amp;" "&amp;YEAR(VolumeByClient[[#This Row],[DATE]])</f>
        <v>Q4 2020</v>
      </c>
    </row>
    <row r="727" spans="1:6" ht="14" x14ac:dyDescent="0.15">
      <c r="A727" s="4" t="s">
        <v>18</v>
      </c>
      <c r="B727" s="4">
        <v>44377</v>
      </c>
      <c r="C727" s="11">
        <v>441</v>
      </c>
      <c r="D727" t="str">
        <f>_xlfn.XLOOKUP(VolumeByClient[[#This Row],[CLID]],GeoTableByClient[CLID2],GeoTableByClient[GEOID])</f>
        <v>GEO1003</v>
      </c>
      <c r="E727" t="str">
        <f>_xlfn.XLOOKUP(VolumeByClient[[#This Row],[GEOID]],GEONAMES[GEOCODE],GEONAMES[GEO NAME])</f>
        <v>EMEA</v>
      </c>
      <c r="F727" t="str">
        <f>"Q"&amp;CEILING(MONTH(VolumeByClient[[#This Row],[DATE]])/3,1)&amp;" "&amp;YEAR(VolumeByClient[[#This Row],[DATE]])</f>
        <v>Q2 2021</v>
      </c>
    </row>
    <row r="728" spans="1:6" ht="14" x14ac:dyDescent="0.15">
      <c r="A728" s="4" t="s">
        <v>18</v>
      </c>
      <c r="B728" s="4">
        <v>44347</v>
      </c>
      <c r="C728" s="11">
        <v>813</v>
      </c>
      <c r="D728" t="str">
        <f>_xlfn.XLOOKUP(VolumeByClient[[#This Row],[CLID]],GeoTableByClient[CLID2],GeoTableByClient[GEOID])</f>
        <v>GEO1003</v>
      </c>
      <c r="E728" t="str">
        <f>_xlfn.XLOOKUP(VolumeByClient[[#This Row],[GEOID]],GEONAMES[GEOCODE],GEONAMES[GEO NAME])</f>
        <v>EMEA</v>
      </c>
      <c r="F728" t="str">
        <f>"Q"&amp;CEILING(MONTH(VolumeByClient[[#This Row],[DATE]])/3,1)&amp;" "&amp;YEAR(VolumeByClient[[#This Row],[DATE]])</f>
        <v>Q2 2021</v>
      </c>
    </row>
    <row r="729" spans="1:6" ht="14" x14ac:dyDescent="0.15">
      <c r="A729" s="4" t="s">
        <v>18</v>
      </c>
      <c r="B729" s="4">
        <v>44316</v>
      </c>
      <c r="C729" s="11">
        <v>689</v>
      </c>
      <c r="D729" t="str">
        <f>_xlfn.XLOOKUP(VolumeByClient[[#This Row],[CLID]],GeoTableByClient[CLID2],GeoTableByClient[GEOID])</f>
        <v>GEO1003</v>
      </c>
      <c r="E729" t="str">
        <f>_xlfn.XLOOKUP(VolumeByClient[[#This Row],[GEOID]],GEONAMES[GEOCODE],GEONAMES[GEO NAME])</f>
        <v>EMEA</v>
      </c>
      <c r="F729" t="str">
        <f>"Q"&amp;CEILING(MONTH(VolumeByClient[[#This Row],[DATE]])/3,1)&amp;" "&amp;YEAR(VolumeByClient[[#This Row],[DATE]])</f>
        <v>Q2 2021</v>
      </c>
    </row>
    <row r="730" spans="1:6" ht="14" x14ac:dyDescent="0.15">
      <c r="A730" s="4" t="s">
        <v>18</v>
      </c>
      <c r="B730" s="4">
        <v>44286</v>
      </c>
      <c r="C730" s="11">
        <v>769</v>
      </c>
      <c r="D730" t="str">
        <f>_xlfn.XLOOKUP(VolumeByClient[[#This Row],[CLID]],GeoTableByClient[CLID2],GeoTableByClient[GEOID])</f>
        <v>GEO1003</v>
      </c>
      <c r="E730" t="str">
        <f>_xlfn.XLOOKUP(VolumeByClient[[#This Row],[GEOID]],GEONAMES[GEOCODE],GEONAMES[GEO NAME])</f>
        <v>EMEA</v>
      </c>
      <c r="F730" t="str">
        <f>"Q"&amp;CEILING(MONTH(VolumeByClient[[#This Row],[DATE]])/3,1)&amp;" "&amp;YEAR(VolumeByClient[[#This Row],[DATE]])</f>
        <v>Q1 2021</v>
      </c>
    </row>
    <row r="731" spans="1:6" ht="14" x14ac:dyDescent="0.15">
      <c r="A731" s="4" t="s">
        <v>18</v>
      </c>
      <c r="B731" s="4">
        <v>44255</v>
      </c>
      <c r="C731" s="11">
        <v>504</v>
      </c>
      <c r="D731" t="str">
        <f>_xlfn.XLOOKUP(VolumeByClient[[#This Row],[CLID]],GeoTableByClient[CLID2],GeoTableByClient[GEOID])</f>
        <v>GEO1003</v>
      </c>
      <c r="E731" t="str">
        <f>_xlfn.XLOOKUP(VolumeByClient[[#This Row],[GEOID]],GEONAMES[GEOCODE],GEONAMES[GEO NAME])</f>
        <v>EMEA</v>
      </c>
      <c r="F731" t="str">
        <f>"Q"&amp;CEILING(MONTH(VolumeByClient[[#This Row],[DATE]])/3,1)&amp;" "&amp;YEAR(VolumeByClient[[#This Row],[DATE]])</f>
        <v>Q1 2021</v>
      </c>
    </row>
    <row r="732" spans="1:6" ht="14" x14ac:dyDescent="0.15">
      <c r="A732" s="4" t="s">
        <v>18</v>
      </c>
      <c r="B732" s="4">
        <v>44227</v>
      </c>
      <c r="C732" s="11">
        <v>618</v>
      </c>
      <c r="D732" t="str">
        <f>_xlfn.XLOOKUP(VolumeByClient[[#This Row],[CLID]],GeoTableByClient[CLID2],GeoTableByClient[GEOID])</f>
        <v>GEO1003</v>
      </c>
      <c r="E732" t="str">
        <f>_xlfn.XLOOKUP(VolumeByClient[[#This Row],[GEOID]],GEONAMES[GEOCODE],GEONAMES[GEO NAME])</f>
        <v>EMEA</v>
      </c>
      <c r="F732" t="str">
        <f>"Q"&amp;CEILING(MONTH(VolumeByClient[[#This Row],[DATE]])/3,1)&amp;" "&amp;YEAR(VolumeByClient[[#This Row],[DATE]])</f>
        <v>Q1 2021</v>
      </c>
    </row>
    <row r="733" spans="1:6" ht="14" x14ac:dyDescent="0.15">
      <c r="A733" s="4" t="s">
        <v>20</v>
      </c>
      <c r="B733" s="4">
        <v>43861</v>
      </c>
      <c r="C733" s="11">
        <v>19825</v>
      </c>
      <c r="D733" t="str">
        <f>_xlfn.XLOOKUP(VolumeByClient[[#This Row],[CLID]],GeoTableByClient[CLID2],GeoTableByClient[GEOID])</f>
        <v>GEO1003</v>
      </c>
      <c r="E733" t="str">
        <f>_xlfn.XLOOKUP(VolumeByClient[[#This Row],[GEOID]],GEONAMES[GEOCODE],GEONAMES[GEO NAME])</f>
        <v>EMEA</v>
      </c>
      <c r="F733" t="str">
        <f>"Q"&amp;CEILING(MONTH(VolumeByClient[[#This Row],[DATE]])/3,1)&amp;" "&amp;YEAR(VolumeByClient[[#This Row],[DATE]])</f>
        <v>Q1 2020</v>
      </c>
    </row>
    <row r="734" spans="1:6" ht="14" x14ac:dyDescent="0.15">
      <c r="A734" s="4" t="s">
        <v>20</v>
      </c>
      <c r="B734" s="4">
        <v>43890</v>
      </c>
      <c r="C734" s="11">
        <v>28323</v>
      </c>
      <c r="D734" t="str">
        <f>_xlfn.XLOOKUP(VolumeByClient[[#This Row],[CLID]],GeoTableByClient[CLID2],GeoTableByClient[GEOID])</f>
        <v>GEO1003</v>
      </c>
      <c r="E734" t="str">
        <f>_xlfn.XLOOKUP(VolumeByClient[[#This Row],[GEOID]],GEONAMES[GEOCODE],GEONAMES[GEO NAME])</f>
        <v>EMEA</v>
      </c>
      <c r="F734" t="str">
        <f>"Q"&amp;CEILING(MONTH(VolumeByClient[[#This Row],[DATE]])/3,1)&amp;" "&amp;YEAR(VolumeByClient[[#This Row],[DATE]])</f>
        <v>Q1 2020</v>
      </c>
    </row>
    <row r="735" spans="1:6" ht="14" x14ac:dyDescent="0.15">
      <c r="A735" s="4" t="s">
        <v>20</v>
      </c>
      <c r="B735" s="4">
        <v>43921</v>
      </c>
      <c r="C735" s="11">
        <v>25490</v>
      </c>
      <c r="D735" t="str">
        <f>_xlfn.XLOOKUP(VolumeByClient[[#This Row],[CLID]],GeoTableByClient[CLID2],GeoTableByClient[GEOID])</f>
        <v>GEO1003</v>
      </c>
      <c r="E735" t="str">
        <f>_xlfn.XLOOKUP(VolumeByClient[[#This Row],[GEOID]],GEONAMES[GEOCODE],GEONAMES[GEO NAME])</f>
        <v>EMEA</v>
      </c>
      <c r="F735" t="str">
        <f>"Q"&amp;CEILING(MONTH(VolumeByClient[[#This Row],[DATE]])/3,1)&amp;" "&amp;YEAR(VolumeByClient[[#This Row],[DATE]])</f>
        <v>Q1 2020</v>
      </c>
    </row>
    <row r="736" spans="1:6" ht="14" x14ac:dyDescent="0.15">
      <c r="A736" s="4" t="s">
        <v>20</v>
      </c>
      <c r="B736" s="4">
        <v>43951</v>
      </c>
      <c r="C736" s="11">
        <v>36816</v>
      </c>
      <c r="D736" t="str">
        <f>_xlfn.XLOOKUP(VolumeByClient[[#This Row],[CLID]],GeoTableByClient[CLID2],GeoTableByClient[GEOID])</f>
        <v>GEO1003</v>
      </c>
      <c r="E736" t="str">
        <f>_xlfn.XLOOKUP(VolumeByClient[[#This Row],[GEOID]],GEONAMES[GEOCODE],GEONAMES[GEO NAME])</f>
        <v>EMEA</v>
      </c>
      <c r="F736" t="str">
        <f>"Q"&amp;CEILING(MONTH(VolumeByClient[[#This Row],[DATE]])/3,1)&amp;" "&amp;YEAR(VolumeByClient[[#This Row],[DATE]])</f>
        <v>Q2 2020</v>
      </c>
    </row>
    <row r="737" spans="1:6" ht="14" x14ac:dyDescent="0.15">
      <c r="A737" s="4" t="s">
        <v>20</v>
      </c>
      <c r="B737" s="4">
        <v>43982</v>
      </c>
      <c r="C737" s="11">
        <v>28322</v>
      </c>
      <c r="D737" t="str">
        <f>_xlfn.XLOOKUP(VolumeByClient[[#This Row],[CLID]],GeoTableByClient[CLID2],GeoTableByClient[GEOID])</f>
        <v>GEO1003</v>
      </c>
      <c r="E737" t="str">
        <f>_xlfn.XLOOKUP(VolumeByClient[[#This Row],[GEOID]],GEONAMES[GEOCODE],GEONAMES[GEO NAME])</f>
        <v>EMEA</v>
      </c>
      <c r="F737" t="str">
        <f>"Q"&amp;CEILING(MONTH(VolumeByClient[[#This Row],[DATE]])/3,1)&amp;" "&amp;YEAR(VolumeByClient[[#This Row],[DATE]])</f>
        <v>Q2 2020</v>
      </c>
    </row>
    <row r="738" spans="1:6" ht="14" x14ac:dyDescent="0.15">
      <c r="A738" s="4" t="s">
        <v>20</v>
      </c>
      <c r="B738" s="4">
        <v>44012</v>
      </c>
      <c r="C738" s="11">
        <v>25486</v>
      </c>
      <c r="D738" t="str">
        <f>_xlfn.XLOOKUP(VolumeByClient[[#This Row],[CLID]],GeoTableByClient[CLID2],GeoTableByClient[GEOID])</f>
        <v>GEO1003</v>
      </c>
      <c r="E738" t="str">
        <f>_xlfn.XLOOKUP(VolumeByClient[[#This Row],[GEOID]],GEONAMES[GEOCODE],GEONAMES[GEO NAME])</f>
        <v>EMEA</v>
      </c>
      <c r="F738" t="str">
        <f>"Q"&amp;CEILING(MONTH(VolumeByClient[[#This Row],[DATE]])/3,1)&amp;" "&amp;YEAR(VolumeByClient[[#This Row],[DATE]])</f>
        <v>Q2 2020</v>
      </c>
    </row>
    <row r="739" spans="1:6" ht="14" x14ac:dyDescent="0.15">
      <c r="A739" s="4" t="s">
        <v>20</v>
      </c>
      <c r="B739" s="4">
        <v>44043</v>
      </c>
      <c r="C739" s="11">
        <v>16995</v>
      </c>
      <c r="D739" t="str">
        <f>_xlfn.XLOOKUP(VolumeByClient[[#This Row],[CLID]],GeoTableByClient[CLID2],GeoTableByClient[GEOID])</f>
        <v>GEO1003</v>
      </c>
      <c r="E739" t="str">
        <f>_xlfn.XLOOKUP(VolumeByClient[[#This Row],[GEOID]],GEONAMES[GEOCODE],GEONAMES[GEO NAME])</f>
        <v>EMEA</v>
      </c>
      <c r="F739" t="str">
        <f>"Q"&amp;CEILING(MONTH(VolumeByClient[[#This Row],[DATE]])/3,1)&amp;" "&amp;YEAR(VolumeByClient[[#This Row],[DATE]])</f>
        <v>Q3 2020</v>
      </c>
    </row>
    <row r="740" spans="1:6" ht="14" x14ac:dyDescent="0.15">
      <c r="A740" s="4" t="s">
        <v>20</v>
      </c>
      <c r="B740" s="4">
        <v>44074</v>
      </c>
      <c r="C740" s="11">
        <v>19826</v>
      </c>
      <c r="D740" t="str">
        <f>_xlfn.XLOOKUP(VolumeByClient[[#This Row],[CLID]],GeoTableByClient[CLID2],GeoTableByClient[GEOID])</f>
        <v>GEO1003</v>
      </c>
      <c r="E740" t="str">
        <f>_xlfn.XLOOKUP(VolumeByClient[[#This Row],[GEOID]],GEONAMES[GEOCODE],GEONAMES[GEO NAME])</f>
        <v>EMEA</v>
      </c>
      <c r="F740" t="str">
        <f>"Q"&amp;CEILING(MONTH(VolumeByClient[[#This Row],[DATE]])/3,1)&amp;" "&amp;YEAR(VolumeByClient[[#This Row],[DATE]])</f>
        <v>Q3 2020</v>
      </c>
    </row>
    <row r="741" spans="1:6" ht="14" x14ac:dyDescent="0.15">
      <c r="A741" s="4" t="s">
        <v>20</v>
      </c>
      <c r="B741" s="4">
        <v>44104</v>
      </c>
      <c r="C741" s="11">
        <v>14163</v>
      </c>
      <c r="D741" t="str">
        <f>_xlfn.XLOOKUP(VolumeByClient[[#This Row],[CLID]],GeoTableByClient[CLID2],GeoTableByClient[GEOID])</f>
        <v>GEO1003</v>
      </c>
      <c r="E741" t="str">
        <f>_xlfn.XLOOKUP(VolumeByClient[[#This Row],[GEOID]],GEONAMES[GEOCODE],GEONAMES[GEO NAME])</f>
        <v>EMEA</v>
      </c>
      <c r="F741" t="str">
        <f>"Q"&amp;CEILING(MONTH(VolumeByClient[[#This Row],[DATE]])/3,1)&amp;" "&amp;YEAR(VolumeByClient[[#This Row],[DATE]])</f>
        <v>Q3 2020</v>
      </c>
    </row>
    <row r="742" spans="1:6" ht="14" x14ac:dyDescent="0.15">
      <c r="A742" s="4" t="s">
        <v>20</v>
      </c>
      <c r="B742" s="4">
        <v>44135</v>
      </c>
      <c r="C742" s="11">
        <v>22655</v>
      </c>
      <c r="D742" t="str">
        <f>_xlfn.XLOOKUP(VolumeByClient[[#This Row],[CLID]],GeoTableByClient[CLID2],GeoTableByClient[GEOID])</f>
        <v>GEO1003</v>
      </c>
      <c r="E742" t="str">
        <f>_xlfn.XLOOKUP(VolumeByClient[[#This Row],[GEOID]],GEONAMES[GEOCODE],GEONAMES[GEO NAME])</f>
        <v>EMEA</v>
      </c>
      <c r="F742" t="str">
        <f>"Q"&amp;CEILING(MONTH(VolumeByClient[[#This Row],[DATE]])/3,1)&amp;" "&amp;YEAR(VolumeByClient[[#This Row],[DATE]])</f>
        <v>Q4 2020</v>
      </c>
    </row>
    <row r="743" spans="1:6" ht="14" x14ac:dyDescent="0.15">
      <c r="A743" s="4" t="s">
        <v>20</v>
      </c>
      <c r="B743" s="4">
        <v>44165</v>
      </c>
      <c r="C743" s="11">
        <v>19822</v>
      </c>
      <c r="D743" t="str">
        <f>_xlfn.XLOOKUP(VolumeByClient[[#This Row],[CLID]],GeoTableByClient[CLID2],GeoTableByClient[GEOID])</f>
        <v>GEO1003</v>
      </c>
      <c r="E743" t="str">
        <f>_xlfn.XLOOKUP(VolumeByClient[[#This Row],[GEOID]],GEONAMES[GEOCODE],GEONAMES[GEO NAME])</f>
        <v>EMEA</v>
      </c>
      <c r="F743" t="str">
        <f>"Q"&amp;CEILING(MONTH(VolumeByClient[[#This Row],[DATE]])/3,1)&amp;" "&amp;YEAR(VolumeByClient[[#This Row],[DATE]])</f>
        <v>Q4 2020</v>
      </c>
    </row>
    <row r="744" spans="1:6" ht="14" x14ac:dyDescent="0.15">
      <c r="A744" s="4" t="s">
        <v>20</v>
      </c>
      <c r="B744" s="4">
        <v>44196</v>
      </c>
      <c r="C744" s="11">
        <v>25485</v>
      </c>
      <c r="D744" t="str">
        <f>_xlfn.XLOOKUP(VolumeByClient[[#This Row],[CLID]],GeoTableByClient[CLID2],GeoTableByClient[GEOID])</f>
        <v>GEO1003</v>
      </c>
      <c r="E744" t="str">
        <f>_xlfn.XLOOKUP(VolumeByClient[[#This Row],[GEOID]],GEONAMES[GEOCODE],GEONAMES[GEO NAME])</f>
        <v>EMEA</v>
      </c>
      <c r="F744" t="str">
        <f>"Q"&amp;CEILING(MONTH(VolumeByClient[[#This Row],[DATE]])/3,1)&amp;" "&amp;YEAR(VolumeByClient[[#This Row],[DATE]])</f>
        <v>Q4 2020</v>
      </c>
    </row>
    <row r="745" spans="1:6" ht="14" x14ac:dyDescent="0.15">
      <c r="A745" s="4" t="s">
        <v>20</v>
      </c>
      <c r="B745" s="4">
        <v>44377</v>
      </c>
      <c r="C745" s="11">
        <v>26509</v>
      </c>
      <c r="D745" t="str">
        <f>_xlfn.XLOOKUP(VolumeByClient[[#This Row],[CLID]],GeoTableByClient[CLID2],GeoTableByClient[GEOID])</f>
        <v>GEO1003</v>
      </c>
      <c r="E745" t="str">
        <f>_xlfn.XLOOKUP(VolumeByClient[[#This Row],[GEOID]],GEONAMES[GEOCODE],GEONAMES[GEO NAME])</f>
        <v>EMEA</v>
      </c>
      <c r="F745" t="str">
        <f>"Q"&amp;CEILING(MONTH(VolumeByClient[[#This Row],[DATE]])/3,1)&amp;" "&amp;YEAR(VolumeByClient[[#This Row],[DATE]])</f>
        <v>Q2 2021</v>
      </c>
    </row>
    <row r="746" spans="1:6" ht="14" x14ac:dyDescent="0.15">
      <c r="A746" s="4" t="s">
        <v>20</v>
      </c>
      <c r="B746" s="4">
        <v>44347</v>
      </c>
      <c r="C746" s="11">
        <v>28176</v>
      </c>
      <c r="D746" t="str">
        <f>_xlfn.XLOOKUP(VolumeByClient[[#This Row],[CLID]],GeoTableByClient[CLID2],GeoTableByClient[GEOID])</f>
        <v>GEO1003</v>
      </c>
      <c r="E746" t="str">
        <f>_xlfn.XLOOKUP(VolumeByClient[[#This Row],[GEOID]],GEONAMES[GEOCODE],GEONAMES[GEO NAME])</f>
        <v>EMEA</v>
      </c>
      <c r="F746" t="str">
        <f>"Q"&amp;CEILING(MONTH(VolumeByClient[[#This Row],[DATE]])/3,1)&amp;" "&amp;YEAR(VolumeByClient[[#This Row],[DATE]])</f>
        <v>Q2 2021</v>
      </c>
    </row>
    <row r="747" spans="1:6" ht="14" x14ac:dyDescent="0.15">
      <c r="A747" s="4" t="s">
        <v>20</v>
      </c>
      <c r="B747" s="4">
        <v>44316</v>
      </c>
      <c r="C747" s="11">
        <v>37182</v>
      </c>
      <c r="D747" t="str">
        <f>_xlfn.XLOOKUP(VolumeByClient[[#This Row],[CLID]],GeoTableByClient[CLID2],GeoTableByClient[GEOID])</f>
        <v>GEO1003</v>
      </c>
      <c r="E747" t="str">
        <f>_xlfn.XLOOKUP(VolumeByClient[[#This Row],[GEOID]],GEONAMES[GEOCODE],GEONAMES[GEO NAME])</f>
        <v>EMEA</v>
      </c>
      <c r="F747" t="str">
        <f>"Q"&amp;CEILING(MONTH(VolumeByClient[[#This Row],[DATE]])/3,1)&amp;" "&amp;YEAR(VolumeByClient[[#This Row],[DATE]])</f>
        <v>Q2 2021</v>
      </c>
    </row>
    <row r="748" spans="1:6" ht="14" x14ac:dyDescent="0.15">
      <c r="A748" s="4" t="s">
        <v>20</v>
      </c>
      <c r="B748" s="4">
        <v>44286</v>
      </c>
      <c r="C748" s="11">
        <v>25741</v>
      </c>
      <c r="D748" t="str">
        <f>_xlfn.XLOOKUP(VolumeByClient[[#This Row],[CLID]],GeoTableByClient[CLID2],GeoTableByClient[GEOID])</f>
        <v>GEO1003</v>
      </c>
      <c r="E748" t="str">
        <f>_xlfn.XLOOKUP(VolumeByClient[[#This Row],[GEOID]],GEONAMES[GEOCODE],GEONAMES[GEO NAME])</f>
        <v>EMEA</v>
      </c>
      <c r="F748" t="str">
        <f>"Q"&amp;CEILING(MONTH(VolumeByClient[[#This Row],[DATE]])/3,1)&amp;" "&amp;YEAR(VolumeByClient[[#This Row],[DATE]])</f>
        <v>Q1 2021</v>
      </c>
    </row>
    <row r="749" spans="1:6" ht="14" x14ac:dyDescent="0.15">
      <c r="A749" s="4" t="s">
        <v>20</v>
      </c>
      <c r="B749" s="4">
        <v>44255</v>
      </c>
      <c r="C749" s="11">
        <v>28605</v>
      </c>
      <c r="D749" t="str">
        <f>_xlfn.XLOOKUP(VolumeByClient[[#This Row],[CLID]],GeoTableByClient[CLID2],GeoTableByClient[GEOID])</f>
        <v>GEO1003</v>
      </c>
      <c r="E749" t="str">
        <f>_xlfn.XLOOKUP(VolumeByClient[[#This Row],[GEOID]],GEONAMES[GEOCODE],GEONAMES[GEO NAME])</f>
        <v>EMEA</v>
      </c>
      <c r="F749" t="str">
        <f>"Q"&amp;CEILING(MONTH(VolumeByClient[[#This Row],[DATE]])/3,1)&amp;" "&amp;YEAR(VolumeByClient[[#This Row],[DATE]])</f>
        <v>Q1 2021</v>
      </c>
    </row>
    <row r="750" spans="1:6" ht="14" x14ac:dyDescent="0.15">
      <c r="A750" s="4" t="s">
        <v>20</v>
      </c>
      <c r="B750" s="4">
        <v>44227</v>
      </c>
      <c r="C750" s="11">
        <v>20218</v>
      </c>
      <c r="D750" t="str">
        <f>_xlfn.XLOOKUP(VolumeByClient[[#This Row],[CLID]],GeoTableByClient[CLID2],GeoTableByClient[GEOID])</f>
        <v>GEO1003</v>
      </c>
      <c r="E750" t="str">
        <f>_xlfn.XLOOKUP(VolumeByClient[[#This Row],[GEOID]],GEONAMES[GEOCODE],GEONAMES[GEO NAME])</f>
        <v>EMEA</v>
      </c>
      <c r="F750" t="str">
        <f>"Q"&amp;CEILING(MONTH(VolumeByClient[[#This Row],[DATE]])/3,1)&amp;" "&amp;YEAR(VolumeByClient[[#This Row],[DATE]])</f>
        <v>Q1 2021</v>
      </c>
    </row>
    <row r="751" spans="1:6" ht="14" x14ac:dyDescent="0.15">
      <c r="A751" s="4" t="s">
        <v>32</v>
      </c>
      <c r="B751" s="4">
        <v>43861</v>
      </c>
      <c r="C751" s="11">
        <v>967</v>
      </c>
      <c r="D751" t="str">
        <f>_xlfn.XLOOKUP(VolumeByClient[[#This Row],[CLID]],GeoTableByClient[CLID2],GeoTableByClient[GEOID])</f>
        <v>GEO1003</v>
      </c>
      <c r="E751" t="str">
        <f>_xlfn.XLOOKUP(VolumeByClient[[#This Row],[GEOID]],GEONAMES[GEOCODE],GEONAMES[GEO NAME])</f>
        <v>EMEA</v>
      </c>
      <c r="F751" t="str">
        <f>"Q"&amp;CEILING(MONTH(VolumeByClient[[#This Row],[DATE]])/3,1)&amp;" "&amp;YEAR(VolumeByClient[[#This Row],[DATE]])</f>
        <v>Q1 2020</v>
      </c>
    </row>
    <row r="752" spans="1:6" ht="14" x14ac:dyDescent="0.15">
      <c r="A752" s="4" t="s">
        <v>32</v>
      </c>
      <c r="B752" s="4">
        <v>43890</v>
      </c>
      <c r="C752" s="11">
        <v>1088</v>
      </c>
      <c r="D752" t="str">
        <f>_xlfn.XLOOKUP(VolumeByClient[[#This Row],[CLID]],GeoTableByClient[CLID2],GeoTableByClient[GEOID])</f>
        <v>GEO1003</v>
      </c>
      <c r="E752" t="str">
        <f>_xlfn.XLOOKUP(VolumeByClient[[#This Row],[GEOID]],GEONAMES[GEOCODE],GEONAMES[GEO NAME])</f>
        <v>EMEA</v>
      </c>
      <c r="F752" t="str">
        <f>"Q"&amp;CEILING(MONTH(VolumeByClient[[#This Row],[DATE]])/3,1)&amp;" "&amp;YEAR(VolumeByClient[[#This Row],[DATE]])</f>
        <v>Q1 2020</v>
      </c>
    </row>
    <row r="753" spans="1:6" ht="14" x14ac:dyDescent="0.15">
      <c r="A753" s="4" t="s">
        <v>32</v>
      </c>
      <c r="B753" s="4">
        <v>43921</v>
      </c>
      <c r="C753" s="11">
        <v>1209</v>
      </c>
      <c r="D753" t="str">
        <f>_xlfn.XLOOKUP(VolumeByClient[[#This Row],[CLID]],GeoTableByClient[CLID2],GeoTableByClient[GEOID])</f>
        <v>GEO1003</v>
      </c>
      <c r="E753" t="str">
        <f>_xlfn.XLOOKUP(VolumeByClient[[#This Row],[GEOID]],GEONAMES[GEOCODE],GEONAMES[GEO NAME])</f>
        <v>EMEA</v>
      </c>
      <c r="F753" t="str">
        <f>"Q"&amp;CEILING(MONTH(VolumeByClient[[#This Row],[DATE]])/3,1)&amp;" "&amp;YEAR(VolumeByClient[[#This Row],[DATE]])</f>
        <v>Q1 2020</v>
      </c>
    </row>
    <row r="754" spans="1:6" ht="14" x14ac:dyDescent="0.15">
      <c r="A754" s="4" t="s">
        <v>32</v>
      </c>
      <c r="B754" s="4">
        <v>43951</v>
      </c>
      <c r="C754" s="11">
        <v>1449</v>
      </c>
      <c r="D754" t="str">
        <f>_xlfn.XLOOKUP(VolumeByClient[[#This Row],[CLID]],GeoTableByClient[CLID2],GeoTableByClient[GEOID])</f>
        <v>GEO1003</v>
      </c>
      <c r="E754" t="str">
        <f>_xlfn.XLOOKUP(VolumeByClient[[#This Row],[GEOID]],GEONAMES[GEOCODE],GEONAMES[GEO NAME])</f>
        <v>EMEA</v>
      </c>
      <c r="F754" t="str">
        <f>"Q"&amp;CEILING(MONTH(VolumeByClient[[#This Row],[DATE]])/3,1)&amp;" "&amp;YEAR(VolumeByClient[[#This Row],[DATE]])</f>
        <v>Q2 2020</v>
      </c>
    </row>
    <row r="755" spans="1:6" ht="14" x14ac:dyDescent="0.15">
      <c r="A755" s="4" t="s">
        <v>32</v>
      </c>
      <c r="B755" s="4">
        <v>43982</v>
      </c>
      <c r="C755" s="11">
        <v>1327</v>
      </c>
      <c r="D755" t="str">
        <f>_xlfn.XLOOKUP(VolumeByClient[[#This Row],[CLID]],GeoTableByClient[CLID2],GeoTableByClient[GEOID])</f>
        <v>GEO1003</v>
      </c>
      <c r="E755" t="str">
        <f>_xlfn.XLOOKUP(VolumeByClient[[#This Row],[GEOID]],GEONAMES[GEOCODE],GEONAMES[GEO NAME])</f>
        <v>EMEA</v>
      </c>
      <c r="F755" t="str">
        <f>"Q"&amp;CEILING(MONTH(VolumeByClient[[#This Row],[DATE]])/3,1)&amp;" "&amp;YEAR(VolumeByClient[[#This Row],[DATE]])</f>
        <v>Q2 2020</v>
      </c>
    </row>
    <row r="756" spans="1:6" ht="14" x14ac:dyDescent="0.15">
      <c r="A756" s="4" t="s">
        <v>32</v>
      </c>
      <c r="B756" s="4">
        <v>44012</v>
      </c>
      <c r="C756" s="11">
        <v>964</v>
      </c>
      <c r="D756" t="str">
        <f>_xlfn.XLOOKUP(VolumeByClient[[#This Row],[CLID]],GeoTableByClient[CLID2],GeoTableByClient[GEOID])</f>
        <v>GEO1003</v>
      </c>
      <c r="E756" t="str">
        <f>_xlfn.XLOOKUP(VolumeByClient[[#This Row],[GEOID]],GEONAMES[GEOCODE],GEONAMES[GEO NAME])</f>
        <v>EMEA</v>
      </c>
      <c r="F756" t="str">
        <f>"Q"&amp;CEILING(MONTH(VolumeByClient[[#This Row],[DATE]])/3,1)&amp;" "&amp;YEAR(VolumeByClient[[#This Row],[DATE]])</f>
        <v>Q2 2020</v>
      </c>
    </row>
    <row r="757" spans="1:6" ht="14" x14ac:dyDescent="0.15">
      <c r="A757" s="4" t="s">
        <v>32</v>
      </c>
      <c r="B757" s="4">
        <v>44043</v>
      </c>
      <c r="C757" s="11">
        <v>844</v>
      </c>
      <c r="D757" t="str">
        <f>_xlfn.XLOOKUP(VolumeByClient[[#This Row],[CLID]],GeoTableByClient[CLID2],GeoTableByClient[GEOID])</f>
        <v>GEO1003</v>
      </c>
      <c r="E757" t="str">
        <f>_xlfn.XLOOKUP(VolumeByClient[[#This Row],[GEOID]],GEONAMES[GEOCODE],GEONAMES[GEO NAME])</f>
        <v>EMEA</v>
      </c>
      <c r="F757" t="str">
        <f>"Q"&amp;CEILING(MONTH(VolumeByClient[[#This Row],[DATE]])/3,1)&amp;" "&amp;YEAR(VolumeByClient[[#This Row],[DATE]])</f>
        <v>Q3 2020</v>
      </c>
    </row>
    <row r="758" spans="1:6" ht="14" x14ac:dyDescent="0.15">
      <c r="A758" s="4" t="s">
        <v>32</v>
      </c>
      <c r="B758" s="4">
        <v>44074</v>
      </c>
      <c r="C758" s="11">
        <v>728</v>
      </c>
      <c r="D758" t="str">
        <f>_xlfn.XLOOKUP(VolumeByClient[[#This Row],[CLID]],GeoTableByClient[CLID2],GeoTableByClient[GEOID])</f>
        <v>GEO1003</v>
      </c>
      <c r="E758" t="str">
        <f>_xlfn.XLOOKUP(VolumeByClient[[#This Row],[GEOID]],GEONAMES[GEOCODE],GEONAMES[GEO NAME])</f>
        <v>EMEA</v>
      </c>
      <c r="F758" t="str">
        <f>"Q"&amp;CEILING(MONTH(VolumeByClient[[#This Row],[DATE]])/3,1)&amp;" "&amp;YEAR(VolumeByClient[[#This Row],[DATE]])</f>
        <v>Q3 2020</v>
      </c>
    </row>
    <row r="759" spans="1:6" ht="14" x14ac:dyDescent="0.15">
      <c r="A759" s="4" t="s">
        <v>32</v>
      </c>
      <c r="B759" s="4">
        <v>44104</v>
      </c>
      <c r="C759" s="11">
        <v>729</v>
      </c>
      <c r="D759" t="str">
        <f>_xlfn.XLOOKUP(VolumeByClient[[#This Row],[CLID]],GeoTableByClient[CLID2],GeoTableByClient[GEOID])</f>
        <v>GEO1003</v>
      </c>
      <c r="E759" t="str">
        <f>_xlfn.XLOOKUP(VolumeByClient[[#This Row],[GEOID]],GEONAMES[GEOCODE],GEONAMES[GEO NAME])</f>
        <v>EMEA</v>
      </c>
      <c r="F759" t="str">
        <f>"Q"&amp;CEILING(MONTH(VolumeByClient[[#This Row],[DATE]])/3,1)&amp;" "&amp;YEAR(VolumeByClient[[#This Row],[DATE]])</f>
        <v>Q3 2020</v>
      </c>
    </row>
    <row r="760" spans="1:6" ht="14" x14ac:dyDescent="0.15">
      <c r="A760" s="4" t="s">
        <v>32</v>
      </c>
      <c r="B760" s="4">
        <v>44135</v>
      </c>
      <c r="C760" s="11">
        <v>849</v>
      </c>
      <c r="D760" t="str">
        <f>_xlfn.XLOOKUP(VolumeByClient[[#This Row],[CLID]],GeoTableByClient[CLID2],GeoTableByClient[GEOID])</f>
        <v>GEO1003</v>
      </c>
      <c r="E760" t="str">
        <f>_xlfn.XLOOKUP(VolumeByClient[[#This Row],[GEOID]],GEONAMES[GEOCODE],GEONAMES[GEO NAME])</f>
        <v>EMEA</v>
      </c>
      <c r="F760" t="str">
        <f>"Q"&amp;CEILING(MONTH(VolumeByClient[[#This Row],[DATE]])/3,1)&amp;" "&amp;YEAR(VolumeByClient[[#This Row],[DATE]])</f>
        <v>Q4 2020</v>
      </c>
    </row>
    <row r="761" spans="1:6" ht="14" x14ac:dyDescent="0.15">
      <c r="A761" s="4" t="s">
        <v>32</v>
      </c>
      <c r="B761" s="4">
        <v>44165</v>
      </c>
      <c r="C761" s="11">
        <v>970</v>
      </c>
      <c r="D761" t="str">
        <f>_xlfn.XLOOKUP(VolumeByClient[[#This Row],[CLID]],GeoTableByClient[CLID2],GeoTableByClient[GEOID])</f>
        <v>GEO1003</v>
      </c>
      <c r="E761" t="str">
        <f>_xlfn.XLOOKUP(VolumeByClient[[#This Row],[GEOID]],GEONAMES[GEOCODE],GEONAMES[GEO NAME])</f>
        <v>EMEA</v>
      </c>
      <c r="F761" t="str">
        <f>"Q"&amp;CEILING(MONTH(VolumeByClient[[#This Row],[DATE]])/3,1)&amp;" "&amp;YEAR(VolumeByClient[[#This Row],[DATE]])</f>
        <v>Q4 2020</v>
      </c>
    </row>
    <row r="762" spans="1:6" ht="14" x14ac:dyDescent="0.15">
      <c r="A762" s="4" t="s">
        <v>32</v>
      </c>
      <c r="B762" s="4">
        <v>44196</v>
      </c>
      <c r="C762" s="11">
        <v>965</v>
      </c>
      <c r="D762" t="str">
        <f>_xlfn.XLOOKUP(VolumeByClient[[#This Row],[CLID]],GeoTableByClient[CLID2],GeoTableByClient[GEOID])</f>
        <v>GEO1003</v>
      </c>
      <c r="E762" t="str">
        <f>_xlfn.XLOOKUP(VolumeByClient[[#This Row],[GEOID]],GEONAMES[GEOCODE],GEONAMES[GEO NAME])</f>
        <v>EMEA</v>
      </c>
      <c r="F762" t="str">
        <f>"Q"&amp;CEILING(MONTH(VolumeByClient[[#This Row],[DATE]])/3,1)&amp;" "&amp;YEAR(VolumeByClient[[#This Row],[DATE]])</f>
        <v>Q4 2020</v>
      </c>
    </row>
    <row r="763" spans="1:6" ht="14" x14ac:dyDescent="0.15">
      <c r="A763" s="4" t="s">
        <v>32</v>
      </c>
      <c r="B763" s="4">
        <v>44377</v>
      </c>
      <c r="C763" s="11">
        <v>985</v>
      </c>
      <c r="D763" t="str">
        <f>_xlfn.XLOOKUP(VolumeByClient[[#This Row],[CLID]],GeoTableByClient[CLID2],GeoTableByClient[GEOID])</f>
        <v>GEO1003</v>
      </c>
      <c r="E763" t="str">
        <f>_xlfn.XLOOKUP(VolumeByClient[[#This Row],[GEOID]],GEONAMES[GEOCODE],GEONAMES[GEO NAME])</f>
        <v>EMEA</v>
      </c>
      <c r="F763" t="str">
        <f>"Q"&amp;CEILING(MONTH(VolumeByClient[[#This Row],[DATE]])/3,1)&amp;" "&amp;YEAR(VolumeByClient[[#This Row],[DATE]])</f>
        <v>Q2 2021</v>
      </c>
    </row>
    <row r="764" spans="1:6" ht="14" x14ac:dyDescent="0.15">
      <c r="A764" s="4" t="s">
        <v>32</v>
      </c>
      <c r="B764" s="4">
        <v>44347</v>
      </c>
      <c r="C764" s="11">
        <v>1318</v>
      </c>
      <c r="D764" t="str">
        <f>_xlfn.XLOOKUP(VolumeByClient[[#This Row],[CLID]],GeoTableByClient[CLID2],GeoTableByClient[GEOID])</f>
        <v>GEO1003</v>
      </c>
      <c r="E764" t="str">
        <f>_xlfn.XLOOKUP(VolumeByClient[[#This Row],[GEOID]],GEONAMES[GEOCODE],GEONAMES[GEO NAME])</f>
        <v>EMEA</v>
      </c>
      <c r="F764" t="str">
        <f>"Q"&amp;CEILING(MONTH(VolumeByClient[[#This Row],[DATE]])/3,1)&amp;" "&amp;YEAR(VolumeByClient[[#This Row],[DATE]])</f>
        <v>Q2 2021</v>
      </c>
    </row>
    <row r="765" spans="1:6" ht="14" x14ac:dyDescent="0.15">
      <c r="A765" s="4" t="s">
        <v>32</v>
      </c>
      <c r="B765" s="4">
        <v>44316</v>
      </c>
      <c r="C765" s="11">
        <v>1435</v>
      </c>
      <c r="D765" t="str">
        <f>_xlfn.XLOOKUP(VolumeByClient[[#This Row],[CLID]],GeoTableByClient[CLID2],GeoTableByClient[GEOID])</f>
        <v>GEO1003</v>
      </c>
      <c r="E765" t="str">
        <f>_xlfn.XLOOKUP(VolumeByClient[[#This Row],[GEOID]],GEONAMES[GEOCODE],GEONAMES[GEO NAME])</f>
        <v>EMEA</v>
      </c>
      <c r="F765" t="str">
        <f>"Q"&amp;CEILING(MONTH(VolumeByClient[[#This Row],[DATE]])/3,1)&amp;" "&amp;YEAR(VolumeByClient[[#This Row],[DATE]])</f>
        <v>Q2 2021</v>
      </c>
    </row>
    <row r="766" spans="1:6" ht="14" x14ac:dyDescent="0.15">
      <c r="A766" s="4" t="s">
        <v>32</v>
      </c>
      <c r="B766" s="4">
        <v>44286</v>
      </c>
      <c r="C766" s="11">
        <v>1221</v>
      </c>
      <c r="D766" t="str">
        <f>_xlfn.XLOOKUP(VolumeByClient[[#This Row],[CLID]],GeoTableByClient[CLID2],GeoTableByClient[GEOID])</f>
        <v>GEO1003</v>
      </c>
      <c r="E766" t="str">
        <f>_xlfn.XLOOKUP(VolumeByClient[[#This Row],[GEOID]],GEONAMES[GEOCODE],GEONAMES[GEO NAME])</f>
        <v>EMEA</v>
      </c>
      <c r="F766" t="str">
        <f>"Q"&amp;CEILING(MONTH(VolumeByClient[[#This Row],[DATE]])/3,1)&amp;" "&amp;YEAR(VolumeByClient[[#This Row],[DATE]])</f>
        <v>Q1 2021</v>
      </c>
    </row>
    <row r="767" spans="1:6" ht="14" x14ac:dyDescent="0.15">
      <c r="A767" s="4" t="s">
        <v>32</v>
      </c>
      <c r="B767" s="4">
        <v>44255</v>
      </c>
      <c r="C767" s="11">
        <v>1076</v>
      </c>
      <c r="D767" t="str">
        <f>_xlfn.XLOOKUP(VolumeByClient[[#This Row],[CLID]],GeoTableByClient[CLID2],GeoTableByClient[GEOID])</f>
        <v>GEO1003</v>
      </c>
      <c r="E767" t="str">
        <f>_xlfn.XLOOKUP(VolumeByClient[[#This Row],[GEOID]],GEONAMES[GEOCODE],GEONAMES[GEO NAME])</f>
        <v>EMEA</v>
      </c>
      <c r="F767" t="str">
        <f>"Q"&amp;CEILING(MONTH(VolumeByClient[[#This Row],[DATE]])/3,1)&amp;" "&amp;YEAR(VolumeByClient[[#This Row],[DATE]])</f>
        <v>Q1 2021</v>
      </c>
    </row>
    <row r="768" spans="1:6" ht="14" x14ac:dyDescent="0.15">
      <c r="A768" s="4" t="s">
        <v>32</v>
      </c>
      <c r="B768" s="4">
        <v>44227</v>
      </c>
      <c r="C768" s="11">
        <v>998</v>
      </c>
      <c r="D768" t="str">
        <f>_xlfn.XLOOKUP(VolumeByClient[[#This Row],[CLID]],GeoTableByClient[CLID2],GeoTableByClient[GEOID])</f>
        <v>GEO1003</v>
      </c>
      <c r="E768" t="str">
        <f>_xlfn.XLOOKUP(VolumeByClient[[#This Row],[GEOID]],GEONAMES[GEOCODE],GEONAMES[GEO NAME])</f>
        <v>EMEA</v>
      </c>
      <c r="F768" t="str">
        <f>"Q"&amp;CEILING(MONTH(VolumeByClient[[#This Row],[DATE]])/3,1)&amp;" "&amp;YEAR(VolumeByClient[[#This Row],[DATE]])</f>
        <v>Q1 2021</v>
      </c>
    </row>
    <row r="769" spans="1:6" ht="14" x14ac:dyDescent="0.15">
      <c r="A769" s="4" t="s">
        <v>4</v>
      </c>
      <c r="B769" s="4">
        <v>43861</v>
      </c>
      <c r="C769" s="11">
        <v>82</v>
      </c>
      <c r="D769" t="str">
        <f>_xlfn.XLOOKUP(VolumeByClient[[#This Row],[CLID]],GeoTableByClient[CLID2],GeoTableByClient[GEOID])</f>
        <v>GEO1003</v>
      </c>
      <c r="E769" t="str">
        <f>_xlfn.XLOOKUP(VolumeByClient[[#This Row],[GEOID]],GEONAMES[GEOCODE],GEONAMES[GEO NAME])</f>
        <v>EMEA</v>
      </c>
      <c r="F769" t="str">
        <f>"Q"&amp;CEILING(MONTH(VolumeByClient[[#This Row],[DATE]])/3,1)&amp;" "&amp;YEAR(VolumeByClient[[#This Row],[DATE]])</f>
        <v>Q1 2020</v>
      </c>
    </row>
    <row r="770" spans="1:6" ht="14" x14ac:dyDescent="0.15">
      <c r="A770" s="4" t="s">
        <v>4</v>
      </c>
      <c r="B770" s="4">
        <v>43890</v>
      </c>
      <c r="C770" s="11">
        <v>101</v>
      </c>
      <c r="D770" t="str">
        <f>_xlfn.XLOOKUP(VolumeByClient[[#This Row],[CLID]],GeoTableByClient[CLID2],GeoTableByClient[GEOID])</f>
        <v>GEO1003</v>
      </c>
      <c r="E770" t="str">
        <f>_xlfn.XLOOKUP(VolumeByClient[[#This Row],[GEOID]],GEONAMES[GEOCODE],GEONAMES[GEO NAME])</f>
        <v>EMEA</v>
      </c>
      <c r="F770" t="str">
        <f>"Q"&amp;CEILING(MONTH(VolumeByClient[[#This Row],[DATE]])/3,1)&amp;" "&amp;YEAR(VolumeByClient[[#This Row],[DATE]])</f>
        <v>Q1 2020</v>
      </c>
    </row>
    <row r="771" spans="1:6" ht="14" x14ac:dyDescent="0.15">
      <c r="A771" s="4" t="s">
        <v>4</v>
      </c>
      <c r="B771" s="4">
        <v>43921</v>
      </c>
      <c r="C771" s="11">
        <v>102</v>
      </c>
      <c r="D771" t="str">
        <f>_xlfn.XLOOKUP(VolumeByClient[[#This Row],[CLID]],GeoTableByClient[CLID2],GeoTableByClient[GEOID])</f>
        <v>GEO1003</v>
      </c>
      <c r="E771" t="str">
        <f>_xlfn.XLOOKUP(VolumeByClient[[#This Row],[GEOID]],GEONAMES[GEOCODE],GEONAMES[GEO NAME])</f>
        <v>EMEA</v>
      </c>
      <c r="F771" t="str">
        <f>"Q"&amp;CEILING(MONTH(VolumeByClient[[#This Row],[DATE]])/3,1)&amp;" "&amp;YEAR(VolumeByClient[[#This Row],[DATE]])</f>
        <v>Q1 2020</v>
      </c>
    </row>
    <row r="772" spans="1:6" ht="14" x14ac:dyDescent="0.15">
      <c r="A772" s="4" t="s">
        <v>4</v>
      </c>
      <c r="B772" s="4">
        <v>43951</v>
      </c>
      <c r="C772" s="11">
        <v>126</v>
      </c>
      <c r="D772" t="str">
        <f>_xlfn.XLOOKUP(VolumeByClient[[#This Row],[CLID]],GeoTableByClient[CLID2],GeoTableByClient[GEOID])</f>
        <v>GEO1003</v>
      </c>
      <c r="E772" t="str">
        <f>_xlfn.XLOOKUP(VolumeByClient[[#This Row],[GEOID]],GEONAMES[GEOCODE],GEONAMES[GEO NAME])</f>
        <v>EMEA</v>
      </c>
      <c r="F772" t="str">
        <f>"Q"&amp;CEILING(MONTH(VolumeByClient[[#This Row],[DATE]])/3,1)&amp;" "&amp;YEAR(VolumeByClient[[#This Row],[DATE]])</f>
        <v>Q2 2020</v>
      </c>
    </row>
    <row r="773" spans="1:6" ht="14" x14ac:dyDescent="0.15">
      <c r="A773" s="4" t="s">
        <v>4</v>
      </c>
      <c r="B773" s="4">
        <v>43982</v>
      </c>
      <c r="C773" s="11">
        <v>108</v>
      </c>
      <c r="D773" t="str">
        <f>_xlfn.XLOOKUP(VolumeByClient[[#This Row],[CLID]],GeoTableByClient[CLID2],GeoTableByClient[GEOID])</f>
        <v>GEO1003</v>
      </c>
      <c r="E773" t="str">
        <f>_xlfn.XLOOKUP(VolumeByClient[[#This Row],[GEOID]],GEONAMES[GEOCODE],GEONAMES[GEO NAME])</f>
        <v>EMEA</v>
      </c>
      <c r="F773" t="str">
        <f>"Q"&amp;CEILING(MONTH(VolumeByClient[[#This Row],[DATE]])/3,1)&amp;" "&amp;YEAR(VolumeByClient[[#This Row],[DATE]])</f>
        <v>Q2 2020</v>
      </c>
    </row>
    <row r="774" spans="1:6" ht="14" x14ac:dyDescent="0.15">
      <c r="A774" s="4" t="s">
        <v>4</v>
      </c>
      <c r="B774" s="4">
        <v>44012</v>
      </c>
      <c r="C774" s="11">
        <v>88</v>
      </c>
      <c r="D774" t="str">
        <f>_xlfn.XLOOKUP(VolumeByClient[[#This Row],[CLID]],GeoTableByClient[CLID2],GeoTableByClient[GEOID])</f>
        <v>GEO1003</v>
      </c>
      <c r="E774" t="str">
        <f>_xlfn.XLOOKUP(VolumeByClient[[#This Row],[GEOID]],GEONAMES[GEOCODE],GEONAMES[GEO NAME])</f>
        <v>EMEA</v>
      </c>
      <c r="F774" t="str">
        <f>"Q"&amp;CEILING(MONTH(VolumeByClient[[#This Row],[DATE]])/3,1)&amp;" "&amp;YEAR(VolumeByClient[[#This Row],[DATE]])</f>
        <v>Q2 2020</v>
      </c>
    </row>
    <row r="775" spans="1:6" ht="14" x14ac:dyDescent="0.15">
      <c r="A775" s="4" t="s">
        <v>4</v>
      </c>
      <c r="B775" s="4">
        <v>44043</v>
      </c>
      <c r="C775" s="11">
        <v>68</v>
      </c>
      <c r="D775" t="str">
        <f>_xlfn.XLOOKUP(VolumeByClient[[#This Row],[CLID]],GeoTableByClient[CLID2],GeoTableByClient[GEOID])</f>
        <v>GEO1003</v>
      </c>
      <c r="E775" t="str">
        <f>_xlfn.XLOOKUP(VolumeByClient[[#This Row],[GEOID]],GEONAMES[GEOCODE],GEONAMES[GEO NAME])</f>
        <v>EMEA</v>
      </c>
      <c r="F775" t="str">
        <f>"Q"&amp;CEILING(MONTH(VolumeByClient[[#This Row],[DATE]])/3,1)&amp;" "&amp;YEAR(VolumeByClient[[#This Row],[DATE]])</f>
        <v>Q3 2020</v>
      </c>
    </row>
    <row r="776" spans="1:6" ht="14" x14ac:dyDescent="0.15">
      <c r="A776" s="4" t="s">
        <v>4</v>
      </c>
      <c r="B776" s="4">
        <v>44074</v>
      </c>
      <c r="C776" s="11">
        <v>70</v>
      </c>
      <c r="D776" t="str">
        <f>_xlfn.XLOOKUP(VolumeByClient[[#This Row],[CLID]],GeoTableByClient[CLID2],GeoTableByClient[GEOID])</f>
        <v>GEO1003</v>
      </c>
      <c r="E776" t="str">
        <f>_xlfn.XLOOKUP(VolumeByClient[[#This Row],[GEOID]],GEONAMES[GEOCODE],GEONAMES[GEO NAME])</f>
        <v>EMEA</v>
      </c>
      <c r="F776" t="str">
        <f>"Q"&amp;CEILING(MONTH(VolumeByClient[[#This Row],[DATE]])/3,1)&amp;" "&amp;YEAR(VolumeByClient[[#This Row],[DATE]])</f>
        <v>Q3 2020</v>
      </c>
    </row>
    <row r="777" spans="1:6" ht="14" x14ac:dyDescent="0.15">
      <c r="A777" s="4" t="s">
        <v>4</v>
      </c>
      <c r="B777" s="4">
        <v>44104</v>
      </c>
      <c r="C777" s="11">
        <v>58</v>
      </c>
      <c r="D777" t="str">
        <f>_xlfn.XLOOKUP(VolumeByClient[[#This Row],[CLID]],GeoTableByClient[CLID2],GeoTableByClient[GEOID])</f>
        <v>GEO1003</v>
      </c>
      <c r="E777" t="str">
        <f>_xlfn.XLOOKUP(VolumeByClient[[#This Row],[GEOID]],GEONAMES[GEOCODE],GEONAMES[GEO NAME])</f>
        <v>EMEA</v>
      </c>
      <c r="F777" t="str">
        <f>"Q"&amp;CEILING(MONTH(VolumeByClient[[#This Row],[DATE]])/3,1)&amp;" "&amp;YEAR(VolumeByClient[[#This Row],[DATE]])</f>
        <v>Q3 2020</v>
      </c>
    </row>
    <row r="778" spans="1:6" ht="14" x14ac:dyDescent="0.15">
      <c r="A778" s="4" t="s">
        <v>4</v>
      </c>
      <c r="B778" s="4">
        <v>44135</v>
      </c>
      <c r="C778" s="11">
        <v>76</v>
      </c>
      <c r="D778" t="str">
        <f>_xlfn.XLOOKUP(VolumeByClient[[#This Row],[CLID]],GeoTableByClient[CLID2],GeoTableByClient[GEOID])</f>
        <v>GEO1003</v>
      </c>
      <c r="E778" t="str">
        <f>_xlfn.XLOOKUP(VolumeByClient[[#This Row],[GEOID]],GEONAMES[GEOCODE],GEONAMES[GEO NAME])</f>
        <v>EMEA</v>
      </c>
      <c r="F778" t="str">
        <f>"Q"&amp;CEILING(MONTH(VolumeByClient[[#This Row],[DATE]])/3,1)&amp;" "&amp;YEAR(VolumeByClient[[#This Row],[DATE]])</f>
        <v>Q4 2020</v>
      </c>
    </row>
    <row r="779" spans="1:6" ht="14" x14ac:dyDescent="0.15">
      <c r="A779" s="4" t="s">
        <v>4</v>
      </c>
      <c r="B779" s="4">
        <v>44165</v>
      </c>
      <c r="C779" s="11">
        <v>81</v>
      </c>
      <c r="D779" t="str">
        <f>_xlfn.XLOOKUP(VolumeByClient[[#This Row],[CLID]],GeoTableByClient[CLID2],GeoTableByClient[GEOID])</f>
        <v>GEO1003</v>
      </c>
      <c r="E779" t="str">
        <f>_xlfn.XLOOKUP(VolumeByClient[[#This Row],[GEOID]],GEONAMES[GEOCODE],GEONAMES[GEO NAME])</f>
        <v>EMEA</v>
      </c>
      <c r="F779" t="str">
        <f>"Q"&amp;CEILING(MONTH(VolumeByClient[[#This Row],[DATE]])/3,1)&amp;" "&amp;YEAR(VolumeByClient[[#This Row],[DATE]])</f>
        <v>Q4 2020</v>
      </c>
    </row>
    <row r="780" spans="1:6" ht="14" x14ac:dyDescent="0.15">
      <c r="A780" s="4" t="s">
        <v>4</v>
      </c>
      <c r="B780" s="4">
        <v>44196</v>
      </c>
      <c r="C780" s="11">
        <v>88</v>
      </c>
      <c r="D780" t="str">
        <f>_xlfn.XLOOKUP(VolumeByClient[[#This Row],[CLID]],GeoTableByClient[CLID2],GeoTableByClient[GEOID])</f>
        <v>GEO1003</v>
      </c>
      <c r="E780" t="str">
        <f>_xlfn.XLOOKUP(VolumeByClient[[#This Row],[GEOID]],GEONAMES[GEOCODE],GEONAMES[GEO NAME])</f>
        <v>EMEA</v>
      </c>
      <c r="F780" t="str">
        <f>"Q"&amp;CEILING(MONTH(VolumeByClient[[#This Row],[DATE]])/3,1)&amp;" "&amp;YEAR(VolumeByClient[[#This Row],[DATE]])</f>
        <v>Q4 2020</v>
      </c>
    </row>
    <row r="781" spans="1:6" ht="14" x14ac:dyDescent="0.15">
      <c r="A781" s="4" t="s">
        <v>4</v>
      </c>
      <c r="B781" s="4">
        <v>44377</v>
      </c>
      <c r="C781" s="11">
        <v>91</v>
      </c>
      <c r="D781" t="str">
        <f>_xlfn.XLOOKUP(VolumeByClient[[#This Row],[CLID]],GeoTableByClient[CLID2],GeoTableByClient[GEOID])</f>
        <v>GEO1003</v>
      </c>
      <c r="E781" t="str">
        <f>_xlfn.XLOOKUP(VolumeByClient[[#This Row],[GEOID]],GEONAMES[GEOCODE],GEONAMES[GEO NAME])</f>
        <v>EMEA</v>
      </c>
      <c r="F781" t="str">
        <f>"Q"&amp;CEILING(MONTH(VolumeByClient[[#This Row],[DATE]])/3,1)&amp;" "&amp;YEAR(VolumeByClient[[#This Row],[DATE]])</f>
        <v>Q2 2021</v>
      </c>
    </row>
    <row r="782" spans="1:6" ht="14" x14ac:dyDescent="0.15">
      <c r="A782" s="4" t="s">
        <v>4</v>
      </c>
      <c r="B782" s="4">
        <v>44347</v>
      </c>
      <c r="C782" s="11">
        <v>109</v>
      </c>
      <c r="D782" t="str">
        <f>_xlfn.XLOOKUP(VolumeByClient[[#This Row],[CLID]],GeoTableByClient[CLID2],GeoTableByClient[GEOID])</f>
        <v>GEO1003</v>
      </c>
      <c r="E782" t="str">
        <f>_xlfn.XLOOKUP(VolumeByClient[[#This Row],[GEOID]],GEONAMES[GEOCODE],GEONAMES[GEO NAME])</f>
        <v>EMEA</v>
      </c>
      <c r="F782" t="str">
        <f>"Q"&amp;CEILING(MONTH(VolumeByClient[[#This Row],[DATE]])/3,1)&amp;" "&amp;YEAR(VolumeByClient[[#This Row],[DATE]])</f>
        <v>Q2 2021</v>
      </c>
    </row>
    <row r="783" spans="1:6" ht="14" x14ac:dyDescent="0.15">
      <c r="A783" s="4" t="s">
        <v>4</v>
      </c>
      <c r="B783" s="4">
        <v>44316</v>
      </c>
      <c r="C783" s="11">
        <v>130</v>
      </c>
      <c r="D783" t="str">
        <f>_xlfn.XLOOKUP(VolumeByClient[[#This Row],[CLID]],GeoTableByClient[CLID2],GeoTableByClient[GEOID])</f>
        <v>GEO1003</v>
      </c>
      <c r="E783" t="str">
        <f>_xlfn.XLOOKUP(VolumeByClient[[#This Row],[GEOID]],GEONAMES[GEOCODE],GEONAMES[GEO NAME])</f>
        <v>EMEA</v>
      </c>
      <c r="F783" t="str">
        <f>"Q"&amp;CEILING(MONTH(VolumeByClient[[#This Row],[DATE]])/3,1)&amp;" "&amp;YEAR(VolumeByClient[[#This Row],[DATE]])</f>
        <v>Q2 2021</v>
      </c>
    </row>
    <row r="784" spans="1:6" ht="14" x14ac:dyDescent="0.15">
      <c r="A784" s="4" t="s">
        <v>4</v>
      </c>
      <c r="B784" s="4">
        <v>44286</v>
      </c>
      <c r="C784" s="11">
        <v>105</v>
      </c>
      <c r="D784" t="str">
        <f>_xlfn.XLOOKUP(VolumeByClient[[#This Row],[CLID]],GeoTableByClient[CLID2],GeoTableByClient[GEOID])</f>
        <v>GEO1003</v>
      </c>
      <c r="E784" t="str">
        <f>_xlfn.XLOOKUP(VolumeByClient[[#This Row],[GEOID]],GEONAMES[GEOCODE],GEONAMES[GEO NAME])</f>
        <v>EMEA</v>
      </c>
      <c r="F784" t="str">
        <f>"Q"&amp;CEILING(MONTH(VolumeByClient[[#This Row],[DATE]])/3,1)&amp;" "&amp;YEAR(VolumeByClient[[#This Row],[DATE]])</f>
        <v>Q1 2021</v>
      </c>
    </row>
    <row r="785" spans="1:6" ht="14" x14ac:dyDescent="0.15">
      <c r="A785" s="4" t="s">
        <v>4</v>
      </c>
      <c r="B785" s="4">
        <v>44255</v>
      </c>
      <c r="C785" s="11">
        <v>98</v>
      </c>
      <c r="D785" t="str">
        <f>_xlfn.XLOOKUP(VolumeByClient[[#This Row],[CLID]],GeoTableByClient[CLID2],GeoTableByClient[GEOID])</f>
        <v>GEO1003</v>
      </c>
      <c r="E785" t="str">
        <f>_xlfn.XLOOKUP(VolumeByClient[[#This Row],[GEOID]],GEONAMES[GEOCODE],GEONAMES[GEO NAME])</f>
        <v>EMEA</v>
      </c>
      <c r="F785" t="str">
        <f>"Q"&amp;CEILING(MONTH(VolumeByClient[[#This Row],[DATE]])/3,1)&amp;" "&amp;YEAR(VolumeByClient[[#This Row],[DATE]])</f>
        <v>Q1 2021</v>
      </c>
    </row>
    <row r="786" spans="1:6" ht="14" x14ac:dyDescent="0.15">
      <c r="A786" s="4" t="s">
        <v>4</v>
      </c>
      <c r="B786" s="4">
        <v>44227</v>
      </c>
      <c r="C786" s="11">
        <v>77</v>
      </c>
      <c r="D786" t="str">
        <f>_xlfn.XLOOKUP(VolumeByClient[[#This Row],[CLID]],GeoTableByClient[CLID2],GeoTableByClient[GEOID])</f>
        <v>GEO1003</v>
      </c>
      <c r="E786" t="str">
        <f>_xlfn.XLOOKUP(VolumeByClient[[#This Row],[GEOID]],GEONAMES[GEOCODE],GEONAMES[GEO NAME])</f>
        <v>EMEA</v>
      </c>
      <c r="F786" t="str">
        <f>"Q"&amp;CEILING(MONTH(VolumeByClient[[#This Row],[DATE]])/3,1)&amp;" "&amp;YEAR(VolumeByClient[[#This Row],[DATE]])</f>
        <v>Q1 2021</v>
      </c>
    </row>
    <row r="787" spans="1:6" ht="14" x14ac:dyDescent="0.15">
      <c r="A787" s="4" t="s">
        <v>19</v>
      </c>
      <c r="B787" s="4">
        <v>43861</v>
      </c>
      <c r="C787" s="11">
        <v>568</v>
      </c>
      <c r="D787" t="str">
        <f>_xlfn.XLOOKUP(VolumeByClient[[#This Row],[CLID]],GeoTableByClient[CLID2],GeoTableByClient[GEOID])</f>
        <v>GEO1001</v>
      </c>
      <c r="E787" t="str">
        <f>_xlfn.XLOOKUP(VolumeByClient[[#This Row],[GEOID]],GEONAMES[GEOCODE],GEONAMES[GEO NAME])</f>
        <v>NAM</v>
      </c>
      <c r="F787" t="str">
        <f>"Q"&amp;CEILING(MONTH(VolumeByClient[[#This Row],[DATE]])/3,1)&amp;" "&amp;YEAR(VolumeByClient[[#This Row],[DATE]])</f>
        <v>Q1 2020</v>
      </c>
    </row>
    <row r="788" spans="1:6" ht="14" x14ac:dyDescent="0.15">
      <c r="A788" s="4" t="s">
        <v>19</v>
      </c>
      <c r="B788" s="4">
        <v>43890</v>
      </c>
      <c r="C788" s="11">
        <v>636</v>
      </c>
      <c r="D788" t="str">
        <f>_xlfn.XLOOKUP(VolumeByClient[[#This Row],[CLID]],GeoTableByClient[CLID2],GeoTableByClient[GEOID])</f>
        <v>GEO1001</v>
      </c>
      <c r="E788" t="str">
        <f>_xlfn.XLOOKUP(VolumeByClient[[#This Row],[GEOID]],GEONAMES[GEOCODE],GEONAMES[GEO NAME])</f>
        <v>NAM</v>
      </c>
      <c r="F788" t="str">
        <f>"Q"&amp;CEILING(MONTH(VolumeByClient[[#This Row],[DATE]])/3,1)&amp;" "&amp;YEAR(VolumeByClient[[#This Row],[DATE]])</f>
        <v>Q1 2020</v>
      </c>
    </row>
    <row r="789" spans="1:6" ht="14" x14ac:dyDescent="0.15">
      <c r="A789" s="4" t="s">
        <v>19</v>
      </c>
      <c r="B789" s="4">
        <v>43921</v>
      </c>
      <c r="C789" s="11">
        <v>707</v>
      </c>
      <c r="D789" t="str">
        <f>_xlfn.XLOOKUP(VolumeByClient[[#This Row],[CLID]],GeoTableByClient[CLID2],GeoTableByClient[GEOID])</f>
        <v>GEO1001</v>
      </c>
      <c r="E789" t="str">
        <f>_xlfn.XLOOKUP(VolumeByClient[[#This Row],[GEOID]],GEONAMES[GEOCODE],GEONAMES[GEO NAME])</f>
        <v>NAM</v>
      </c>
      <c r="F789" t="str">
        <f>"Q"&amp;CEILING(MONTH(VolumeByClient[[#This Row],[DATE]])/3,1)&amp;" "&amp;YEAR(VolumeByClient[[#This Row],[DATE]])</f>
        <v>Q1 2020</v>
      </c>
    </row>
    <row r="790" spans="1:6" ht="14" x14ac:dyDescent="0.15">
      <c r="A790" s="4" t="s">
        <v>19</v>
      </c>
      <c r="B790" s="4">
        <v>43951</v>
      </c>
      <c r="C790" s="11">
        <v>849</v>
      </c>
      <c r="D790" t="str">
        <f>_xlfn.XLOOKUP(VolumeByClient[[#This Row],[CLID]],GeoTableByClient[CLID2],GeoTableByClient[GEOID])</f>
        <v>GEO1001</v>
      </c>
      <c r="E790" t="str">
        <f>_xlfn.XLOOKUP(VolumeByClient[[#This Row],[GEOID]],GEONAMES[GEOCODE],GEONAMES[GEO NAME])</f>
        <v>NAM</v>
      </c>
      <c r="F790" t="str">
        <f>"Q"&amp;CEILING(MONTH(VolumeByClient[[#This Row],[DATE]])/3,1)&amp;" "&amp;YEAR(VolumeByClient[[#This Row],[DATE]])</f>
        <v>Q2 2020</v>
      </c>
    </row>
    <row r="791" spans="1:6" ht="14" x14ac:dyDescent="0.15">
      <c r="A791" s="4" t="s">
        <v>19</v>
      </c>
      <c r="B791" s="4">
        <v>43982</v>
      </c>
      <c r="C791" s="11">
        <v>779</v>
      </c>
      <c r="D791" t="str">
        <f>_xlfn.XLOOKUP(VolumeByClient[[#This Row],[CLID]],GeoTableByClient[CLID2],GeoTableByClient[GEOID])</f>
        <v>GEO1001</v>
      </c>
      <c r="E791" t="str">
        <f>_xlfn.XLOOKUP(VolumeByClient[[#This Row],[GEOID]],GEONAMES[GEOCODE],GEONAMES[GEO NAME])</f>
        <v>NAM</v>
      </c>
      <c r="F791" t="str">
        <f>"Q"&amp;CEILING(MONTH(VolumeByClient[[#This Row],[DATE]])/3,1)&amp;" "&amp;YEAR(VolumeByClient[[#This Row],[DATE]])</f>
        <v>Q2 2020</v>
      </c>
    </row>
    <row r="792" spans="1:6" ht="14" x14ac:dyDescent="0.15">
      <c r="A792" s="4" t="s">
        <v>19</v>
      </c>
      <c r="B792" s="4">
        <v>44012</v>
      </c>
      <c r="C792" s="11">
        <v>566</v>
      </c>
      <c r="D792" t="str">
        <f>_xlfn.XLOOKUP(VolumeByClient[[#This Row],[CLID]],GeoTableByClient[CLID2],GeoTableByClient[GEOID])</f>
        <v>GEO1001</v>
      </c>
      <c r="E792" t="str">
        <f>_xlfn.XLOOKUP(VolumeByClient[[#This Row],[GEOID]],GEONAMES[GEOCODE],GEONAMES[GEO NAME])</f>
        <v>NAM</v>
      </c>
      <c r="F792" t="str">
        <f>"Q"&amp;CEILING(MONTH(VolumeByClient[[#This Row],[DATE]])/3,1)&amp;" "&amp;YEAR(VolumeByClient[[#This Row],[DATE]])</f>
        <v>Q2 2020</v>
      </c>
    </row>
    <row r="793" spans="1:6" ht="14" x14ac:dyDescent="0.15">
      <c r="A793" s="4" t="s">
        <v>19</v>
      </c>
      <c r="B793" s="4">
        <v>44043</v>
      </c>
      <c r="C793" s="11">
        <v>498</v>
      </c>
      <c r="D793" t="str">
        <f>_xlfn.XLOOKUP(VolumeByClient[[#This Row],[CLID]],GeoTableByClient[CLID2],GeoTableByClient[GEOID])</f>
        <v>GEO1001</v>
      </c>
      <c r="E793" t="str">
        <f>_xlfn.XLOOKUP(VolumeByClient[[#This Row],[GEOID]],GEONAMES[GEOCODE],GEONAMES[GEO NAME])</f>
        <v>NAM</v>
      </c>
      <c r="F793" t="str">
        <f>"Q"&amp;CEILING(MONTH(VolumeByClient[[#This Row],[DATE]])/3,1)&amp;" "&amp;YEAR(VolumeByClient[[#This Row],[DATE]])</f>
        <v>Q3 2020</v>
      </c>
    </row>
    <row r="794" spans="1:6" ht="14" x14ac:dyDescent="0.15">
      <c r="A794" s="4" t="s">
        <v>19</v>
      </c>
      <c r="B794" s="4">
        <v>44074</v>
      </c>
      <c r="C794" s="11">
        <v>426</v>
      </c>
      <c r="D794" t="str">
        <f>_xlfn.XLOOKUP(VolumeByClient[[#This Row],[CLID]],GeoTableByClient[CLID2],GeoTableByClient[GEOID])</f>
        <v>GEO1001</v>
      </c>
      <c r="E794" t="str">
        <f>_xlfn.XLOOKUP(VolumeByClient[[#This Row],[GEOID]],GEONAMES[GEOCODE],GEONAMES[GEO NAME])</f>
        <v>NAM</v>
      </c>
      <c r="F794" t="str">
        <f>"Q"&amp;CEILING(MONTH(VolumeByClient[[#This Row],[DATE]])/3,1)&amp;" "&amp;YEAR(VolumeByClient[[#This Row],[DATE]])</f>
        <v>Q3 2020</v>
      </c>
    </row>
    <row r="795" spans="1:6" ht="14" x14ac:dyDescent="0.15">
      <c r="A795" s="4" t="s">
        <v>19</v>
      </c>
      <c r="B795" s="4">
        <v>44104</v>
      </c>
      <c r="C795" s="11">
        <v>423</v>
      </c>
      <c r="D795" t="str">
        <f>_xlfn.XLOOKUP(VolumeByClient[[#This Row],[CLID]],GeoTableByClient[CLID2],GeoTableByClient[GEOID])</f>
        <v>GEO1001</v>
      </c>
      <c r="E795" t="str">
        <f>_xlfn.XLOOKUP(VolumeByClient[[#This Row],[GEOID]],GEONAMES[GEOCODE],GEONAMES[GEO NAME])</f>
        <v>NAM</v>
      </c>
      <c r="F795" t="str">
        <f>"Q"&amp;CEILING(MONTH(VolumeByClient[[#This Row],[DATE]])/3,1)&amp;" "&amp;YEAR(VolumeByClient[[#This Row],[DATE]])</f>
        <v>Q3 2020</v>
      </c>
    </row>
    <row r="796" spans="1:6" ht="14" x14ac:dyDescent="0.15">
      <c r="A796" s="4" t="s">
        <v>19</v>
      </c>
      <c r="B796" s="4">
        <v>44135</v>
      </c>
      <c r="C796" s="11">
        <v>495</v>
      </c>
      <c r="D796" t="str">
        <f>_xlfn.XLOOKUP(VolumeByClient[[#This Row],[CLID]],GeoTableByClient[CLID2],GeoTableByClient[GEOID])</f>
        <v>GEO1001</v>
      </c>
      <c r="E796" t="str">
        <f>_xlfn.XLOOKUP(VolumeByClient[[#This Row],[GEOID]],GEONAMES[GEOCODE],GEONAMES[GEO NAME])</f>
        <v>NAM</v>
      </c>
      <c r="F796" t="str">
        <f>"Q"&amp;CEILING(MONTH(VolumeByClient[[#This Row],[DATE]])/3,1)&amp;" "&amp;YEAR(VolumeByClient[[#This Row],[DATE]])</f>
        <v>Q4 2020</v>
      </c>
    </row>
    <row r="797" spans="1:6" ht="14" x14ac:dyDescent="0.15">
      <c r="A797" s="4" t="s">
        <v>19</v>
      </c>
      <c r="B797" s="4">
        <v>44165</v>
      </c>
      <c r="C797" s="11">
        <v>569</v>
      </c>
      <c r="D797" t="str">
        <f>_xlfn.XLOOKUP(VolumeByClient[[#This Row],[CLID]],GeoTableByClient[CLID2],GeoTableByClient[GEOID])</f>
        <v>GEO1001</v>
      </c>
      <c r="E797" t="str">
        <f>_xlfn.XLOOKUP(VolumeByClient[[#This Row],[GEOID]],GEONAMES[GEOCODE],GEONAMES[GEO NAME])</f>
        <v>NAM</v>
      </c>
      <c r="F797" t="str">
        <f>"Q"&amp;CEILING(MONTH(VolumeByClient[[#This Row],[DATE]])/3,1)&amp;" "&amp;YEAR(VolumeByClient[[#This Row],[DATE]])</f>
        <v>Q4 2020</v>
      </c>
    </row>
    <row r="798" spans="1:6" ht="14" x14ac:dyDescent="0.15">
      <c r="A798" s="4" t="s">
        <v>19</v>
      </c>
      <c r="B798" s="4">
        <v>44196</v>
      </c>
      <c r="C798" s="11">
        <v>567</v>
      </c>
      <c r="D798" t="str">
        <f>_xlfn.XLOOKUP(VolumeByClient[[#This Row],[CLID]],GeoTableByClient[CLID2],GeoTableByClient[GEOID])</f>
        <v>GEO1001</v>
      </c>
      <c r="E798" t="str">
        <f>_xlfn.XLOOKUP(VolumeByClient[[#This Row],[GEOID]],GEONAMES[GEOCODE],GEONAMES[GEO NAME])</f>
        <v>NAM</v>
      </c>
      <c r="F798" t="str">
        <f>"Q"&amp;CEILING(MONTH(VolumeByClient[[#This Row],[DATE]])/3,1)&amp;" "&amp;YEAR(VolumeByClient[[#This Row],[DATE]])</f>
        <v>Q4 2020</v>
      </c>
    </row>
    <row r="799" spans="1:6" ht="14" x14ac:dyDescent="0.15">
      <c r="A799" s="4" t="s">
        <v>19</v>
      </c>
      <c r="B799" s="4">
        <v>44377</v>
      </c>
      <c r="C799" s="11">
        <v>563</v>
      </c>
      <c r="D799" t="str">
        <f>_xlfn.XLOOKUP(VolumeByClient[[#This Row],[CLID]],GeoTableByClient[CLID2],GeoTableByClient[GEOID])</f>
        <v>GEO1001</v>
      </c>
      <c r="E799" t="str">
        <f>_xlfn.XLOOKUP(VolumeByClient[[#This Row],[GEOID]],GEONAMES[GEOCODE],GEONAMES[GEO NAME])</f>
        <v>NAM</v>
      </c>
      <c r="F799" t="str">
        <f>"Q"&amp;CEILING(MONTH(VolumeByClient[[#This Row],[DATE]])/3,1)&amp;" "&amp;YEAR(VolumeByClient[[#This Row],[DATE]])</f>
        <v>Q2 2021</v>
      </c>
    </row>
    <row r="800" spans="1:6" ht="14" x14ac:dyDescent="0.15">
      <c r="A800" s="4" t="s">
        <v>19</v>
      </c>
      <c r="B800" s="4">
        <v>44347</v>
      </c>
      <c r="C800" s="11">
        <v>789</v>
      </c>
      <c r="D800" t="str">
        <f>_xlfn.XLOOKUP(VolumeByClient[[#This Row],[CLID]],GeoTableByClient[CLID2],GeoTableByClient[GEOID])</f>
        <v>GEO1001</v>
      </c>
      <c r="E800" t="str">
        <f>_xlfn.XLOOKUP(VolumeByClient[[#This Row],[GEOID]],GEONAMES[GEOCODE],GEONAMES[GEO NAME])</f>
        <v>NAM</v>
      </c>
      <c r="F800" t="str">
        <f>"Q"&amp;CEILING(MONTH(VolumeByClient[[#This Row],[DATE]])/3,1)&amp;" "&amp;YEAR(VolumeByClient[[#This Row],[DATE]])</f>
        <v>Q2 2021</v>
      </c>
    </row>
    <row r="801" spans="1:6" ht="14" x14ac:dyDescent="0.15">
      <c r="A801" s="4" t="s">
        <v>19</v>
      </c>
      <c r="B801" s="4">
        <v>44316</v>
      </c>
      <c r="C801" s="11">
        <v>862</v>
      </c>
      <c r="D801" t="str">
        <f>_xlfn.XLOOKUP(VolumeByClient[[#This Row],[CLID]],GeoTableByClient[CLID2],GeoTableByClient[GEOID])</f>
        <v>GEO1001</v>
      </c>
      <c r="E801" t="str">
        <f>_xlfn.XLOOKUP(VolumeByClient[[#This Row],[GEOID]],GEONAMES[GEOCODE],GEONAMES[GEO NAME])</f>
        <v>NAM</v>
      </c>
      <c r="F801" t="str">
        <f>"Q"&amp;CEILING(MONTH(VolumeByClient[[#This Row],[DATE]])/3,1)&amp;" "&amp;YEAR(VolumeByClient[[#This Row],[DATE]])</f>
        <v>Q2 2021</v>
      </c>
    </row>
    <row r="802" spans="1:6" ht="14" x14ac:dyDescent="0.15">
      <c r="A802" s="4" t="s">
        <v>19</v>
      </c>
      <c r="B802" s="4">
        <v>44286</v>
      </c>
      <c r="C802" s="11">
        <v>702</v>
      </c>
      <c r="D802" t="str">
        <f>_xlfn.XLOOKUP(VolumeByClient[[#This Row],[CLID]],GeoTableByClient[CLID2],GeoTableByClient[GEOID])</f>
        <v>GEO1001</v>
      </c>
      <c r="E802" t="str">
        <f>_xlfn.XLOOKUP(VolumeByClient[[#This Row],[GEOID]],GEONAMES[GEOCODE],GEONAMES[GEO NAME])</f>
        <v>NAM</v>
      </c>
      <c r="F802" t="str">
        <f>"Q"&amp;CEILING(MONTH(VolumeByClient[[#This Row],[DATE]])/3,1)&amp;" "&amp;YEAR(VolumeByClient[[#This Row],[DATE]])</f>
        <v>Q1 2021</v>
      </c>
    </row>
    <row r="803" spans="1:6" ht="14" x14ac:dyDescent="0.15">
      <c r="A803" s="4" t="s">
        <v>19</v>
      </c>
      <c r="B803" s="4">
        <v>44255</v>
      </c>
      <c r="C803" s="11">
        <v>652</v>
      </c>
      <c r="D803" t="str">
        <f>_xlfn.XLOOKUP(VolumeByClient[[#This Row],[CLID]],GeoTableByClient[CLID2],GeoTableByClient[GEOID])</f>
        <v>GEO1001</v>
      </c>
      <c r="E803" t="str">
        <f>_xlfn.XLOOKUP(VolumeByClient[[#This Row],[GEOID]],GEONAMES[GEOCODE],GEONAMES[GEO NAME])</f>
        <v>NAM</v>
      </c>
      <c r="F803" t="str">
        <f>"Q"&amp;CEILING(MONTH(VolumeByClient[[#This Row],[DATE]])/3,1)&amp;" "&amp;YEAR(VolumeByClient[[#This Row],[DATE]])</f>
        <v>Q1 2021</v>
      </c>
    </row>
    <row r="804" spans="1:6" ht="14" x14ac:dyDescent="0.15">
      <c r="A804" s="4" t="s">
        <v>19</v>
      </c>
      <c r="B804" s="4">
        <v>44227</v>
      </c>
      <c r="C804" s="11">
        <v>557</v>
      </c>
      <c r="D804" t="str">
        <f>_xlfn.XLOOKUP(VolumeByClient[[#This Row],[CLID]],GeoTableByClient[CLID2],GeoTableByClient[GEOID])</f>
        <v>GEO1001</v>
      </c>
      <c r="E804" t="str">
        <f>_xlfn.XLOOKUP(VolumeByClient[[#This Row],[GEOID]],GEONAMES[GEOCODE],GEONAMES[GEO NAME])</f>
        <v>NAM</v>
      </c>
      <c r="F804" t="str">
        <f>"Q"&amp;CEILING(MONTH(VolumeByClient[[#This Row],[DATE]])/3,1)&amp;" "&amp;YEAR(VolumeByClient[[#This Row],[DATE]])</f>
        <v>Q1 2021</v>
      </c>
    </row>
    <row r="805" spans="1:6" ht="14" x14ac:dyDescent="0.15">
      <c r="A805" s="4" t="s">
        <v>29</v>
      </c>
      <c r="B805" s="4">
        <v>43861</v>
      </c>
      <c r="C805" s="11">
        <v>902</v>
      </c>
      <c r="D805" t="str">
        <f>_xlfn.XLOOKUP(VolumeByClient[[#This Row],[CLID]],GeoTableByClient[CLID2],GeoTableByClient[GEOID])</f>
        <v>GEO1002</v>
      </c>
      <c r="E805" t="str">
        <f>_xlfn.XLOOKUP(VolumeByClient[[#This Row],[GEOID]],GEONAMES[GEOCODE],GEONAMES[GEO NAME])</f>
        <v>APAC</v>
      </c>
      <c r="F805" t="str">
        <f>"Q"&amp;CEILING(MONTH(VolumeByClient[[#This Row],[DATE]])/3,1)&amp;" "&amp;YEAR(VolumeByClient[[#This Row],[DATE]])</f>
        <v>Q1 2020</v>
      </c>
    </row>
    <row r="806" spans="1:6" ht="14" x14ac:dyDescent="0.15">
      <c r="A806" s="4" t="s">
        <v>29</v>
      </c>
      <c r="B806" s="4">
        <v>43890</v>
      </c>
      <c r="C806" s="11">
        <v>897</v>
      </c>
      <c r="D806" t="str">
        <f>_xlfn.XLOOKUP(VolumeByClient[[#This Row],[CLID]],GeoTableByClient[CLID2],GeoTableByClient[GEOID])</f>
        <v>GEO1002</v>
      </c>
      <c r="E806" t="str">
        <f>_xlfn.XLOOKUP(VolumeByClient[[#This Row],[GEOID]],GEONAMES[GEOCODE],GEONAMES[GEO NAME])</f>
        <v>APAC</v>
      </c>
      <c r="F806" t="str">
        <f>"Q"&amp;CEILING(MONTH(VolumeByClient[[#This Row],[DATE]])/3,1)&amp;" "&amp;YEAR(VolumeByClient[[#This Row],[DATE]])</f>
        <v>Q1 2020</v>
      </c>
    </row>
    <row r="807" spans="1:6" ht="14" x14ac:dyDescent="0.15">
      <c r="A807" s="4" t="s">
        <v>29</v>
      </c>
      <c r="B807" s="4">
        <v>43921</v>
      </c>
      <c r="C807" s="11">
        <v>1112</v>
      </c>
      <c r="D807" t="str">
        <f>_xlfn.XLOOKUP(VolumeByClient[[#This Row],[CLID]],GeoTableByClient[CLID2],GeoTableByClient[GEOID])</f>
        <v>GEO1002</v>
      </c>
      <c r="E807" t="str">
        <f>_xlfn.XLOOKUP(VolumeByClient[[#This Row],[GEOID]],GEONAMES[GEOCODE],GEONAMES[GEO NAME])</f>
        <v>APAC</v>
      </c>
      <c r="F807" t="str">
        <f>"Q"&amp;CEILING(MONTH(VolumeByClient[[#This Row],[DATE]])/3,1)&amp;" "&amp;YEAR(VolumeByClient[[#This Row],[DATE]])</f>
        <v>Q1 2020</v>
      </c>
    </row>
    <row r="808" spans="1:6" ht="14" x14ac:dyDescent="0.15">
      <c r="A808" s="4" t="s">
        <v>29</v>
      </c>
      <c r="B808" s="4">
        <v>43951</v>
      </c>
      <c r="C808" s="11">
        <v>1214</v>
      </c>
      <c r="D808" t="str">
        <f>_xlfn.XLOOKUP(VolumeByClient[[#This Row],[CLID]],GeoTableByClient[CLID2],GeoTableByClient[GEOID])</f>
        <v>GEO1002</v>
      </c>
      <c r="E808" t="str">
        <f>_xlfn.XLOOKUP(VolumeByClient[[#This Row],[GEOID]],GEONAMES[GEOCODE],GEONAMES[GEO NAME])</f>
        <v>APAC</v>
      </c>
      <c r="F808" t="str">
        <f>"Q"&amp;CEILING(MONTH(VolumeByClient[[#This Row],[DATE]])/3,1)&amp;" "&amp;YEAR(VolumeByClient[[#This Row],[DATE]])</f>
        <v>Q2 2020</v>
      </c>
    </row>
    <row r="809" spans="1:6" ht="14" x14ac:dyDescent="0.15">
      <c r="A809" s="4" t="s">
        <v>29</v>
      </c>
      <c r="B809" s="4">
        <v>43982</v>
      </c>
      <c r="C809" s="11">
        <v>1219</v>
      </c>
      <c r="D809" t="str">
        <f>_xlfn.XLOOKUP(VolumeByClient[[#This Row],[CLID]],GeoTableByClient[CLID2],GeoTableByClient[GEOID])</f>
        <v>GEO1002</v>
      </c>
      <c r="E809" t="str">
        <f>_xlfn.XLOOKUP(VolumeByClient[[#This Row],[GEOID]],GEONAMES[GEOCODE],GEONAMES[GEO NAME])</f>
        <v>APAC</v>
      </c>
      <c r="F809" t="str">
        <f>"Q"&amp;CEILING(MONTH(VolumeByClient[[#This Row],[DATE]])/3,1)&amp;" "&amp;YEAR(VolumeByClient[[#This Row],[DATE]])</f>
        <v>Q2 2020</v>
      </c>
    </row>
    <row r="810" spans="1:6" ht="14" x14ac:dyDescent="0.15">
      <c r="A810" s="4" t="s">
        <v>29</v>
      </c>
      <c r="B810" s="4">
        <v>44012</v>
      </c>
      <c r="C810" s="11">
        <v>795</v>
      </c>
      <c r="D810" t="str">
        <f>_xlfn.XLOOKUP(VolumeByClient[[#This Row],[CLID]],GeoTableByClient[CLID2],GeoTableByClient[GEOID])</f>
        <v>GEO1002</v>
      </c>
      <c r="E810" t="str">
        <f>_xlfn.XLOOKUP(VolumeByClient[[#This Row],[GEOID]],GEONAMES[GEOCODE],GEONAMES[GEO NAME])</f>
        <v>APAC</v>
      </c>
      <c r="F810" t="str">
        <f>"Q"&amp;CEILING(MONTH(VolumeByClient[[#This Row],[DATE]])/3,1)&amp;" "&amp;YEAR(VolumeByClient[[#This Row],[DATE]])</f>
        <v>Q2 2020</v>
      </c>
    </row>
    <row r="811" spans="1:6" ht="14" x14ac:dyDescent="0.15">
      <c r="A811" s="4" t="s">
        <v>29</v>
      </c>
      <c r="B811" s="4">
        <v>44043</v>
      </c>
      <c r="C811" s="11">
        <v>794</v>
      </c>
      <c r="D811" t="str">
        <f>_xlfn.XLOOKUP(VolumeByClient[[#This Row],[CLID]],GeoTableByClient[CLID2],GeoTableByClient[GEOID])</f>
        <v>GEO1002</v>
      </c>
      <c r="E811" t="str">
        <f>_xlfn.XLOOKUP(VolumeByClient[[#This Row],[GEOID]],GEONAMES[GEOCODE],GEONAMES[GEO NAME])</f>
        <v>APAC</v>
      </c>
      <c r="F811" t="str">
        <f>"Q"&amp;CEILING(MONTH(VolumeByClient[[#This Row],[DATE]])/3,1)&amp;" "&amp;YEAR(VolumeByClient[[#This Row],[DATE]])</f>
        <v>Q3 2020</v>
      </c>
    </row>
    <row r="812" spans="1:6" ht="14" x14ac:dyDescent="0.15">
      <c r="A812" s="4" t="s">
        <v>29</v>
      </c>
      <c r="B812" s="4">
        <v>44074</v>
      </c>
      <c r="C812" s="11">
        <v>581</v>
      </c>
      <c r="D812" t="str">
        <f>_xlfn.XLOOKUP(VolumeByClient[[#This Row],[CLID]],GeoTableByClient[CLID2],GeoTableByClient[GEOID])</f>
        <v>GEO1002</v>
      </c>
      <c r="E812" t="str">
        <f>_xlfn.XLOOKUP(VolumeByClient[[#This Row],[GEOID]],GEONAMES[GEOCODE],GEONAMES[GEO NAME])</f>
        <v>APAC</v>
      </c>
      <c r="F812" t="str">
        <f>"Q"&amp;CEILING(MONTH(VolumeByClient[[#This Row],[DATE]])/3,1)&amp;" "&amp;YEAR(VolumeByClient[[#This Row],[DATE]])</f>
        <v>Q3 2020</v>
      </c>
    </row>
    <row r="813" spans="1:6" ht="14" x14ac:dyDescent="0.15">
      <c r="A813" s="4" t="s">
        <v>29</v>
      </c>
      <c r="B813" s="4">
        <v>44104</v>
      </c>
      <c r="C813" s="11">
        <v>690</v>
      </c>
      <c r="D813" t="str">
        <f>_xlfn.XLOOKUP(VolumeByClient[[#This Row],[CLID]],GeoTableByClient[CLID2],GeoTableByClient[GEOID])</f>
        <v>GEO1002</v>
      </c>
      <c r="E813" t="str">
        <f>_xlfn.XLOOKUP(VolumeByClient[[#This Row],[GEOID]],GEONAMES[GEOCODE],GEONAMES[GEO NAME])</f>
        <v>APAC</v>
      </c>
      <c r="F813" t="str">
        <f>"Q"&amp;CEILING(MONTH(VolumeByClient[[#This Row],[DATE]])/3,1)&amp;" "&amp;YEAR(VolumeByClient[[#This Row],[DATE]])</f>
        <v>Q3 2020</v>
      </c>
    </row>
    <row r="814" spans="1:6" ht="14" x14ac:dyDescent="0.15">
      <c r="A814" s="4" t="s">
        <v>29</v>
      </c>
      <c r="B814" s="4">
        <v>44135</v>
      </c>
      <c r="C814" s="11">
        <v>690</v>
      </c>
      <c r="D814" t="str">
        <f>_xlfn.XLOOKUP(VolumeByClient[[#This Row],[CLID]],GeoTableByClient[CLID2],GeoTableByClient[GEOID])</f>
        <v>GEO1002</v>
      </c>
      <c r="E814" t="str">
        <f>_xlfn.XLOOKUP(VolumeByClient[[#This Row],[GEOID]],GEONAMES[GEOCODE],GEONAMES[GEO NAME])</f>
        <v>APAC</v>
      </c>
      <c r="F814" t="str">
        <f>"Q"&amp;CEILING(MONTH(VolumeByClient[[#This Row],[DATE]])/3,1)&amp;" "&amp;YEAR(VolumeByClient[[#This Row],[DATE]])</f>
        <v>Q4 2020</v>
      </c>
    </row>
    <row r="815" spans="1:6" ht="14" x14ac:dyDescent="0.15">
      <c r="A815" s="4" t="s">
        <v>29</v>
      </c>
      <c r="B815" s="4">
        <v>44165</v>
      </c>
      <c r="C815" s="11">
        <v>899</v>
      </c>
      <c r="D815" t="str">
        <f>_xlfn.XLOOKUP(VolumeByClient[[#This Row],[CLID]],GeoTableByClient[CLID2],GeoTableByClient[GEOID])</f>
        <v>GEO1002</v>
      </c>
      <c r="E815" t="str">
        <f>_xlfn.XLOOKUP(VolumeByClient[[#This Row],[GEOID]],GEONAMES[GEOCODE],GEONAMES[GEO NAME])</f>
        <v>APAC</v>
      </c>
      <c r="F815" t="str">
        <f>"Q"&amp;CEILING(MONTH(VolumeByClient[[#This Row],[DATE]])/3,1)&amp;" "&amp;YEAR(VolumeByClient[[#This Row],[DATE]])</f>
        <v>Q4 2020</v>
      </c>
    </row>
    <row r="816" spans="1:6" ht="14" x14ac:dyDescent="0.15">
      <c r="A816" s="4" t="s">
        <v>29</v>
      </c>
      <c r="B816" s="4">
        <v>44196</v>
      </c>
      <c r="C816" s="11">
        <v>793</v>
      </c>
      <c r="D816" t="str">
        <f>_xlfn.XLOOKUP(VolumeByClient[[#This Row],[CLID]],GeoTableByClient[CLID2],GeoTableByClient[GEOID])</f>
        <v>GEO1002</v>
      </c>
      <c r="E816" t="str">
        <f>_xlfn.XLOOKUP(VolumeByClient[[#This Row],[GEOID]],GEONAMES[GEOCODE],GEONAMES[GEO NAME])</f>
        <v>APAC</v>
      </c>
      <c r="F816" t="str">
        <f>"Q"&amp;CEILING(MONTH(VolumeByClient[[#This Row],[DATE]])/3,1)&amp;" "&amp;YEAR(VolumeByClient[[#This Row],[DATE]])</f>
        <v>Q4 2020</v>
      </c>
    </row>
    <row r="817" spans="1:6" ht="14" x14ac:dyDescent="0.15">
      <c r="A817" s="4" t="s">
        <v>29</v>
      </c>
      <c r="B817" s="4">
        <v>44377</v>
      </c>
      <c r="C817" s="11">
        <v>820</v>
      </c>
      <c r="D817" t="str">
        <f>_xlfn.XLOOKUP(VolumeByClient[[#This Row],[CLID]],GeoTableByClient[CLID2],GeoTableByClient[GEOID])</f>
        <v>GEO1002</v>
      </c>
      <c r="E817" t="str">
        <f>_xlfn.XLOOKUP(VolumeByClient[[#This Row],[GEOID]],GEONAMES[GEOCODE],GEONAMES[GEO NAME])</f>
        <v>APAC</v>
      </c>
      <c r="F817" t="str">
        <f>"Q"&amp;CEILING(MONTH(VolumeByClient[[#This Row],[DATE]])/3,1)&amp;" "&amp;YEAR(VolumeByClient[[#This Row],[DATE]])</f>
        <v>Q2 2021</v>
      </c>
    </row>
    <row r="818" spans="1:6" ht="14" x14ac:dyDescent="0.15">
      <c r="A818" s="4" t="s">
        <v>29</v>
      </c>
      <c r="B818" s="4">
        <v>44347</v>
      </c>
      <c r="C818" s="11">
        <v>1231</v>
      </c>
      <c r="D818" t="str">
        <f>_xlfn.XLOOKUP(VolumeByClient[[#This Row],[CLID]],GeoTableByClient[CLID2],GeoTableByClient[GEOID])</f>
        <v>GEO1002</v>
      </c>
      <c r="E818" t="str">
        <f>_xlfn.XLOOKUP(VolumeByClient[[#This Row],[GEOID]],GEONAMES[GEOCODE],GEONAMES[GEO NAME])</f>
        <v>APAC</v>
      </c>
      <c r="F818" t="str">
        <f>"Q"&amp;CEILING(MONTH(VolumeByClient[[#This Row],[DATE]])/3,1)&amp;" "&amp;YEAR(VolumeByClient[[#This Row],[DATE]])</f>
        <v>Q2 2021</v>
      </c>
    </row>
    <row r="819" spans="1:6" ht="14" x14ac:dyDescent="0.15">
      <c r="A819" s="4" t="s">
        <v>29</v>
      </c>
      <c r="B819" s="4">
        <v>44316</v>
      </c>
      <c r="C819" s="11">
        <v>1204</v>
      </c>
      <c r="D819" t="str">
        <f>_xlfn.XLOOKUP(VolumeByClient[[#This Row],[CLID]],GeoTableByClient[CLID2],GeoTableByClient[GEOID])</f>
        <v>GEO1002</v>
      </c>
      <c r="E819" t="str">
        <f>_xlfn.XLOOKUP(VolumeByClient[[#This Row],[GEOID]],GEONAMES[GEOCODE],GEONAMES[GEO NAME])</f>
        <v>APAC</v>
      </c>
      <c r="F819" t="str">
        <f>"Q"&amp;CEILING(MONTH(VolumeByClient[[#This Row],[DATE]])/3,1)&amp;" "&amp;YEAR(VolumeByClient[[#This Row],[DATE]])</f>
        <v>Q2 2021</v>
      </c>
    </row>
    <row r="820" spans="1:6" ht="14" x14ac:dyDescent="0.15">
      <c r="A820" s="4" t="s">
        <v>29</v>
      </c>
      <c r="B820" s="4">
        <v>44286</v>
      </c>
      <c r="C820" s="11">
        <v>1120</v>
      </c>
      <c r="D820" t="str">
        <f>_xlfn.XLOOKUP(VolumeByClient[[#This Row],[CLID]],GeoTableByClient[CLID2],GeoTableByClient[GEOID])</f>
        <v>GEO1002</v>
      </c>
      <c r="E820" t="str">
        <f>_xlfn.XLOOKUP(VolumeByClient[[#This Row],[GEOID]],GEONAMES[GEOCODE],GEONAMES[GEO NAME])</f>
        <v>APAC</v>
      </c>
      <c r="F820" t="str">
        <f>"Q"&amp;CEILING(MONTH(VolumeByClient[[#This Row],[DATE]])/3,1)&amp;" "&amp;YEAR(VolumeByClient[[#This Row],[DATE]])</f>
        <v>Q1 2021</v>
      </c>
    </row>
    <row r="821" spans="1:6" ht="14" x14ac:dyDescent="0.15">
      <c r="A821" s="4" t="s">
        <v>29</v>
      </c>
      <c r="B821" s="4">
        <v>44255</v>
      </c>
      <c r="C821" s="11">
        <v>945</v>
      </c>
      <c r="D821" t="str">
        <f>_xlfn.XLOOKUP(VolumeByClient[[#This Row],[CLID]],GeoTableByClient[CLID2],GeoTableByClient[GEOID])</f>
        <v>GEO1002</v>
      </c>
      <c r="E821" t="str">
        <f>_xlfn.XLOOKUP(VolumeByClient[[#This Row],[GEOID]],GEONAMES[GEOCODE],GEONAMES[GEO NAME])</f>
        <v>APAC</v>
      </c>
      <c r="F821" t="str">
        <f>"Q"&amp;CEILING(MONTH(VolumeByClient[[#This Row],[DATE]])/3,1)&amp;" "&amp;YEAR(VolumeByClient[[#This Row],[DATE]])</f>
        <v>Q1 2021</v>
      </c>
    </row>
    <row r="822" spans="1:6" ht="14" x14ac:dyDescent="0.15">
      <c r="A822" s="4" t="s">
        <v>29</v>
      </c>
      <c r="B822" s="4">
        <v>44227</v>
      </c>
      <c r="C822" s="11">
        <v>936</v>
      </c>
      <c r="D822" t="str">
        <f>_xlfn.XLOOKUP(VolumeByClient[[#This Row],[CLID]],GeoTableByClient[CLID2],GeoTableByClient[GEOID])</f>
        <v>GEO1002</v>
      </c>
      <c r="E822" t="str">
        <f>_xlfn.XLOOKUP(VolumeByClient[[#This Row],[GEOID]],GEONAMES[GEOCODE],GEONAMES[GEO NAME])</f>
        <v>APAC</v>
      </c>
      <c r="F822" t="str">
        <f>"Q"&amp;CEILING(MONTH(VolumeByClient[[#This Row],[DATE]])/3,1)&amp;" "&amp;YEAR(VolumeByClient[[#This Row],[DATE]])</f>
        <v>Q1 2021</v>
      </c>
    </row>
    <row r="823" spans="1:6" ht="14" x14ac:dyDescent="0.15">
      <c r="A823" s="4" t="s">
        <v>39</v>
      </c>
      <c r="B823" s="4">
        <v>43861</v>
      </c>
      <c r="C823" s="11">
        <v>1244</v>
      </c>
      <c r="D823" t="str">
        <f>_xlfn.XLOOKUP(VolumeByClient[[#This Row],[CLID]],GeoTableByClient[CLID2],GeoTableByClient[GEOID])</f>
        <v>GEO1002</v>
      </c>
      <c r="E823" t="str">
        <f>_xlfn.XLOOKUP(VolumeByClient[[#This Row],[GEOID]],GEONAMES[GEOCODE],GEONAMES[GEO NAME])</f>
        <v>APAC</v>
      </c>
      <c r="F823" t="str">
        <f>"Q"&amp;CEILING(MONTH(VolumeByClient[[#This Row],[DATE]])/3,1)&amp;" "&amp;YEAR(VolumeByClient[[#This Row],[DATE]])</f>
        <v>Q1 2020</v>
      </c>
    </row>
    <row r="824" spans="1:6" ht="14" x14ac:dyDescent="0.15">
      <c r="A824" s="4" t="s">
        <v>39</v>
      </c>
      <c r="B824" s="4">
        <v>43890</v>
      </c>
      <c r="C824" s="11">
        <v>1240</v>
      </c>
      <c r="D824" t="str">
        <f>_xlfn.XLOOKUP(VolumeByClient[[#This Row],[CLID]],GeoTableByClient[CLID2],GeoTableByClient[GEOID])</f>
        <v>GEO1002</v>
      </c>
      <c r="E824" t="str">
        <f>_xlfn.XLOOKUP(VolumeByClient[[#This Row],[GEOID]],GEONAMES[GEOCODE],GEONAMES[GEO NAME])</f>
        <v>APAC</v>
      </c>
      <c r="F824" t="str">
        <f>"Q"&amp;CEILING(MONTH(VolumeByClient[[#This Row],[DATE]])/3,1)&amp;" "&amp;YEAR(VolumeByClient[[#This Row],[DATE]])</f>
        <v>Q1 2020</v>
      </c>
    </row>
    <row r="825" spans="1:6" ht="14" x14ac:dyDescent="0.15">
      <c r="A825" s="4" t="s">
        <v>39</v>
      </c>
      <c r="B825" s="4">
        <v>43921</v>
      </c>
      <c r="C825" s="11">
        <v>1534</v>
      </c>
      <c r="D825" t="str">
        <f>_xlfn.XLOOKUP(VolumeByClient[[#This Row],[CLID]],GeoTableByClient[CLID2],GeoTableByClient[GEOID])</f>
        <v>GEO1002</v>
      </c>
      <c r="E825" t="str">
        <f>_xlfn.XLOOKUP(VolumeByClient[[#This Row],[GEOID]],GEONAMES[GEOCODE],GEONAMES[GEO NAME])</f>
        <v>APAC</v>
      </c>
      <c r="F825" t="str">
        <f>"Q"&amp;CEILING(MONTH(VolumeByClient[[#This Row],[DATE]])/3,1)&amp;" "&amp;YEAR(VolumeByClient[[#This Row],[DATE]])</f>
        <v>Q1 2020</v>
      </c>
    </row>
    <row r="826" spans="1:6" ht="14" x14ac:dyDescent="0.15">
      <c r="A826" s="4" t="s">
        <v>39</v>
      </c>
      <c r="B826" s="4">
        <v>43951</v>
      </c>
      <c r="C826" s="11">
        <v>1675</v>
      </c>
      <c r="D826" t="str">
        <f>_xlfn.XLOOKUP(VolumeByClient[[#This Row],[CLID]],GeoTableByClient[CLID2],GeoTableByClient[GEOID])</f>
        <v>GEO1002</v>
      </c>
      <c r="E826" t="str">
        <f>_xlfn.XLOOKUP(VolumeByClient[[#This Row],[GEOID]],GEONAMES[GEOCODE],GEONAMES[GEO NAME])</f>
        <v>APAC</v>
      </c>
      <c r="F826" t="str">
        <f>"Q"&amp;CEILING(MONTH(VolumeByClient[[#This Row],[DATE]])/3,1)&amp;" "&amp;YEAR(VolumeByClient[[#This Row],[DATE]])</f>
        <v>Q2 2020</v>
      </c>
    </row>
    <row r="827" spans="1:6" ht="14" x14ac:dyDescent="0.15">
      <c r="A827" s="4" t="s">
        <v>39</v>
      </c>
      <c r="B827" s="4">
        <v>43982</v>
      </c>
      <c r="C827" s="11">
        <v>1680</v>
      </c>
      <c r="D827" t="str">
        <f>_xlfn.XLOOKUP(VolumeByClient[[#This Row],[CLID]],GeoTableByClient[CLID2],GeoTableByClient[GEOID])</f>
        <v>GEO1002</v>
      </c>
      <c r="E827" t="str">
        <f>_xlfn.XLOOKUP(VolumeByClient[[#This Row],[GEOID]],GEONAMES[GEOCODE],GEONAMES[GEO NAME])</f>
        <v>APAC</v>
      </c>
      <c r="F827" t="str">
        <f>"Q"&amp;CEILING(MONTH(VolumeByClient[[#This Row],[DATE]])/3,1)&amp;" "&amp;YEAR(VolumeByClient[[#This Row],[DATE]])</f>
        <v>Q2 2020</v>
      </c>
    </row>
    <row r="828" spans="1:6" ht="14" x14ac:dyDescent="0.15">
      <c r="A828" s="4" t="s">
        <v>39</v>
      </c>
      <c r="B828" s="4">
        <v>44012</v>
      </c>
      <c r="C828" s="11">
        <v>1094</v>
      </c>
      <c r="D828" t="str">
        <f>_xlfn.XLOOKUP(VolumeByClient[[#This Row],[CLID]],GeoTableByClient[CLID2],GeoTableByClient[GEOID])</f>
        <v>GEO1002</v>
      </c>
      <c r="E828" t="str">
        <f>_xlfn.XLOOKUP(VolumeByClient[[#This Row],[GEOID]],GEONAMES[GEOCODE],GEONAMES[GEO NAME])</f>
        <v>APAC</v>
      </c>
      <c r="F828" t="str">
        <f>"Q"&amp;CEILING(MONTH(VolumeByClient[[#This Row],[DATE]])/3,1)&amp;" "&amp;YEAR(VolumeByClient[[#This Row],[DATE]])</f>
        <v>Q2 2020</v>
      </c>
    </row>
    <row r="829" spans="1:6" ht="14" x14ac:dyDescent="0.15">
      <c r="A829" s="4" t="s">
        <v>39</v>
      </c>
      <c r="B829" s="4">
        <v>44043</v>
      </c>
      <c r="C829" s="11">
        <v>1095</v>
      </c>
      <c r="D829" t="str">
        <f>_xlfn.XLOOKUP(VolumeByClient[[#This Row],[CLID]],GeoTableByClient[CLID2],GeoTableByClient[GEOID])</f>
        <v>GEO1002</v>
      </c>
      <c r="E829" t="str">
        <f>_xlfn.XLOOKUP(VolumeByClient[[#This Row],[GEOID]],GEONAMES[GEOCODE],GEONAMES[GEO NAME])</f>
        <v>APAC</v>
      </c>
      <c r="F829" t="str">
        <f>"Q"&amp;CEILING(MONTH(VolumeByClient[[#This Row],[DATE]])/3,1)&amp;" "&amp;YEAR(VolumeByClient[[#This Row],[DATE]])</f>
        <v>Q3 2020</v>
      </c>
    </row>
    <row r="830" spans="1:6" ht="14" x14ac:dyDescent="0.15">
      <c r="A830" s="4" t="s">
        <v>39</v>
      </c>
      <c r="B830" s="4">
        <v>44074</v>
      </c>
      <c r="C830" s="11">
        <v>807</v>
      </c>
      <c r="D830" t="str">
        <f>_xlfn.XLOOKUP(VolumeByClient[[#This Row],[CLID]],GeoTableByClient[CLID2],GeoTableByClient[GEOID])</f>
        <v>GEO1002</v>
      </c>
      <c r="E830" t="str">
        <f>_xlfn.XLOOKUP(VolumeByClient[[#This Row],[GEOID]],GEONAMES[GEOCODE],GEONAMES[GEO NAME])</f>
        <v>APAC</v>
      </c>
      <c r="F830" t="str">
        <f>"Q"&amp;CEILING(MONTH(VolumeByClient[[#This Row],[DATE]])/3,1)&amp;" "&amp;YEAR(VolumeByClient[[#This Row],[DATE]])</f>
        <v>Q3 2020</v>
      </c>
    </row>
    <row r="831" spans="1:6" ht="14" x14ac:dyDescent="0.15">
      <c r="A831" s="4" t="s">
        <v>39</v>
      </c>
      <c r="B831" s="4">
        <v>44104</v>
      </c>
      <c r="C831" s="11">
        <v>950</v>
      </c>
      <c r="D831" t="str">
        <f>_xlfn.XLOOKUP(VolumeByClient[[#This Row],[CLID]],GeoTableByClient[CLID2],GeoTableByClient[GEOID])</f>
        <v>GEO1002</v>
      </c>
      <c r="E831" t="str">
        <f>_xlfn.XLOOKUP(VolumeByClient[[#This Row],[GEOID]],GEONAMES[GEOCODE],GEONAMES[GEO NAME])</f>
        <v>APAC</v>
      </c>
      <c r="F831" t="str">
        <f>"Q"&amp;CEILING(MONTH(VolumeByClient[[#This Row],[DATE]])/3,1)&amp;" "&amp;YEAR(VolumeByClient[[#This Row],[DATE]])</f>
        <v>Q3 2020</v>
      </c>
    </row>
    <row r="832" spans="1:6" ht="14" x14ac:dyDescent="0.15">
      <c r="A832" s="4" t="s">
        <v>39</v>
      </c>
      <c r="B832" s="4">
        <v>44135</v>
      </c>
      <c r="C832" s="11">
        <v>947</v>
      </c>
      <c r="D832" t="str">
        <f>_xlfn.XLOOKUP(VolumeByClient[[#This Row],[CLID]],GeoTableByClient[CLID2],GeoTableByClient[GEOID])</f>
        <v>GEO1002</v>
      </c>
      <c r="E832" t="str">
        <f>_xlfn.XLOOKUP(VolumeByClient[[#This Row],[GEOID]],GEONAMES[GEOCODE],GEONAMES[GEO NAME])</f>
        <v>APAC</v>
      </c>
      <c r="F832" t="str">
        <f>"Q"&amp;CEILING(MONTH(VolumeByClient[[#This Row],[DATE]])/3,1)&amp;" "&amp;YEAR(VolumeByClient[[#This Row],[DATE]])</f>
        <v>Q4 2020</v>
      </c>
    </row>
    <row r="833" spans="1:6" ht="14" x14ac:dyDescent="0.15">
      <c r="A833" s="4" t="s">
        <v>39</v>
      </c>
      <c r="B833" s="4">
        <v>44165</v>
      </c>
      <c r="C833" s="11">
        <v>1239</v>
      </c>
      <c r="D833" t="str">
        <f>_xlfn.XLOOKUP(VolumeByClient[[#This Row],[CLID]],GeoTableByClient[CLID2],GeoTableByClient[GEOID])</f>
        <v>GEO1002</v>
      </c>
      <c r="E833" t="str">
        <f>_xlfn.XLOOKUP(VolumeByClient[[#This Row],[GEOID]],GEONAMES[GEOCODE],GEONAMES[GEO NAME])</f>
        <v>APAC</v>
      </c>
      <c r="F833" t="str">
        <f>"Q"&amp;CEILING(MONTH(VolumeByClient[[#This Row],[DATE]])/3,1)&amp;" "&amp;YEAR(VolumeByClient[[#This Row],[DATE]])</f>
        <v>Q4 2020</v>
      </c>
    </row>
    <row r="834" spans="1:6" ht="14" x14ac:dyDescent="0.15">
      <c r="A834" s="4" t="s">
        <v>39</v>
      </c>
      <c r="B834" s="4">
        <v>44196</v>
      </c>
      <c r="C834" s="11">
        <v>1092</v>
      </c>
      <c r="D834" t="str">
        <f>_xlfn.XLOOKUP(VolumeByClient[[#This Row],[CLID]],GeoTableByClient[CLID2],GeoTableByClient[GEOID])</f>
        <v>GEO1002</v>
      </c>
      <c r="E834" t="str">
        <f>_xlfn.XLOOKUP(VolumeByClient[[#This Row],[GEOID]],GEONAMES[GEOCODE],GEONAMES[GEO NAME])</f>
        <v>APAC</v>
      </c>
      <c r="F834" t="str">
        <f>"Q"&amp;CEILING(MONTH(VolumeByClient[[#This Row],[DATE]])/3,1)&amp;" "&amp;YEAR(VolumeByClient[[#This Row],[DATE]])</f>
        <v>Q4 2020</v>
      </c>
    </row>
    <row r="835" spans="1:6" ht="14" x14ac:dyDescent="0.15">
      <c r="A835" s="4" t="s">
        <v>39</v>
      </c>
      <c r="B835" s="4">
        <v>44377</v>
      </c>
      <c r="C835" s="11">
        <v>1153</v>
      </c>
      <c r="D835" t="str">
        <f>_xlfn.XLOOKUP(VolumeByClient[[#This Row],[CLID]],GeoTableByClient[CLID2],GeoTableByClient[GEOID])</f>
        <v>GEO1002</v>
      </c>
      <c r="E835" t="str">
        <f>_xlfn.XLOOKUP(VolumeByClient[[#This Row],[GEOID]],GEONAMES[GEOCODE],GEONAMES[GEO NAME])</f>
        <v>APAC</v>
      </c>
      <c r="F835" t="str">
        <f>"Q"&amp;CEILING(MONTH(VolumeByClient[[#This Row],[DATE]])/3,1)&amp;" "&amp;YEAR(VolumeByClient[[#This Row],[DATE]])</f>
        <v>Q2 2021</v>
      </c>
    </row>
    <row r="836" spans="1:6" ht="14" x14ac:dyDescent="0.15">
      <c r="A836" s="4" t="s">
        <v>39</v>
      </c>
      <c r="B836" s="4">
        <v>44347</v>
      </c>
      <c r="C836" s="11">
        <v>1659</v>
      </c>
      <c r="D836" t="str">
        <f>_xlfn.XLOOKUP(VolumeByClient[[#This Row],[CLID]],GeoTableByClient[CLID2],GeoTableByClient[GEOID])</f>
        <v>GEO1002</v>
      </c>
      <c r="E836" t="str">
        <f>_xlfn.XLOOKUP(VolumeByClient[[#This Row],[GEOID]],GEONAMES[GEOCODE],GEONAMES[GEO NAME])</f>
        <v>APAC</v>
      </c>
      <c r="F836" t="str">
        <f>"Q"&amp;CEILING(MONTH(VolumeByClient[[#This Row],[DATE]])/3,1)&amp;" "&amp;YEAR(VolumeByClient[[#This Row],[DATE]])</f>
        <v>Q2 2021</v>
      </c>
    </row>
    <row r="837" spans="1:6" ht="14" x14ac:dyDescent="0.15">
      <c r="A837" s="4" t="s">
        <v>39</v>
      </c>
      <c r="B837" s="4">
        <v>44316</v>
      </c>
      <c r="C837" s="11">
        <v>1710</v>
      </c>
      <c r="D837" t="str">
        <f>_xlfn.XLOOKUP(VolumeByClient[[#This Row],[CLID]],GeoTableByClient[CLID2],GeoTableByClient[GEOID])</f>
        <v>GEO1002</v>
      </c>
      <c r="E837" t="str">
        <f>_xlfn.XLOOKUP(VolumeByClient[[#This Row],[GEOID]],GEONAMES[GEOCODE],GEONAMES[GEO NAME])</f>
        <v>APAC</v>
      </c>
      <c r="F837" t="str">
        <f>"Q"&amp;CEILING(MONTH(VolumeByClient[[#This Row],[DATE]])/3,1)&amp;" "&amp;YEAR(VolumeByClient[[#This Row],[DATE]])</f>
        <v>Q2 2021</v>
      </c>
    </row>
    <row r="838" spans="1:6" ht="14" x14ac:dyDescent="0.15">
      <c r="A838" s="4" t="s">
        <v>39</v>
      </c>
      <c r="B838" s="4">
        <v>44286</v>
      </c>
      <c r="C838" s="11">
        <v>1546</v>
      </c>
      <c r="D838" t="str">
        <f>_xlfn.XLOOKUP(VolumeByClient[[#This Row],[CLID]],GeoTableByClient[CLID2],GeoTableByClient[GEOID])</f>
        <v>GEO1002</v>
      </c>
      <c r="E838" t="str">
        <f>_xlfn.XLOOKUP(VolumeByClient[[#This Row],[GEOID]],GEONAMES[GEOCODE],GEONAMES[GEO NAME])</f>
        <v>APAC</v>
      </c>
      <c r="F838" t="str">
        <f>"Q"&amp;CEILING(MONTH(VolumeByClient[[#This Row],[DATE]])/3,1)&amp;" "&amp;YEAR(VolumeByClient[[#This Row],[DATE]])</f>
        <v>Q1 2021</v>
      </c>
    </row>
    <row r="839" spans="1:6" ht="14" x14ac:dyDescent="0.15">
      <c r="A839" s="4" t="s">
        <v>39</v>
      </c>
      <c r="B839" s="4">
        <v>44255</v>
      </c>
      <c r="C839" s="11">
        <v>1289</v>
      </c>
      <c r="D839" t="str">
        <f>_xlfn.XLOOKUP(VolumeByClient[[#This Row],[CLID]],GeoTableByClient[CLID2],GeoTableByClient[GEOID])</f>
        <v>GEO1002</v>
      </c>
      <c r="E839" t="str">
        <f>_xlfn.XLOOKUP(VolumeByClient[[#This Row],[GEOID]],GEONAMES[GEOCODE],GEONAMES[GEO NAME])</f>
        <v>APAC</v>
      </c>
      <c r="F839" t="str">
        <f>"Q"&amp;CEILING(MONTH(VolumeByClient[[#This Row],[DATE]])/3,1)&amp;" "&amp;YEAR(VolumeByClient[[#This Row],[DATE]])</f>
        <v>Q1 2021</v>
      </c>
    </row>
    <row r="840" spans="1:6" ht="14" x14ac:dyDescent="0.15">
      <c r="A840" s="4" t="s">
        <v>39</v>
      </c>
      <c r="B840" s="4">
        <v>44227</v>
      </c>
      <c r="C840" s="11">
        <v>1236</v>
      </c>
      <c r="D840" t="str">
        <f>_xlfn.XLOOKUP(VolumeByClient[[#This Row],[CLID]],GeoTableByClient[CLID2],GeoTableByClient[GEOID])</f>
        <v>GEO1002</v>
      </c>
      <c r="E840" t="str">
        <f>_xlfn.XLOOKUP(VolumeByClient[[#This Row],[GEOID]],GEONAMES[GEOCODE],GEONAMES[GEO NAME])</f>
        <v>APAC</v>
      </c>
      <c r="F840" t="str">
        <f>"Q"&amp;CEILING(MONTH(VolumeByClient[[#This Row],[DATE]])/3,1)&amp;" "&amp;YEAR(VolumeByClient[[#This Row],[DATE]])</f>
        <v>Q1 2021</v>
      </c>
    </row>
    <row r="841" spans="1:6" ht="14" x14ac:dyDescent="0.15">
      <c r="A841" s="4" t="s">
        <v>47</v>
      </c>
      <c r="B841" s="4">
        <v>43861</v>
      </c>
      <c r="C841" s="11">
        <v>1362</v>
      </c>
      <c r="D841" t="str">
        <f>_xlfn.XLOOKUP(VolumeByClient[[#This Row],[CLID]],GeoTableByClient[CLID2],GeoTableByClient[GEOID])</f>
        <v>GEO1001</v>
      </c>
      <c r="E841" t="str">
        <f>_xlfn.XLOOKUP(VolumeByClient[[#This Row],[GEOID]],GEONAMES[GEOCODE],GEONAMES[GEO NAME])</f>
        <v>NAM</v>
      </c>
      <c r="F841" t="str">
        <f>"Q"&amp;CEILING(MONTH(VolumeByClient[[#This Row],[DATE]])/3,1)&amp;" "&amp;YEAR(VolumeByClient[[#This Row],[DATE]])</f>
        <v>Q1 2020</v>
      </c>
    </row>
    <row r="842" spans="1:6" ht="14" x14ac:dyDescent="0.15">
      <c r="A842" s="4" t="s">
        <v>47</v>
      </c>
      <c r="B842" s="4">
        <v>43890</v>
      </c>
      <c r="C842" s="11">
        <v>1719</v>
      </c>
      <c r="D842" t="str">
        <f>_xlfn.XLOOKUP(VolumeByClient[[#This Row],[CLID]],GeoTableByClient[CLID2],GeoTableByClient[GEOID])</f>
        <v>GEO1001</v>
      </c>
      <c r="E842" t="str">
        <f>_xlfn.XLOOKUP(VolumeByClient[[#This Row],[GEOID]],GEONAMES[GEOCODE],GEONAMES[GEO NAME])</f>
        <v>NAM</v>
      </c>
      <c r="F842" t="str">
        <f>"Q"&amp;CEILING(MONTH(VolumeByClient[[#This Row],[DATE]])/3,1)&amp;" "&amp;YEAR(VolumeByClient[[#This Row],[DATE]])</f>
        <v>Q1 2020</v>
      </c>
    </row>
    <row r="843" spans="1:6" ht="14" x14ac:dyDescent="0.15">
      <c r="A843" s="4" t="s">
        <v>47</v>
      </c>
      <c r="B843" s="4">
        <v>43921</v>
      </c>
      <c r="C843" s="11">
        <v>1717</v>
      </c>
      <c r="D843" t="str">
        <f>_xlfn.XLOOKUP(VolumeByClient[[#This Row],[CLID]],GeoTableByClient[CLID2],GeoTableByClient[GEOID])</f>
        <v>GEO1001</v>
      </c>
      <c r="E843" t="str">
        <f>_xlfn.XLOOKUP(VolumeByClient[[#This Row],[GEOID]],GEONAMES[GEOCODE],GEONAMES[GEO NAME])</f>
        <v>NAM</v>
      </c>
      <c r="F843" t="str">
        <f>"Q"&amp;CEILING(MONTH(VolumeByClient[[#This Row],[DATE]])/3,1)&amp;" "&amp;YEAR(VolumeByClient[[#This Row],[DATE]])</f>
        <v>Q1 2020</v>
      </c>
    </row>
    <row r="844" spans="1:6" ht="14" x14ac:dyDescent="0.15">
      <c r="A844" s="4" t="s">
        <v>47</v>
      </c>
      <c r="B844" s="4">
        <v>43951</v>
      </c>
      <c r="C844" s="11">
        <v>2259</v>
      </c>
      <c r="D844" t="str">
        <f>_xlfn.XLOOKUP(VolumeByClient[[#This Row],[CLID]],GeoTableByClient[CLID2],GeoTableByClient[GEOID])</f>
        <v>GEO1001</v>
      </c>
      <c r="E844" t="str">
        <f>_xlfn.XLOOKUP(VolumeByClient[[#This Row],[GEOID]],GEONAMES[GEOCODE],GEONAMES[GEO NAME])</f>
        <v>NAM</v>
      </c>
      <c r="F844" t="str">
        <f>"Q"&amp;CEILING(MONTH(VolumeByClient[[#This Row],[DATE]])/3,1)&amp;" "&amp;YEAR(VolumeByClient[[#This Row],[DATE]])</f>
        <v>Q2 2020</v>
      </c>
    </row>
    <row r="845" spans="1:6" ht="14" x14ac:dyDescent="0.15">
      <c r="A845" s="4" t="s">
        <v>47</v>
      </c>
      <c r="B845" s="4">
        <v>43982</v>
      </c>
      <c r="C845" s="11">
        <v>1898</v>
      </c>
      <c r="D845" t="str">
        <f>_xlfn.XLOOKUP(VolumeByClient[[#This Row],[CLID]],GeoTableByClient[CLID2],GeoTableByClient[GEOID])</f>
        <v>GEO1001</v>
      </c>
      <c r="E845" t="str">
        <f>_xlfn.XLOOKUP(VolumeByClient[[#This Row],[GEOID]],GEONAMES[GEOCODE],GEONAMES[GEO NAME])</f>
        <v>NAM</v>
      </c>
      <c r="F845" t="str">
        <f>"Q"&amp;CEILING(MONTH(VolumeByClient[[#This Row],[DATE]])/3,1)&amp;" "&amp;YEAR(VolumeByClient[[#This Row],[DATE]])</f>
        <v>Q2 2020</v>
      </c>
    </row>
    <row r="846" spans="1:6" ht="14" x14ac:dyDescent="0.15">
      <c r="A846" s="4" t="s">
        <v>47</v>
      </c>
      <c r="B846" s="4">
        <v>44012</v>
      </c>
      <c r="C846" s="11">
        <v>1539</v>
      </c>
      <c r="D846" t="str">
        <f>_xlfn.XLOOKUP(VolumeByClient[[#This Row],[CLID]],GeoTableByClient[CLID2],GeoTableByClient[GEOID])</f>
        <v>GEO1001</v>
      </c>
      <c r="E846" t="str">
        <f>_xlfn.XLOOKUP(VolumeByClient[[#This Row],[GEOID]],GEONAMES[GEOCODE],GEONAMES[GEO NAME])</f>
        <v>NAM</v>
      </c>
      <c r="F846" t="str">
        <f>"Q"&amp;CEILING(MONTH(VolumeByClient[[#This Row],[DATE]])/3,1)&amp;" "&amp;YEAR(VolumeByClient[[#This Row],[DATE]])</f>
        <v>Q2 2020</v>
      </c>
    </row>
    <row r="847" spans="1:6" ht="14" x14ac:dyDescent="0.15">
      <c r="A847" s="4" t="s">
        <v>47</v>
      </c>
      <c r="B847" s="4">
        <v>44043</v>
      </c>
      <c r="C847" s="11">
        <v>1180</v>
      </c>
      <c r="D847" t="str">
        <f>_xlfn.XLOOKUP(VolumeByClient[[#This Row],[CLID]],GeoTableByClient[CLID2],GeoTableByClient[GEOID])</f>
        <v>GEO1001</v>
      </c>
      <c r="E847" t="str">
        <f>_xlfn.XLOOKUP(VolumeByClient[[#This Row],[GEOID]],GEONAMES[GEOCODE],GEONAMES[GEO NAME])</f>
        <v>NAM</v>
      </c>
      <c r="F847" t="str">
        <f>"Q"&amp;CEILING(MONTH(VolumeByClient[[#This Row],[DATE]])/3,1)&amp;" "&amp;YEAR(VolumeByClient[[#This Row],[DATE]])</f>
        <v>Q3 2020</v>
      </c>
    </row>
    <row r="848" spans="1:6" ht="14" x14ac:dyDescent="0.15">
      <c r="A848" s="4" t="s">
        <v>47</v>
      </c>
      <c r="B848" s="4">
        <v>44074</v>
      </c>
      <c r="C848" s="11">
        <v>1175</v>
      </c>
      <c r="D848" t="str">
        <f>_xlfn.XLOOKUP(VolumeByClient[[#This Row],[CLID]],GeoTableByClient[CLID2],GeoTableByClient[GEOID])</f>
        <v>GEO1001</v>
      </c>
      <c r="E848" t="str">
        <f>_xlfn.XLOOKUP(VolumeByClient[[#This Row],[GEOID]],GEONAMES[GEOCODE],GEONAMES[GEO NAME])</f>
        <v>NAM</v>
      </c>
      <c r="F848" t="str">
        <f>"Q"&amp;CEILING(MONTH(VolumeByClient[[#This Row],[DATE]])/3,1)&amp;" "&amp;YEAR(VolumeByClient[[#This Row],[DATE]])</f>
        <v>Q3 2020</v>
      </c>
    </row>
    <row r="849" spans="1:6" ht="14" x14ac:dyDescent="0.15">
      <c r="A849" s="4" t="s">
        <v>47</v>
      </c>
      <c r="B849" s="4">
        <v>44104</v>
      </c>
      <c r="C849" s="11">
        <v>999</v>
      </c>
      <c r="D849" t="str">
        <f>_xlfn.XLOOKUP(VolumeByClient[[#This Row],[CLID]],GeoTableByClient[CLID2],GeoTableByClient[GEOID])</f>
        <v>GEO1001</v>
      </c>
      <c r="E849" t="str">
        <f>_xlfn.XLOOKUP(VolumeByClient[[#This Row],[GEOID]],GEONAMES[GEOCODE],GEONAMES[GEO NAME])</f>
        <v>NAM</v>
      </c>
      <c r="F849" t="str">
        <f>"Q"&amp;CEILING(MONTH(VolumeByClient[[#This Row],[DATE]])/3,1)&amp;" "&amp;YEAR(VolumeByClient[[#This Row],[DATE]])</f>
        <v>Q3 2020</v>
      </c>
    </row>
    <row r="850" spans="1:6" ht="14" x14ac:dyDescent="0.15">
      <c r="A850" s="4" t="s">
        <v>47</v>
      </c>
      <c r="B850" s="4">
        <v>44135</v>
      </c>
      <c r="C850" s="11">
        <v>1361</v>
      </c>
      <c r="D850" t="str">
        <f>_xlfn.XLOOKUP(VolumeByClient[[#This Row],[CLID]],GeoTableByClient[CLID2],GeoTableByClient[GEOID])</f>
        <v>GEO1001</v>
      </c>
      <c r="E850" t="str">
        <f>_xlfn.XLOOKUP(VolumeByClient[[#This Row],[GEOID]],GEONAMES[GEOCODE],GEONAMES[GEO NAME])</f>
        <v>NAM</v>
      </c>
      <c r="F850" t="str">
        <f>"Q"&amp;CEILING(MONTH(VolumeByClient[[#This Row],[DATE]])/3,1)&amp;" "&amp;YEAR(VolumeByClient[[#This Row],[DATE]])</f>
        <v>Q4 2020</v>
      </c>
    </row>
    <row r="851" spans="1:6" ht="14" x14ac:dyDescent="0.15">
      <c r="A851" s="4" t="s">
        <v>47</v>
      </c>
      <c r="B851" s="4">
        <v>44165</v>
      </c>
      <c r="C851" s="11">
        <v>1358</v>
      </c>
      <c r="D851" t="str">
        <f>_xlfn.XLOOKUP(VolumeByClient[[#This Row],[CLID]],GeoTableByClient[CLID2],GeoTableByClient[GEOID])</f>
        <v>GEO1001</v>
      </c>
      <c r="E851" t="str">
        <f>_xlfn.XLOOKUP(VolumeByClient[[#This Row],[GEOID]],GEONAMES[GEOCODE],GEONAMES[GEO NAME])</f>
        <v>NAM</v>
      </c>
      <c r="F851" t="str">
        <f>"Q"&amp;CEILING(MONTH(VolumeByClient[[#This Row],[DATE]])/3,1)&amp;" "&amp;YEAR(VolumeByClient[[#This Row],[DATE]])</f>
        <v>Q4 2020</v>
      </c>
    </row>
    <row r="852" spans="1:6" ht="14" x14ac:dyDescent="0.15">
      <c r="A852" s="4" t="s">
        <v>47</v>
      </c>
      <c r="B852" s="4">
        <v>44196</v>
      </c>
      <c r="C852" s="11">
        <v>1542</v>
      </c>
      <c r="D852" t="str">
        <f>_xlfn.XLOOKUP(VolumeByClient[[#This Row],[CLID]],GeoTableByClient[CLID2],GeoTableByClient[GEOID])</f>
        <v>GEO1001</v>
      </c>
      <c r="E852" t="str">
        <f>_xlfn.XLOOKUP(VolumeByClient[[#This Row],[GEOID]],GEONAMES[GEOCODE],GEONAMES[GEO NAME])</f>
        <v>NAM</v>
      </c>
      <c r="F852" t="str">
        <f>"Q"&amp;CEILING(MONTH(VolumeByClient[[#This Row],[DATE]])/3,1)&amp;" "&amp;YEAR(VolumeByClient[[#This Row],[DATE]])</f>
        <v>Q4 2020</v>
      </c>
    </row>
    <row r="853" spans="1:6" ht="14" x14ac:dyDescent="0.15">
      <c r="A853" s="4" t="s">
        <v>47</v>
      </c>
      <c r="B853" s="4">
        <v>44377</v>
      </c>
      <c r="C853" s="11">
        <v>1553</v>
      </c>
      <c r="D853" t="str">
        <f>_xlfn.XLOOKUP(VolumeByClient[[#This Row],[CLID]],GeoTableByClient[CLID2],GeoTableByClient[GEOID])</f>
        <v>GEO1001</v>
      </c>
      <c r="E853" t="str">
        <f>_xlfn.XLOOKUP(VolumeByClient[[#This Row],[GEOID]],GEONAMES[GEOCODE],GEONAMES[GEO NAME])</f>
        <v>NAM</v>
      </c>
      <c r="F853" t="str">
        <f>"Q"&amp;CEILING(MONTH(VolumeByClient[[#This Row],[DATE]])/3,1)&amp;" "&amp;YEAR(VolumeByClient[[#This Row],[DATE]])</f>
        <v>Q2 2021</v>
      </c>
    </row>
    <row r="854" spans="1:6" ht="14" x14ac:dyDescent="0.15">
      <c r="A854" s="4" t="s">
        <v>47</v>
      </c>
      <c r="B854" s="4">
        <v>44347</v>
      </c>
      <c r="C854" s="11">
        <v>1998</v>
      </c>
      <c r="D854" t="str">
        <f>_xlfn.XLOOKUP(VolumeByClient[[#This Row],[CLID]],GeoTableByClient[CLID2],GeoTableByClient[GEOID])</f>
        <v>GEO1001</v>
      </c>
      <c r="E854" t="str">
        <f>_xlfn.XLOOKUP(VolumeByClient[[#This Row],[GEOID]],GEONAMES[GEOCODE],GEONAMES[GEO NAME])</f>
        <v>NAM</v>
      </c>
      <c r="F854" t="str">
        <f>"Q"&amp;CEILING(MONTH(VolumeByClient[[#This Row],[DATE]])/3,1)&amp;" "&amp;YEAR(VolumeByClient[[#This Row],[DATE]])</f>
        <v>Q2 2021</v>
      </c>
    </row>
    <row r="855" spans="1:6" ht="14" x14ac:dyDescent="0.15">
      <c r="A855" s="4" t="s">
        <v>47</v>
      </c>
      <c r="B855" s="4">
        <v>44316</v>
      </c>
      <c r="C855" s="11">
        <v>2309</v>
      </c>
      <c r="D855" t="str">
        <f>_xlfn.XLOOKUP(VolumeByClient[[#This Row],[CLID]],GeoTableByClient[CLID2],GeoTableByClient[GEOID])</f>
        <v>GEO1001</v>
      </c>
      <c r="E855" t="str">
        <f>_xlfn.XLOOKUP(VolumeByClient[[#This Row],[GEOID]],GEONAMES[GEOCODE],GEONAMES[GEO NAME])</f>
        <v>NAM</v>
      </c>
      <c r="F855" t="str">
        <f>"Q"&amp;CEILING(MONTH(VolumeByClient[[#This Row],[DATE]])/3,1)&amp;" "&amp;YEAR(VolumeByClient[[#This Row],[DATE]])</f>
        <v>Q2 2021</v>
      </c>
    </row>
    <row r="856" spans="1:6" ht="14" x14ac:dyDescent="0.15">
      <c r="A856" s="4" t="s">
        <v>47</v>
      </c>
      <c r="B856" s="4">
        <v>44286</v>
      </c>
      <c r="C856" s="11">
        <v>1701</v>
      </c>
      <c r="D856" t="str">
        <f>_xlfn.XLOOKUP(VolumeByClient[[#This Row],[CLID]],GeoTableByClient[CLID2],GeoTableByClient[GEOID])</f>
        <v>GEO1001</v>
      </c>
      <c r="E856" t="str">
        <f>_xlfn.XLOOKUP(VolumeByClient[[#This Row],[GEOID]],GEONAMES[GEOCODE],GEONAMES[GEO NAME])</f>
        <v>NAM</v>
      </c>
      <c r="F856" t="str">
        <f>"Q"&amp;CEILING(MONTH(VolumeByClient[[#This Row],[DATE]])/3,1)&amp;" "&amp;YEAR(VolumeByClient[[#This Row],[DATE]])</f>
        <v>Q1 2021</v>
      </c>
    </row>
    <row r="857" spans="1:6" ht="14" x14ac:dyDescent="0.15">
      <c r="A857" s="4" t="s">
        <v>47</v>
      </c>
      <c r="B857" s="4">
        <v>44255</v>
      </c>
      <c r="C857" s="11">
        <v>1790</v>
      </c>
      <c r="D857" t="str">
        <f>_xlfn.XLOOKUP(VolumeByClient[[#This Row],[CLID]],GeoTableByClient[CLID2],GeoTableByClient[GEOID])</f>
        <v>GEO1001</v>
      </c>
      <c r="E857" t="str">
        <f>_xlfn.XLOOKUP(VolumeByClient[[#This Row],[GEOID]],GEONAMES[GEOCODE],GEONAMES[GEO NAME])</f>
        <v>NAM</v>
      </c>
      <c r="F857" t="str">
        <f>"Q"&amp;CEILING(MONTH(VolumeByClient[[#This Row],[DATE]])/3,1)&amp;" "&amp;YEAR(VolumeByClient[[#This Row],[DATE]])</f>
        <v>Q1 2021</v>
      </c>
    </row>
    <row r="858" spans="1:6" ht="14" x14ac:dyDescent="0.15">
      <c r="A858" s="4" t="s">
        <v>47</v>
      </c>
      <c r="B858" s="4">
        <v>44227</v>
      </c>
      <c r="C858" s="11">
        <v>1353</v>
      </c>
      <c r="D858" t="str">
        <f>_xlfn.XLOOKUP(VolumeByClient[[#This Row],[CLID]],GeoTableByClient[CLID2],GeoTableByClient[GEOID])</f>
        <v>GEO1001</v>
      </c>
      <c r="E858" t="str">
        <f>_xlfn.XLOOKUP(VolumeByClient[[#This Row],[GEOID]],GEONAMES[GEOCODE],GEONAMES[GEO NAME])</f>
        <v>NAM</v>
      </c>
      <c r="F858" t="str">
        <f>"Q"&amp;CEILING(MONTH(VolumeByClient[[#This Row],[DATE]])/3,1)&amp;" "&amp;YEAR(VolumeByClient[[#This Row],[DATE]])</f>
        <v>Q1 2021</v>
      </c>
    </row>
    <row r="859" spans="1:6" ht="14" x14ac:dyDescent="0.15">
      <c r="A859" s="4" t="s">
        <v>1</v>
      </c>
      <c r="B859" s="4">
        <v>43861</v>
      </c>
      <c r="C859" s="11">
        <v>28034</v>
      </c>
      <c r="D859" t="str">
        <f>_xlfn.XLOOKUP(VolumeByClient[[#This Row],[CLID]],GeoTableByClient[CLID2],GeoTableByClient[GEOID])</f>
        <v>GEO1001</v>
      </c>
      <c r="E859" t="str">
        <f>_xlfn.XLOOKUP(VolumeByClient[[#This Row],[GEOID]],GEONAMES[GEOCODE],GEONAMES[GEO NAME])</f>
        <v>NAM</v>
      </c>
      <c r="F859" t="str">
        <f>"Q"&amp;CEILING(MONTH(VolumeByClient[[#This Row],[DATE]])/3,1)&amp;" "&amp;YEAR(VolumeByClient[[#This Row],[DATE]])</f>
        <v>Q1 2020</v>
      </c>
    </row>
    <row r="860" spans="1:6" ht="14" x14ac:dyDescent="0.15">
      <c r="A860" s="4" t="s">
        <v>1</v>
      </c>
      <c r="B860" s="4">
        <v>43890</v>
      </c>
      <c r="C860" s="11">
        <v>24922</v>
      </c>
      <c r="D860" t="str">
        <f>_xlfn.XLOOKUP(VolumeByClient[[#This Row],[CLID]],GeoTableByClient[CLID2],GeoTableByClient[GEOID])</f>
        <v>GEO1001</v>
      </c>
      <c r="E860" t="str">
        <f>_xlfn.XLOOKUP(VolumeByClient[[#This Row],[GEOID]],GEONAMES[GEOCODE],GEONAMES[GEO NAME])</f>
        <v>NAM</v>
      </c>
      <c r="F860" t="str">
        <f>"Q"&amp;CEILING(MONTH(VolumeByClient[[#This Row],[DATE]])/3,1)&amp;" "&amp;YEAR(VolumeByClient[[#This Row],[DATE]])</f>
        <v>Q1 2020</v>
      </c>
    </row>
    <row r="861" spans="1:6" ht="14" x14ac:dyDescent="0.15">
      <c r="A861" s="4" t="s">
        <v>1</v>
      </c>
      <c r="B861" s="4">
        <v>43921</v>
      </c>
      <c r="C861" s="11">
        <v>34268</v>
      </c>
      <c r="D861" t="str">
        <f>_xlfn.XLOOKUP(VolumeByClient[[#This Row],[CLID]],GeoTableByClient[CLID2],GeoTableByClient[GEOID])</f>
        <v>GEO1001</v>
      </c>
      <c r="E861" t="str">
        <f>_xlfn.XLOOKUP(VolumeByClient[[#This Row],[GEOID]],GEONAMES[GEOCODE],GEONAMES[GEO NAME])</f>
        <v>NAM</v>
      </c>
      <c r="F861" t="str">
        <f>"Q"&amp;CEILING(MONTH(VolumeByClient[[#This Row],[DATE]])/3,1)&amp;" "&amp;YEAR(VolumeByClient[[#This Row],[DATE]])</f>
        <v>Q1 2020</v>
      </c>
    </row>
    <row r="862" spans="1:6" ht="14" x14ac:dyDescent="0.15">
      <c r="A862" s="4" t="s">
        <v>1</v>
      </c>
      <c r="B862" s="4">
        <v>43951</v>
      </c>
      <c r="C862" s="11">
        <v>34268</v>
      </c>
      <c r="D862" t="str">
        <f>_xlfn.XLOOKUP(VolumeByClient[[#This Row],[CLID]],GeoTableByClient[CLID2],GeoTableByClient[GEOID])</f>
        <v>GEO1001</v>
      </c>
      <c r="E862" t="str">
        <f>_xlfn.XLOOKUP(VolumeByClient[[#This Row],[GEOID]],GEONAMES[GEOCODE],GEONAMES[GEO NAME])</f>
        <v>NAM</v>
      </c>
      <c r="F862" t="str">
        <f>"Q"&amp;CEILING(MONTH(VolumeByClient[[#This Row],[DATE]])/3,1)&amp;" "&amp;YEAR(VolumeByClient[[#This Row],[DATE]])</f>
        <v>Q2 2020</v>
      </c>
    </row>
    <row r="863" spans="1:6" ht="14" x14ac:dyDescent="0.15">
      <c r="A863" s="4" t="s">
        <v>1</v>
      </c>
      <c r="B863" s="4">
        <v>43982</v>
      </c>
      <c r="C863" s="11">
        <v>37380</v>
      </c>
      <c r="D863" t="str">
        <f>_xlfn.XLOOKUP(VolumeByClient[[#This Row],[CLID]],GeoTableByClient[CLID2],GeoTableByClient[GEOID])</f>
        <v>GEO1001</v>
      </c>
      <c r="E863" t="str">
        <f>_xlfn.XLOOKUP(VolumeByClient[[#This Row],[GEOID]],GEONAMES[GEOCODE],GEONAMES[GEO NAME])</f>
        <v>NAM</v>
      </c>
      <c r="F863" t="str">
        <f>"Q"&amp;CEILING(MONTH(VolumeByClient[[#This Row],[DATE]])/3,1)&amp;" "&amp;YEAR(VolumeByClient[[#This Row],[DATE]])</f>
        <v>Q2 2020</v>
      </c>
    </row>
    <row r="864" spans="1:6" ht="14" x14ac:dyDescent="0.15">
      <c r="A864" s="4" t="s">
        <v>1</v>
      </c>
      <c r="B864" s="4">
        <v>44012</v>
      </c>
      <c r="C864" s="11">
        <v>21809</v>
      </c>
      <c r="D864" t="str">
        <f>_xlfn.XLOOKUP(VolumeByClient[[#This Row],[CLID]],GeoTableByClient[CLID2],GeoTableByClient[GEOID])</f>
        <v>GEO1001</v>
      </c>
      <c r="E864" t="str">
        <f>_xlfn.XLOOKUP(VolumeByClient[[#This Row],[GEOID]],GEONAMES[GEOCODE],GEONAMES[GEO NAME])</f>
        <v>NAM</v>
      </c>
      <c r="F864" t="str">
        <f>"Q"&amp;CEILING(MONTH(VolumeByClient[[#This Row],[DATE]])/3,1)&amp;" "&amp;YEAR(VolumeByClient[[#This Row],[DATE]])</f>
        <v>Q2 2020</v>
      </c>
    </row>
    <row r="865" spans="1:6" ht="14" x14ac:dyDescent="0.15">
      <c r="A865" s="4" t="s">
        <v>1</v>
      </c>
      <c r="B865" s="4">
        <v>44043</v>
      </c>
      <c r="C865" s="11">
        <v>24920</v>
      </c>
      <c r="D865" t="str">
        <f>_xlfn.XLOOKUP(VolumeByClient[[#This Row],[CLID]],GeoTableByClient[CLID2],GeoTableByClient[GEOID])</f>
        <v>GEO1001</v>
      </c>
      <c r="E865" t="str">
        <f>_xlfn.XLOOKUP(VolumeByClient[[#This Row],[GEOID]],GEONAMES[GEOCODE],GEONAMES[GEO NAME])</f>
        <v>NAM</v>
      </c>
      <c r="F865" t="str">
        <f>"Q"&amp;CEILING(MONTH(VolumeByClient[[#This Row],[DATE]])/3,1)&amp;" "&amp;YEAR(VolumeByClient[[#This Row],[DATE]])</f>
        <v>Q3 2020</v>
      </c>
    </row>
    <row r="866" spans="1:6" ht="14" x14ac:dyDescent="0.15">
      <c r="A866" s="4" t="s">
        <v>1</v>
      </c>
      <c r="B866" s="4">
        <v>44074</v>
      </c>
      <c r="C866" s="11">
        <v>15576</v>
      </c>
      <c r="D866" t="str">
        <f>_xlfn.XLOOKUP(VolumeByClient[[#This Row],[CLID]],GeoTableByClient[CLID2],GeoTableByClient[GEOID])</f>
        <v>GEO1001</v>
      </c>
      <c r="E866" t="str">
        <f>_xlfn.XLOOKUP(VolumeByClient[[#This Row],[GEOID]],GEONAMES[GEOCODE],GEONAMES[GEO NAME])</f>
        <v>NAM</v>
      </c>
      <c r="F866" t="str">
        <f>"Q"&amp;CEILING(MONTH(VolumeByClient[[#This Row],[DATE]])/3,1)&amp;" "&amp;YEAR(VolumeByClient[[#This Row],[DATE]])</f>
        <v>Q3 2020</v>
      </c>
    </row>
    <row r="867" spans="1:6" ht="14" x14ac:dyDescent="0.15">
      <c r="A867" s="4" t="s">
        <v>1</v>
      </c>
      <c r="B867" s="4">
        <v>44104</v>
      </c>
      <c r="C867" s="11">
        <v>21809</v>
      </c>
      <c r="D867" t="str">
        <f>_xlfn.XLOOKUP(VolumeByClient[[#This Row],[CLID]],GeoTableByClient[CLID2],GeoTableByClient[GEOID])</f>
        <v>GEO1001</v>
      </c>
      <c r="E867" t="str">
        <f>_xlfn.XLOOKUP(VolumeByClient[[#This Row],[GEOID]],GEONAMES[GEOCODE],GEONAMES[GEO NAME])</f>
        <v>NAM</v>
      </c>
      <c r="F867" t="str">
        <f>"Q"&amp;CEILING(MONTH(VolumeByClient[[#This Row],[DATE]])/3,1)&amp;" "&amp;YEAR(VolumeByClient[[#This Row],[DATE]])</f>
        <v>Q3 2020</v>
      </c>
    </row>
    <row r="868" spans="1:6" ht="14" x14ac:dyDescent="0.15">
      <c r="A868" s="4" t="s">
        <v>1</v>
      </c>
      <c r="B868" s="4">
        <v>44135</v>
      </c>
      <c r="C868" s="11">
        <v>18694</v>
      </c>
      <c r="D868" t="str">
        <f>_xlfn.XLOOKUP(VolumeByClient[[#This Row],[CLID]],GeoTableByClient[CLID2],GeoTableByClient[GEOID])</f>
        <v>GEO1001</v>
      </c>
      <c r="E868" t="str">
        <f>_xlfn.XLOOKUP(VolumeByClient[[#This Row],[GEOID]],GEONAMES[GEOCODE],GEONAMES[GEO NAME])</f>
        <v>NAM</v>
      </c>
      <c r="F868" t="str">
        <f>"Q"&amp;CEILING(MONTH(VolumeByClient[[#This Row],[DATE]])/3,1)&amp;" "&amp;YEAR(VolumeByClient[[#This Row],[DATE]])</f>
        <v>Q4 2020</v>
      </c>
    </row>
    <row r="869" spans="1:6" ht="14" x14ac:dyDescent="0.15">
      <c r="A869" s="4" t="s">
        <v>1</v>
      </c>
      <c r="B869" s="4">
        <v>44165</v>
      </c>
      <c r="C869" s="11">
        <v>28037</v>
      </c>
      <c r="D869" t="str">
        <f>_xlfn.XLOOKUP(VolumeByClient[[#This Row],[CLID]],GeoTableByClient[CLID2],GeoTableByClient[GEOID])</f>
        <v>GEO1001</v>
      </c>
      <c r="E869" t="str">
        <f>_xlfn.XLOOKUP(VolumeByClient[[#This Row],[GEOID]],GEONAMES[GEOCODE],GEONAMES[GEO NAME])</f>
        <v>NAM</v>
      </c>
      <c r="F869" t="str">
        <f>"Q"&amp;CEILING(MONTH(VolumeByClient[[#This Row],[DATE]])/3,1)&amp;" "&amp;YEAR(VolumeByClient[[#This Row],[DATE]])</f>
        <v>Q4 2020</v>
      </c>
    </row>
    <row r="870" spans="1:6" ht="14" x14ac:dyDescent="0.15">
      <c r="A870" s="4" t="s">
        <v>1</v>
      </c>
      <c r="B870" s="4">
        <v>44196</v>
      </c>
      <c r="C870" s="11">
        <v>21809</v>
      </c>
      <c r="D870" t="str">
        <f>_xlfn.XLOOKUP(VolumeByClient[[#This Row],[CLID]],GeoTableByClient[CLID2],GeoTableByClient[GEOID])</f>
        <v>GEO1001</v>
      </c>
      <c r="E870" t="str">
        <f>_xlfn.XLOOKUP(VolumeByClient[[#This Row],[GEOID]],GEONAMES[GEOCODE],GEONAMES[GEO NAME])</f>
        <v>NAM</v>
      </c>
      <c r="F870" t="str">
        <f>"Q"&amp;CEILING(MONTH(VolumeByClient[[#This Row],[DATE]])/3,1)&amp;" "&amp;YEAR(VolumeByClient[[#This Row],[DATE]])</f>
        <v>Q4 2020</v>
      </c>
    </row>
    <row r="871" spans="1:6" ht="14" x14ac:dyDescent="0.15">
      <c r="A871" s="4" t="s">
        <v>1</v>
      </c>
      <c r="B871" s="4">
        <v>44377</v>
      </c>
      <c r="C871" s="11">
        <v>22463</v>
      </c>
      <c r="D871" t="str">
        <f>_xlfn.XLOOKUP(VolumeByClient[[#This Row],[CLID]],GeoTableByClient[CLID2],GeoTableByClient[GEOID])</f>
        <v>GEO1001</v>
      </c>
      <c r="E871" t="str">
        <f>_xlfn.XLOOKUP(VolumeByClient[[#This Row],[GEOID]],GEONAMES[GEOCODE],GEONAMES[GEO NAME])</f>
        <v>NAM</v>
      </c>
      <c r="F871" t="str">
        <f>"Q"&amp;CEILING(MONTH(VolumeByClient[[#This Row],[DATE]])/3,1)&amp;" "&amp;YEAR(VolumeByClient[[#This Row],[DATE]])</f>
        <v>Q2 2021</v>
      </c>
    </row>
    <row r="872" spans="1:6" ht="14" x14ac:dyDescent="0.15">
      <c r="A872" s="4" t="s">
        <v>1</v>
      </c>
      <c r="B872" s="4">
        <v>44347</v>
      </c>
      <c r="C872" s="11">
        <v>38501</v>
      </c>
      <c r="D872" t="str">
        <f>_xlfn.XLOOKUP(VolumeByClient[[#This Row],[CLID]],GeoTableByClient[CLID2],GeoTableByClient[GEOID])</f>
        <v>GEO1001</v>
      </c>
      <c r="E872" t="str">
        <f>_xlfn.XLOOKUP(VolumeByClient[[#This Row],[GEOID]],GEONAMES[GEOCODE],GEONAMES[GEO NAME])</f>
        <v>NAM</v>
      </c>
      <c r="F872" t="str">
        <f>"Q"&amp;CEILING(MONTH(VolumeByClient[[#This Row],[DATE]])/3,1)&amp;" "&amp;YEAR(VolumeByClient[[#This Row],[DATE]])</f>
        <v>Q2 2021</v>
      </c>
    </row>
    <row r="873" spans="1:6" ht="14" x14ac:dyDescent="0.15">
      <c r="A873" s="4" t="s">
        <v>1</v>
      </c>
      <c r="B873" s="4">
        <v>44316</v>
      </c>
      <c r="C873" s="11">
        <v>33923</v>
      </c>
      <c r="D873" t="str">
        <f>_xlfn.XLOOKUP(VolumeByClient[[#This Row],[CLID]],GeoTableByClient[CLID2],GeoTableByClient[GEOID])</f>
        <v>GEO1001</v>
      </c>
      <c r="E873" t="str">
        <f>_xlfn.XLOOKUP(VolumeByClient[[#This Row],[GEOID]],GEONAMES[GEOCODE],GEONAMES[GEO NAME])</f>
        <v>NAM</v>
      </c>
      <c r="F873" t="str">
        <f>"Q"&amp;CEILING(MONTH(VolumeByClient[[#This Row],[DATE]])/3,1)&amp;" "&amp;YEAR(VolumeByClient[[#This Row],[DATE]])</f>
        <v>Q2 2021</v>
      </c>
    </row>
    <row r="874" spans="1:6" ht="14" x14ac:dyDescent="0.15">
      <c r="A874" s="4" t="s">
        <v>1</v>
      </c>
      <c r="B874" s="4">
        <v>44286</v>
      </c>
      <c r="C874" s="11">
        <v>35291</v>
      </c>
      <c r="D874" t="str">
        <f>_xlfn.XLOOKUP(VolumeByClient[[#This Row],[CLID]],GeoTableByClient[CLID2],GeoTableByClient[GEOID])</f>
        <v>GEO1001</v>
      </c>
      <c r="E874" t="str">
        <f>_xlfn.XLOOKUP(VolumeByClient[[#This Row],[GEOID]],GEONAMES[GEOCODE],GEONAMES[GEO NAME])</f>
        <v>NAM</v>
      </c>
      <c r="F874" t="str">
        <f>"Q"&amp;CEILING(MONTH(VolumeByClient[[#This Row],[DATE]])/3,1)&amp;" "&amp;YEAR(VolumeByClient[[#This Row],[DATE]])</f>
        <v>Q1 2021</v>
      </c>
    </row>
    <row r="875" spans="1:6" ht="14" x14ac:dyDescent="0.15">
      <c r="A875" s="4" t="s">
        <v>1</v>
      </c>
      <c r="B875" s="4">
        <v>44255</v>
      </c>
      <c r="C875" s="11">
        <v>24798</v>
      </c>
      <c r="D875" t="str">
        <f>_xlfn.XLOOKUP(VolumeByClient[[#This Row],[CLID]],GeoTableByClient[CLID2],GeoTableByClient[GEOID])</f>
        <v>GEO1001</v>
      </c>
      <c r="E875" t="str">
        <f>_xlfn.XLOOKUP(VolumeByClient[[#This Row],[GEOID]],GEONAMES[GEOCODE],GEONAMES[GEO NAME])</f>
        <v>NAM</v>
      </c>
      <c r="F875" t="str">
        <f>"Q"&amp;CEILING(MONTH(VolumeByClient[[#This Row],[DATE]])/3,1)&amp;" "&amp;YEAR(VolumeByClient[[#This Row],[DATE]])</f>
        <v>Q1 2021</v>
      </c>
    </row>
    <row r="876" spans="1:6" ht="14" x14ac:dyDescent="0.15">
      <c r="A876" s="4" t="s">
        <v>1</v>
      </c>
      <c r="B876" s="4">
        <v>44227</v>
      </c>
      <c r="C876" s="11">
        <v>29157</v>
      </c>
      <c r="D876" t="str">
        <f>_xlfn.XLOOKUP(VolumeByClient[[#This Row],[CLID]],GeoTableByClient[CLID2],GeoTableByClient[GEOID])</f>
        <v>GEO1001</v>
      </c>
      <c r="E876" t="str">
        <f>_xlfn.XLOOKUP(VolumeByClient[[#This Row],[GEOID]],GEONAMES[GEOCODE],GEONAMES[GEO NAME])</f>
        <v>NAM</v>
      </c>
      <c r="F876" t="str">
        <f>"Q"&amp;CEILING(MONTH(VolumeByClient[[#This Row],[DATE]])/3,1)&amp;" "&amp;YEAR(VolumeByClient[[#This Row],[DATE]])</f>
        <v>Q1 2021</v>
      </c>
    </row>
    <row r="877" spans="1:6" ht="14" x14ac:dyDescent="0.15">
      <c r="A877" s="4" t="s">
        <v>5</v>
      </c>
      <c r="B877" s="4">
        <v>43861</v>
      </c>
      <c r="C877" s="11">
        <v>142</v>
      </c>
      <c r="D877" t="str">
        <f>_xlfn.XLOOKUP(VolumeByClient[[#This Row],[CLID]],GeoTableByClient[CLID2],GeoTableByClient[GEOID])</f>
        <v>GEO1002</v>
      </c>
      <c r="E877" t="str">
        <f>_xlfn.XLOOKUP(VolumeByClient[[#This Row],[GEOID]],GEONAMES[GEOCODE],GEONAMES[GEO NAME])</f>
        <v>APAC</v>
      </c>
      <c r="F877" t="str">
        <f>"Q"&amp;CEILING(MONTH(VolumeByClient[[#This Row],[DATE]])/3,1)&amp;" "&amp;YEAR(VolumeByClient[[#This Row],[DATE]])</f>
        <v>Q1 2020</v>
      </c>
    </row>
    <row r="878" spans="1:6" ht="14" x14ac:dyDescent="0.15">
      <c r="A878" s="4" t="s">
        <v>5</v>
      </c>
      <c r="B878" s="4">
        <v>43890</v>
      </c>
      <c r="C878" s="11">
        <v>125</v>
      </c>
      <c r="D878" t="str">
        <f>_xlfn.XLOOKUP(VolumeByClient[[#This Row],[CLID]],GeoTableByClient[CLID2],GeoTableByClient[GEOID])</f>
        <v>GEO1002</v>
      </c>
      <c r="E878" t="str">
        <f>_xlfn.XLOOKUP(VolumeByClient[[#This Row],[GEOID]],GEONAMES[GEOCODE],GEONAMES[GEO NAME])</f>
        <v>APAC</v>
      </c>
      <c r="F878" t="str">
        <f>"Q"&amp;CEILING(MONTH(VolumeByClient[[#This Row],[DATE]])/3,1)&amp;" "&amp;YEAR(VolumeByClient[[#This Row],[DATE]])</f>
        <v>Q1 2020</v>
      </c>
    </row>
    <row r="879" spans="1:6" ht="14" x14ac:dyDescent="0.15">
      <c r="A879" s="4" t="s">
        <v>5</v>
      </c>
      <c r="B879" s="4">
        <v>43921</v>
      </c>
      <c r="C879" s="11">
        <v>171</v>
      </c>
      <c r="D879" t="str">
        <f>_xlfn.XLOOKUP(VolumeByClient[[#This Row],[CLID]],GeoTableByClient[CLID2],GeoTableByClient[GEOID])</f>
        <v>GEO1002</v>
      </c>
      <c r="E879" t="str">
        <f>_xlfn.XLOOKUP(VolumeByClient[[#This Row],[GEOID]],GEONAMES[GEOCODE],GEONAMES[GEO NAME])</f>
        <v>APAC</v>
      </c>
      <c r="F879" t="str">
        <f>"Q"&amp;CEILING(MONTH(VolumeByClient[[#This Row],[DATE]])/3,1)&amp;" "&amp;YEAR(VolumeByClient[[#This Row],[DATE]])</f>
        <v>Q1 2020</v>
      </c>
    </row>
    <row r="880" spans="1:6" ht="14" x14ac:dyDescent="0.15">
      <c r="A880" s="4" t="s">
        <v>5</v>
      </c>
      <c r="B880" s="4">
        <v>43951</v>
      </c>
      <c r="C880" s="11">
        <v>168</v>
      </c>
      <c r="D880" t="str">
        <f>_xlfn.XLOOKUP(VolumeByClient[[#This Row],[CLID]],GeoTableByClient[CLID2],GeoTableByClient[GEOID])</f>
        <v>GEO1002</v>
      </c>
      <c r="E880" t="str">
        <f>_xlfn.XLOOKUP(VolumeByClient[[#This Row],[GEOID]],GEONAMES[GEOCODE],GEONAMES[GEO NAME])</f>
        <v>APAC</v>
      </c>
      <c r="F880" t="str">
        <f>"Q"&amp;CEILING(MONTH(VolumeByClient[[#This Row],[DATE]])/3,1)&amp;" "&amp;YEAR(VolumeByClient[[#This Row],[DATE]])</f>
        <v>Q2 2020</v>
      </c>
    </row>
    <row r="881" spans="1:6" ht="14" x14ac:dyDescent="0.15">
      <c r="A881" s="4" t="s">
        <v>5</v>
      </c>
      <c r="B881" s="4">
        <v>43982</v>
      </c>
      <c r="C881" s="11">
        <v>183</v>
      </c>
      <c r="D881" t="str">
        <f>_xlfn.XLOOKUP(VolumeByClient[[#This Row],[CLID]],GeoTableByClient[CLID2],GeoTableByClient[GEOID])</f>
        <v>GEO1002</v>
      </c>
      <c r="E881" t="str">
        <f>_xlfn.XLOOKUP(VolumeByClient[[#This Row],[GEOID]],GEONAMES[GEOCODE],GEONAMES[GEO NAME])</f>
        <v>APAC</v>
      </c>
      <c r="F881" t="str">
        <f>"Q"&amp;CEILING(MONTH(VolumeByClient[[#This Row],[DATE]])/3,1)&amp;" "&amp;YEAR(VolumeByClient[[#This Row],[DATE]])</f>
        <v>Q2 2020</v>
      </c>
    </row>
    <row r="882" spans="1:6" ht="14" x14ac:dyDescent="0.15">
      <c r="A882" s="4" t="s">
        <v>5</v>
      </c>
      <c r="B882" s="4">
        <v>44012</v>
      </c>
      <c r="C882" s="11">
        <v>109</v>
      </c>
      <c r="D882" t="str">
        <f>_xlfn.XLOOKUP(VolumeByClient[[#This Row],[CLID]],GeoTableByClient[CLID2],GeoTableByClient[GEOID])</f>
        <v>GEO1002</v>
      </c>
      <c r="E882" t="str">
        <f>_xlfn.XLOOKUP(VolumeByClient[[#This Row],[GEOID]],GEONAMES[GEOCODE],GEONAMES[GEO NAME])</f>
        <v>APAC</v>
      </c>
      <c r="F882" t="str">
        <f>"Q"&amp;CEILING(MONTH(VolumeByClient[[#This Row],[DATE]])/3,1)&amp;" "&amp;YEAR(VolumeByClient[[#This Row],[DATE]])</f>
        <v>Q2 2020</v>
      </c>
    </row>
    <row r="883" spans="1:6" ht="14" x14ac:dyDescent="0.15">
      <c r="A883" s="4" t="s">
        <v>5</v>
      </c>
      <c r="B883" s="4">
        <v>44043</v>
      </c>
      <c r="C883" s="11">
        <v>125</v>
      </c>
      <c r="D883" t="str">
        <f>_xlfn.XLOOKUP(VolumeByClient[[#This Row],[CLID]],GeoTableByClient[CLID2],GeoTableByClient[GEOID])</f>
        <v>GEO1002</v>
      </c>
      <c r="E883" t="str">
        <f>_xlfn.XLOOKUP(VolumeByClient[[#This Row],[GEOID]],GEONAMES[GEOCODE],GEONAMES[GEO NAME])</f>
        <v>APAC</v>
      </c>
      <c r="F883" t="str">
        <f>"Q"&amp;CEILING(MONTH(VolumeByClient[[#This Row],[DATE]])/3,1)&amp;" "&amp;YEAR(VolumeByClient[[#This Row],[DATE]])</f>
        <v>Q3 2020</v>
      </c>
    </row>
    <row r="884" spans="1:6" ht="14" x14ac:dyDescent="0.15">
      <c r="A884" s="4" t="s">
        <v>5</v>
      </c>
      <c r="B884" s="4">
        <v>44074</v>
      </c>
      <c r="C884" s="11">
        <v>80</v>
      </c>
      <c r="D884" t="str">
        <f>_xlfn.XLOOKUP(VolumeByClient[[#This Row],[CLID]],GeoTableByClient[CLID2],GeoTableByClient[GEOID])</f>
        <v>GEO1002</v>
      </c>
      <c r="E884" t="str">
        <f>_xlfn.XLOOKUP(VolumeByClient[[#This Row],[GEOID]],GEONAMES[GEOCODE],GEONAMES[GEO NAME])</f>
        <v>APAC</v>
      </c>
      <c r="F884" t="str">
        <f>"Q"&amp;CEILING(MONTH(VolumeByClient[[#This Row],[DATE]])/3,1)&amp;" "&amp;YEAR(VolumeByClient[[#This Row],[DATE]])</f>
        <v>Q3 2020</v>
      </c>
    </row>
    <row r="885" spans="1:6" ht="14" x14ac:dyDescent="0.15">
      <c r="A885" s="4" t="s">
        <v>5</v>
      </c>
      <c r="B885" s="4">
        <v>44104</v>
      </c>
      <c r="C885" s="11">
        <v>111</v>
      </c>
      <c r="D885" t="str">
        <f>_xlfn.XLOOKUP(VolumeByClient[[#This Row],[CLID]],GeoTableByClient[CLID2],GeoTableByClient[GEOID])</f>
        <v>GEO1002</v>
      </c>
      <c r="E885" t="str">
        <f>_xlfn.XLOOKUP(VolumeByClient[[#This Row],[GEOID]],GEONAMES[GEOCODE],GEONAMES[GEO NAME])</f>
        <v>APAC</v>
      </c>
      <c r="F885" t="str">
        <f>"Q"&amp;CEILING(MONTH(VolumeByClient[[#This Row],[DATE]])/3,1)&amp;" "&amp;YEAR(VolumeByClient[[#This Row],[DATE]])</f>
        <v>Q3 2020</v>
      </c>
    </row>
    <row r="886" spans="1:6" ht="14" x14ac:dyDescent="0.15">
      <c r="A886" s="4" t="s">
        <v>5</v>
      </c>
      <c r="B886" s="4">
        <v>44135</v>
      </c>
      <c r="C886" s="11">
        <v>96</v>
      </c>
      <c r="D886" t="str">
        <f>_xlfn.XLOOKUP(VolumeByClient[[#This Row],[CLID]],GeoTableByClient[CLID2],GeoTableByClient[GEOID])</f>
        <v>GEO1002</v>
      </c>
      <c r="E886" t="str">
        <f>_xlfn.XLOOKUP(VolumeByClient[[#This Row],[GEOID]],GEONAMES[GEOCODE],GEONAMES[GEO NAME])</f>
        <v>APAC</v>
      </c>
      <c r="F886" t="str">
        <f>"Q"&amp;CEILING(MONTH(VolumeByClient[[#This Row],[DATE]])/3,1)&amp;" "&amp;YEAR(VolumeByClient[[#This Row],[DATE]])</f>
        <v>Q4 2020</v>
      </c>
    </row>
    <row r="887" spans="1:6" ht="14" x14ac:dyDescent="0.15">
      <c r="A887" s="4" t="s">
        <v>5</v>
      </c>
      <c r="B887" s="4">
        <v>44165</v>
      </c>
      <c r="C887" s="11">
        <v>136</v>
      </c>
      <c r="D887" t="str">
        <f>_xlfn.XLOOKUP(VolumeByClient[[#This Row],[CLID]],GeoTableByClient[CLID2],GeoTableByClient[GEOID])</f>
        <v>GEO1002</v>
      </c>
      <c r="E887" t="str">
        <f>_xlfn.XLOOKUP(VolumeByClient[[#This Row],[GEOID]],GEONAMES[GEOCODE],GEONAMES[GEO NAME])</f>
        <v>APAC</v>
      </c>
      <c r="F887" t="str">
        <f>"Q"&amp;CEILING(MONTH(VolumeByClient[[#This Row],[DATE]])/3,1)&amp;" "&amp;YEAR(VolumeByClient[[#This Row],[DATE]])</f>
        <v>Q4 2020</v>
      </c>
    </row>
    <row r="888" spans="1:6" ht="14" x14ac:dyDescent="0.15">
      <c r="A888" s="4" t="s">
        <v>5</v>
      </c>
      <c r="B888" s="4">
        <v>44196</v>
      </c>
      <c r="C888" s="11">
        <v>107</v>
      </c>
      <c r="D888" t="str">
        <f>_xlfn.XLOOKUP(VolumeByClient[[#This Row],[CLID]],GeoTableByClient[CLID2],GeoTableByClient[GEOID])</f>
        <v>GEO1002</v>
      </c>
      <c r="E888" t="str">
        <f>_xlfn.XLOOKUP(VolumeByClient[[#This Row],[GEOID]],GEONAMES[GEOCODE],GEONAMES[GEO NAME])</f>
        <v>APAC</v>
      </c>
      <c r="F888" t="str">
        <f>"Q"&amp;CEILING(MONTH(VolumeByClient[[#This Row],[DATE]])/3,1)&amp;" "&amp;YEAR(VolumeByClient[[#This Row],[DATE]])</f>
        <v>Q4 2020</v>
      </c>
    </row>
    <row r="889" spans="1:6" ht="14" x14ac:dyDescent="0.15">
      <c r="A889" s="4" t="s">
        <v>5</v>
      </c>
      <c r="B889" s="4">
        <v>44255</v>
      </c>
      <c r="C889" s="11">
        <v>126</v>
      </c>
      <c r="D889" t="str">
        <f>_xlfn.XLOOKUP(VolumeByClient[[#This Row],[CLID]],GeoTableByClient[CLID2],GeoTableByClient[GEOID])</f>
        <v>GEO1002</v>
      </c>
      <c r="E889" t="str">
        <f>_xlfn.XLOOKUP(VolumeByClient[[#This Row],[GEOID]],GEONAMES[GEOCODE],GEONAMES[GEO NAME])</f>
        <v>APAC</v>
      </c>
      <c r="F889" t="str">
        <f>"Q"&amp;CEILING(MONTH(VolumeByClient[[#This Row],[DATE]])/3,1)&amp;" "&amp;YEAR(VolumeByClient[[#This Row],[DATE]])</f>
        <v>Q1 2021</v>
      </c>
    </row>
    <row r="890" spans="1:6" ht="14" x14ac:dyDescent="0.15">
      <c r="A890" s="4" t="s">
        <v>5</v>
      </c>
      <c r="B890" s="4">
        <v>44227</v>
      </c>
      <c r="C890" s="11">
        <v>140</v>
      </c>
      <c r="D890" t="str">
        <f>_xlfn.XLOOKUP(VolumeByClient[[#This Row],[CLID]],GeoTableByClient[CLID2],GeoTableByClient[GEOID])</f>
        <v>GEO1002</v>
      </c>
      <c r="E890" t="str">
        <f>_xlfn.XLOOKUP(VolumeByClient[[#This Row],[GEOID]],GEONAMES[GEOCODE],GEONAMES[GEO NAME])</f>
        <v>APAC</v>
      </c>
      <c r="F890" t="str">
        <f>"Q"&amp;CEILING(MONTH(VolumeByClient[[#This Row],[DATE]])/3,1)&amp;" "&amp;YEAR(VolumeByClient[[#This Row],[DATE]])</f>
        <v>Q1 2021</v>
      </c>
    </row>
    <row r="891" spans="1:6" ht="14" x14ac:dyDescent="0.15">
      <c r="A891" s="4" t="s">
        <v>9</v>
      </c>
      <c r="B891" s="4">
        <v>43861</v>
      </c>
      <c r="C891" s="11">
        <v>220</v>
      </c>
      <c r="D891" t="str">
        <f>_xlfn.XLOOKUP(VolumeByClient[[#This Row],[CLID]],GeoTableByClient[CLID2],GeoTableByClient[GEOID])</f>
        <v>GEO1002</v>
      </c>
      <c r="E891" t="str">
        <f>_xlfn.XLOOKUP(VolumeByClient[[#This Row],[GEOID]],GEONAMES[GEOCODE],GEONAMES[GEO NAME])</f>
        <v>APAC</v>
      </c>
      <c r="F891" t="str">
        <f>"Q"&amp;CEILING(MONTH(VolumeByClient[[#This Row],[DATE]])/3,1)&amp;" "&amp;YEAR(VolumeByClient[[#This Row],[DATE]])</f>
        <v>Q1 2020</v>
      </c>
    </row>
    <row r="892" spans="1:6" ht="14" x14ac:dyDescent="0.15">
      <c r="A892" s="4" t="s">
        <v>9</v>
      </c>
      <c r="B892" s="4">
        <v>43890</v>
      </c>
      <c r="C892" s="11">
        <v>219</v>
      </c>
      <c r="D892" t="str">
        <f>_xlfn.XLOOKUP(VolumeByClient[[#This Row],[CLID]],GeoTableByClient[CLID2],GeoTableByClient[GEOID])</f>
        <v>GEO1002</v>
      </c>
      <c r="E892" t="str">
        <f>_xlfn.XLOOKUP(VolumeByClient[[#This Row],[GEOID]],GEONAMES[GEOCODE],GEONAMES[GEO NAME])</f>
        <v>APAC</v>
      </c>
      <c r="F892" t="str">
        <f>"Q"&amp;CEILING(MONTH(VolumeByClient[[#This Row],[DATE]])/3,1)&amp;" "&amp;YEAR(VolumeByClient[[#This Row],[DATE]])</f>
        <v>Q1 2020</v>
      </c>
    </row>
    <row r="893" spans="1:6" ht="14" x14ac:dyDescent="0.15">
      <c r="A893" s="4" t="s">
        <v>9</v>
      </c>
      <c r="B893" s="4">
        <v>43921</v>
      </c>
      <c r="C893" s="11">
        <v>266</v>
      </c>
      <c r="D893" t="str">
        <f>_xlfn.XLOOKUP(VolumeByClient[[#This Row],[CLID]],GeoTableByClient[CLID2],GeoTableByClient[GEOID])</f>
        <v>GEO1002</v>
      </c>
      <c r="E893" t="str">
        <f>_xlfn.XLOOKUP(VolumeByClient[[#This Row],[GEOID]],GEONAMES[GEOCODE],GEONAMES[GEO NAME])</f>
        <v>APAC</v>
      </c>
      <c r="F893" t="str">
        <f>"Q"&amp;CEILING(MONTH(VolumeByClient[[#This Row],[DATE]])/3,1)&amp;" "&amp;YEAR(VolumeByClient[[#This Row],[DATE]])</f>
        <v>Q1 2020</v>
      </c>
    </row>
    <row r="894" spans="1:6" ht="14" x14ac:dyDescent="0.15">
      <c r="A894" s="4" t="s">
        <v>9</v>
      </c>
      <c r="B894" s="4">
        <v>43951</v>
      </c>
      <c r="C894" s="11">
        <v>294</v>
      </c>
      <c r="D894" t="str">
        <f>_xlfn.XLOOKUP(VolumeByClient[[#This Row],[CLID]],GeoTableByClient[CLID2],GeoTableByClient[GEOID])</f>
        <v>GEO1002</v>
      </c>
      <c r="E894" t="str">
        <f>_xlfn.XLOOKUP(VolumeByClient[[#This Row],[GEOID]],GEONAMES[GEOCODE],GEONAMES[GEO NAME])</f>
        <v>APAC</v>
      </c>
      <c r="F894" t="str">
        <f>"Q"&amp;CEILING(MONTH(VolumeByClient[[#This Row],[DATE]])/3,1)&amp;" "&amp;YEAR(VolumeByClient[[#This Row],[DATE]])</f>
        <v>Q2 2020</v>
      </c>
    </row>
    <row r="895" spans="1:6" ht="14" x14ac:dyDescent="0.15">
      <c r="A895" s="4" t="s">
        <v>9</v>
      </c>
      <c r="B895" s="4">
        <v>43982</v>
      </c>
      <c r="C895" s="11">
        <v>295</v>
      </c>
      <c r="D895" t="str">
        <f>_xlfn.XLOOKUP(VolumeByClient[[#This Row],[CLID]],GeoTableByClient[CLID2],GeoTableByClient[GEOID])</f>
        <v>GEO1002</v>
      </c>
      <c r="E895" t="str">
        <f>_xlfn.XLOOKUP(VolumeByClient[[#This Row],[GEOID]],GEONAMES[GEOCODE],GEONAMES[GEO NAME])</f>
        <v>APAC</v>
      </c>
      <c r="F895" t="str">
        <f>"Q"&amp;CEILING(MONTH(VolumeByClient[[#This Row],[DATE]])/3,1)&amp;" "&amp;YEAR(VolumeByClient[[#This Row],[DATE]])</f>
        <v>Q2 2020</v>
      </c>
    </row>
    <row r="896" spans="1:6" ht="14" x14ac:dyDescent="0.15">
      <c r="A896" s="4" t="s">
        <v>9</v>
      </c>
      <c r="B896" s="4">
        <v>44012</v>
      </c>
      <c r="C896" s="11">
        <v>193</v>
      </c>
      <c r="D896" t="str">
        <f>_xlfn.XLOOKUP(VolumeByClient[[#This Row],[CLID]],GeoTableByClient[CLID2],GeoTableByClient[GEOID])</f>
        <v>GEO1002</v>
      </c>
      <c r="E896" t="str">
        <f>_xlfn.XLOOKUP(VolumeByClient[[#This Row],[GEOID]],GEONAMES[GEOCODE],GEONAMES[GEO NAME])</f>
        <v>APAC</v>
      </c>
      <c r="F896" t="str">
        <f>"Q"&amp;CEILING(MONTH(VolumeByClient[[#This Row],[DATE]])/3,1)&amp;" "&amp;YEAR(VolumeByClient[[#This Row],[DATE]])</f>
        <v>Q2 2020</v>
      </c>
    </row>
    <row r="897" spans="1:6" ht="14" x14ac:dyDescent="0.15">
      <c r="A897" s="4" t="s">
        <v>9</v>
      </c>
      <c r="B897" s="4">
        <v>44043</v>
      </c>
      <c r="C897" s="11">
        <v>190</v>
      </c>
      <c r="D897" t="str">
        <f>_xlfn.XLOOKUP(VolumeByClient[[#This Row],[CLID]],GeoTableByClient[CLID2],GeoTableByClient[GEOID])</f>
        <v>GEO1002</v>
      </c>
      <c r="E897" t="str">
        <f>_xlfn.XLOOKUP(VolumeByClient[[#This Row],[GEOID]],GEONAMES[GEOCODE],GEONAMES[GEO NAME])</f>
        <v>APAC</v>
      </c>
      <c r="F897" t="str">
        <f>"Q"&amp;CEILING(MONTH(VolumeByClient[[#This Row],[DATE]])/3,1)&amp;" "&amp;YEAR(VolumeByClient[[#This Row],[DATE]])</f>
        <v>Q3 2020</v>
      </c>
    </row>
    <row r="898" spans="1:6" ht="14" x14ac:dyDescent="0.15">
      <c r="A898" s="4" t="s">
        <v>9</v>
      </c>
      <c r="B898" s="4">
        <v>44074</v>
      </c>
      <c r="C898" s="11">
        <v>143</v>
      </c>
      <c r="D898" t="str">
        <f>_xlfn.XLOOKUP(VolumeByClient[[#This Row],[CLID]],GeoTableByClient[CLID2],GeoTableByClient[GEOID])</f>
        <v>GEO1002</v>
      </c>
      <c r="E898" t="str">
        <f>_xlfn.XLOOKUP(VolumeByClient[[#This Row],[GEOID]],GEONAMES[GEOCODE],GEONAMES[GEO NAME])</f>
        <v>APAC</v>
      </c>
      <c r="F898" t="str">
        <f>"Q"&amp;CEILING(MONTH(VolumeByClient[[#This Row],[DATE]])/3,1)&amp;" "&amp;YEAR(VolumeByClient[[#This Row],[DATE]])</f>
        <v>Q3 2020</v>
      </c>
    </row>
    <row r="899" spans="1:6" ht="14" x14ac:dyDescent="0.15">
      <c r="A899" s="4" t="s">
        <v>9</v>
      </c>
      <c r="B899" s="4">
        <v>44104</v>
      </c>
      <c r="C899" s="11">
        <v>170</v>
      </c>
      <c r="D899" t="str">
        <f>_xlfn.XLOOKUP(VolumeByClient[[#This Row],[CLID]],GeoTableByClient[CLID2],GeoTableByClient[GEOID])</f>
        <v>GEO1002</v>
      </c>
      <c r="E899" t="str">
        <f>_xlfn.XLOOKUP(VolumeByClient[[#This Row],[GEOID]],GEONAMES[GEOCODE],GEONAMES[GEO NAME])</f>
        <v>APAC</v>
      </c>
      <c r="F899" t="str">
        <f>"Q"&amp;CEILING(MONTH(VolumeByClient[[#This Row],[DATE]])/3,1)&amp;" "&amp;YEAR(VolumeByClient[[#This Row],[DATE]])</f>
        <v>Q3 2020</v>
      </c>
    </row>
    <row r="900" spans="1:6" ht="14" x14ac:dyDescent="0.15">
      <c r="A900" s="4" t="s">
        <v>9</v>
      </c>
      <c r="B900" s="4">
        <v>44135</v>
      </c>
      <c r="C900" s="11">
        <v>170</v>
      </c>
      <c r="D900" t="str">
        <f>_xlfn.XLOOKUP(VolumeByClient[[#This Row],[CLID]],GeoTableByClient[CLID2],GeoTableByClient[GEOID])</f>
        <v>GEO1002</v>
      </c>
      <c r="E900" t="str">
        <f>_xlfn.XLOOKUP(VolumeByClient[[#This Row],[GEOID]],GEONAMES[GEOCODE],GEONAMES[GEO NAME])</f>
        <v>APAC</v>
      </c>
      <c r="F900" t="str">
        <f>"Q"&amp;CEILING(MONTH(VolumeByClient[[#This Row],[DATE]])/3,1)&amp;" "&amp;YEAR(VolumeByClient[[#This Row],[DATE]])</f>
        <v>Q4 2020</v>
      </c>
    </row>
    <row r="901" spans="1:6" ht="14" x14ac:dyDescent="0.15">
      <c r="A901" s="4" t="s">
        <v>9</v>
      </c>
      <c r="B901" s="4">
        <v>44165</v>
      </c>
      <c r="C901" s="11">
        <v>214</v>
      </c>
      <c r="D901" t="str">
        <f>_xlfn.XLOOKUP(VolumeByClient[[#This Row],[CLID]],GeoTableByClient[CLID2],GeoTableByClient[GEOID])</f>
        <v>GEO1002</v>
      </c>
      <c r="E901" t="str">
        <f>_xlfn.XLOOKUP(VolumeByClient[[#This Row],[GEOID]],GEONAMES[GEOCODE],GEONAMES[GEO NAME])</f>
        <v>APAC</v>
      </c>
      <c r="F901" t="str">
        <f>"Q"&amp;CEILING(MONTH(VolumeByClient[[#This Row],[DATE]])/3,1)&amp;" "&amp;YEAR(VolumeByClient[[#This Row],[DATE]])</f>
        <v>Q4 2020</v>
      </c>
    </row>
    <row r="902" spans="1:6" ht="14" x14ac:dyDescent="0.15">
      <c r="A902" s="4" t="s">
        <v>9</v>
      </c>
      <c r="B902" s="4">
        <v>44196</v>
      </c>
      <c r="C902" s="11">
        <v>194</v>
      </c>
      <c r="D902" t="str">
        <f>_xlfn.XLOOKUP(VolumeByClient[[#This Row],[CLID]],GeoTableByClient[CLID2],GeoTableByClient[GEOID])</f>
        <v>GEO1002</v>
      </c>
      <c r="E902" t="str">
        <f>_xlfn.XLOOKUP(VolumeByClient[[#This Row],[GEOID]],GEONAMES[GEOCODE],GEONAMES[GEO NAME])</f>
        <v>APAC</v>
      </c>
      <c r="F902" t="str">
        <f>"Q"&amp;CEILING(MONTH(VolumeByClient[[#This Row],[DATE]])/3,1)&amp;" "&amp;YEAR(VolumeByClient[[#This Row],[DATE]])</f>
        <v>Q4 2020</v>
      </c>
    </row>
    <row r="903" spans="1:6" ht="14" x14ac:dyDescent="0.15">
      <c r="A903" s="4" t="s">
        <v>9</v>
      </c>
      <c r="B903" s="4">
        <v>44377</v>
      </c>
      <c r="C903" s="11">
        <v>195</v>
      </c>
      <c r="D903" t="str">
        <f>_xlfn.XLOOKUP(VolumeByClient[[#This Row],[CLID]],GeoTableByClient[CLID2],GeoTableByClient[GEOID])</f>
        <v>GEO1002</v>
      </c>
      <c r="E903" t="str">
        <f>_xlfn.XLOOKUP(VolumeByClient[[#This Row],[GEOID]],GEONAMES[GEOCODE],GEONAMES[GEO NAME])</f>
        <v>APAC</v>
      </c>
      <c r="F903" t="str">
        <f>"Q"&amp;CEILING(MONTH(VolumeByClient[[#This Row],[DATE]])/3,1)&amp;" "&amp;YEAR(VolumeByClient[[#This Row],[DATE]])</f>
        <v>Q2 2021</v>
      </c>
    </row>
    <row r="904" spans="1:6" ht="14" x14ac:dyDescent="0.15">
      <c r="A904" s="4" t="s">
        <v>9</v>
      </c>
      <c r="B904" s="4">
        <v>44347</v>
      </c>
      <c r="C904" s="11">
        <v>290</v>
      </c>
      <c r="D904" t="str">
        <f>_xlfn.XLOOKUP(VolumeByClient[[#This Row],[CLID]],GeoTableByClient[CLID2],GeoTableByClient[GEOID])</f>
        <v>GEO1002</v>
      </c>
      <c r="E904" t="str">
        <f>_xlfn.XLOOKUP(VolumeByClient[[#This Row],[GEOID]],GEONAMES[GEOCODE],GEONAMES[GEO NAME])</f>
        <v>APAC</v>
      </c>
      <c r="F904" t="str">
        <f>"Q"&amp;CEILING(MONTH(VolumeByClient[[#This Row],[DATE]])/3,1)&amp;" "&amp;YEAR(VolumeByClient[[#This Row],[DATE]])</f>
        <v>Q2 2021</v>
      </c>
    </row>
    <row r="905" spans="1:6" ht="14" x14ac:dyDescent="0.15">
      <c r="A905" s="4" t="s">
        <v>9</v>
      </c>
      <c r="B905" s="4">
        <v>44316</v>
      </c>
      <c r="C905" s="11">
        <v>294</v>
      </c>
      <c r="D905" t="str">
        <f>_xlfn.XLOOKUP(VolumeByClient[[#This Row],[CLID]],GeoTableByClient[CLID2],GeoTableByClient[GEOID])</f>
        <v>GEO1002</v>
      </c>
      <c r="E905" t="str">
        <f>_xlfn.XLOOKUP(VolumeByClient[[#This Row],[GEOID]],GEONAMES[GEOCODE],GEONAMES[GEO NAME])</f>
        <v>APAC</v>
      </c>
      <c r="F905" t="str">
        <f>"Q"&amp;CEILING(MONTH(VolumeByClient[[#This Row],[DATE]])/3,1)&amp;" "&amp;YEAR(VolumeByClient[[#This Row],[DATE]])</f>
        <v>Q2 2021</v>
      </c>
    </row>
    <row r="906" spans="1:6" ht="14" x14ac:dyDescent="0.15">
      <c r="A906" s="4" t="s">
        <v>9</v>
      </c>
      <c r="B906" s="4">
        <v>44286</v>
      </c>
      <c r="C906" s="11">
        <v>270</v>
      </c>
      <c r="D906" t="str">
        <f>_xlfn.XLOOKUP(VolumeByClient[[#This Row],[CLID]],GeoTableByClient[CLID2],GeoTableByClient[GEOID])</f>
        <v>GEO1002</v>
      </c>
      <c r="E906" t="str">
        <f>_xlfn.XLOOKUP(VolumeByClient[[#This Row],[GEOID]],GEONAMES[GEOCODE],GEONAMES[GEO NAME])</f>
        <v>APAC</v>
      </c>
      <c r="F906" t="str">
        <f>"Q"&amp;CEILING(MONTH(VolumeByClient[[#This Row],[DATE]])/3,1)&amp;" "&amp;YEAR(VolumeByClient[[#This Row],[DATE]])</f>
        <v>Q1 2021</v>
      </c>
    </row>
    <row r="907" spans="1:6" ht="14" x14ac:dyDescent="0.15">
      <c r="A907" s="4" t="s">
        <v>9</v>
      </c>
      <c r="B907" s="4">
        <v>44255</v>
      </c>
      <c r="C907" s="11">
        <v>224</v>
      </c>
      <c r="D907" t="str">
        <f>_xlfn.XLOOKUP(VolumeByClient[[#This Row],[CLID]],GeoTableByClient[CLID2],GeoTableByClient[GEOID])</f>
        <v>GEO1002</v>
      </c>
      <c r="E907" t="str">
        <f>_xlfn.XLOOKUP(VolumeByClient[[#This Row],[GEOID]],GEONAMES[GEOCODE],GEONAMES[GEO NAME])</f>
        <v>APAC</v>
      </c>
      <c r="F907" t="str">
        <f>"Q"&amp;CEILING(MONTH(VolumeByClient[[#This Row],[DATE]])/3,1)&amp;" "&amp;YEAR(VolumeByClient[[#This Row],[DATE]])</f>
        <v>Q1 2021</v>
      </c>
    </row>
    <row r="908" spans="1:6" ht="14" x14ac:dyDescent="0.15">
      <c r="A908" s="4" t="s">
        <v>9</v>
      </c>
      <c r="B908" s="4">
        <v>44227</v>
      </c>
      <c r="C908" s="11">
        <v>222</v>
      </c>
      <c r="D908" t="str">
        <f>_xlfn.XLOOKUP(VolumeByClient[[#This Row],[CLID]],GeoTableByClient[CLID2],GeoTableByClient[GEOID])</f>
        <v>GEO1002</v>
      </c>
      <c r="E908" t="str">
        <f>_xlfn.XLOOKUP(VolumeByClient[[#This Row],[GEOID]],GEONAMES[GEOCODE],GEONAMES[GEO NAME])</f>
        <v>APAC</v>
      </c>
      <c r="F908" t="str">
        <f>"Q"&amp;CEILING(MONTH(VolumeByClient[[#This Row],[DATE]])/3,1)&amp;" "&amp;YEAR(VolumeByClient[[#This Row],[DATE]])</f>
        <v>Q1 2021</v>
      </c>
    </row>
  </sheetData>
  <phoneticPr fontId="7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90D3-A840-2B45-8C6C-A88568FFE17B}">
  <dimension ref="A1:AB100"/>
  <sheetViews>
    <sheetView zoomScale="106" workbookViewId="0">
      <selection activeCell="G100" sqref="G100"/>
    </sheetView>
  </sheetViews>
  <sheetFormatPr baseColWidth="10" defaultColWidth="18.5" defaultRowHeight="13" x14ac:dyDescent="0.15"/>
  <cols>
    <col min="1" max="1" width="14.5" bestFit="1" customWidth="1"/>
    <col min="2" max="2" width="8.6640625" bestFit="1" customWidth="1"/>
    <col min="3" max="3" width="9.33203125" bestFit="1" customWidth="1"/>
    <col min="4" max="4" width="13.6640625" customWidth="1"/>
    <col min="5" max="8" width="9.33203125" bestFit="1" customWidth="1"/>
    <col min="9" max="9" width="15.33203125" bestFit="1" customWidth="1"/>
    <col min="10" max="10" width="15.83203125" bestFit="1" customWidth="1"/>
    <col min="11" max="11" width="13.1640625" bestFit="1" customWidth="1"/>
    <col min="12" max="12" width="16" bestFit="1" customWidth="1"/>
    <col min="13" max="17" width="7.33203125" bestFit="1" customWidth="1"/>
    <col min="18" max="18" width="10.6640625" bestFit="1" customWidth="1"/>
    <col min="19" max="20" width="16" bestFit="1" customWidth="1"/>
    <col min="21" max="21" width="15.83203125" bestFit="1" customWidth="1"/>
    <col min="22" max="22" width="16" bestFit="1" customWidth="1"/>
    <col min="23" max="24" width="15.83203125" bestFit="1" customWidth="1"/>
    <col min="25" max="25" width="22" customWidth="1"/>
    <col min="26" max="26" width="17.33203125" customWidth="1"/>
    <col min="27" max="28" width="15.83203125" bestFit="1" customWidth="1"/>
    <col min="29" max="29" width="6.1640625" bestFit="1" customWidth="1"/>
    <col min="30" max="30" width="7.6640625" bestFit="1" customWidth="1"/>
    <col min="31" max="31" width="8.6640625" bestFit="1" customWidth="1"/>
    <col min="32" max="34" width="7.6640625" bestFit="1" customWidth="1"/>
    <col min="35" max="35" width="8.6640625" bestFit="1" customWidth="1"/>
    <col min="36" max="38" width="7.6640625" bestFit="1" customWidth="1"/>
    <col min="39" max="39" width="8.6640625" bestFit="1" customWidth="1"/>
    <col min="40" max="42" width="7.6640625" bestFit="1" customWidth="1"/>
    <col min="43" max="43" width="8.6640625" bestFit="1" customWidth="1"/>
    <col min="44" max="46" width="7.6640625" bestFit="1" customWidth="1"/>
    <col min="47" max="47" width="8.6640625" bestFit="1" customWidth="1"/>
    <col min="48" max="50" width="7.6640625" bestFit="1" customWidth="1"/>
    <col min="51" max="51" width="8.6640625" bestFit="1" customWidth="1"/>
    <col min="52" max="52" width="7.6640625" bestFit="1" customWidth="1"/>
  </cols>
  <sheetData>
    <row r="1" spans="1:5" ht="14" x14ac:dyDescent="0.15">
      <c r="A1" s="17" t="s">
        <v>937</v>
      </c>
      <c r="B1" s="14" t="s">
        <v>912</v>
      </c>
    </row>
    <row r="2" spans="1:5" ht="14" x14ac:dyDescent="0.15">
      <c r="A2" s="17" t="s">
        <v>910</v>
      </c>
      <c r="B2" t="s">
        <v>903</v>
      </c>
      <c r="C2" t="s">
        <v>906</v>
      </c>
      <c r="D2" t="s">
        <v>902</v>
      </c>
      <c r="E2" t="s">
        <v>907</v>
      </c>
    </row>
    <row r="3" spans="1:5" x14ac:dyDescent="0.15">
      <c r="A3" s="7" t="s">
        <v>919</v>
      </c>
      <c r="B3" s="18"/>
      <c r="C3" s="18"/>
      <c r="D3" s="18"/>
      <c r="E3" s="18"/>
    </row>
    <row r="4" spans="1:5" ht="14" x14ac:dyDescent="0.15">
      <c r="A4" s="19" t="s">
        <v>921</v>
      </c>
      <c r="B4" s="18"/>
      <c r="C4" s="18"/>
      <c r="D4" s="18"/>
      <c r="E4" s="18"/>
    </row>
    <row r="5" spans="1:5" ht="14" x14ac:dyDescent="0.15">
      <c r="A5" s="20" t="s">
        <v>925</v>
      </c>
      <c r="B5" s="18">
        <v>42547</v>
      </c>
      <c r="C5" s="18">
        <v>19559</v>
      </c>
      <c r="D5" s="18">
        <v>154091</v>
      </c>
      <c r="E5" s="18">
        <v>28971</v>
      </c>
    </row>
    <row r="6" spans="1:5" ht="14" x14ac:dyDescent="0.15">
      <c r="A6" s="20" t="s">
        <v>926</v>
      </c>
      <c r="B6" s="18">
        <v>51679</v>
      </c>
      <c r="C6" s="18">
        <v>23950</v>
      </c>
      <c r="D6" s="18">
        <v>163847</v>
      </c>
      <c r="E6" s="18">
        <v>30054</v>
      </c>
    </row>
    <row r="7" spans="1:5" ht="14" x14ac:dyDescent="0.15">
      <c r="A7" s="20" t="s">
        <v>927</v>
      </c>
      <c r="B7" s="18">
        <v>53626</v>
      </c>
      <c r="C7" s="18">
        <v>25544</v>
      </c>
      <c r="D7" s="18">
        <v>191481</v>
      </c>
      <c r="E7" s="18">
        <v>36711</v>
      </c>
    </row>
    <row r="8" spans="1:5" ht="14" x14ac:dyDescent="0.15">
      <c r="A8" s="19" t="s">
        <v>922</v>
      </c>
      <c r="B8" s="18"/>
      <c r="C8" s="18"/>
      <c r="D8" s="18"/>
      <c r="E8" s="18"/>
    </row>
    <row r="9" spans="1:5" ht="14" x14ac:dyDescent="0.15">
      <c r="A9" s="20" t="s">
        <v>928</v>
      </c>
      <c r="B9" s="18">
        <v>68283</v>
      </c>
      <c r="C9" s="18">
        <v>32491</v>
      </c>
      <c r="D9" s="18">
        <v>219938</v>
      </c>
      <c r="E9" s="18">
        <v>40578</v>
      </c>
    </row>
    <row r="10" spans="1:5" ht="14" x14ac:dyDescent="0.15">
      <c r="A10" s="20" t="s">
        <v>929</v>
      </c>
      <c r="B10" s="18">
        <v>59158</v>
      </c>
      <c r="C10" s="18">
        <v>28176</v>
      </c>
      <c r="D10" s="18">
        <v>210161</v>
      </c>
      <c r="E10" s="18">
        <v>40205</v>
      </c>
    </row>
    <row r="11" spans="1:5" ht="14" x14ac:dyDescent="0.15">
      <c r="A11" s="20" t="s">
        <v>930</v>
      </c>
      <c r="B11" s="18">
        <v>46125</v>
      </c>
      <c r="C11" s="18">
        <v>21951</v>
      </c>
      <c r="D11" s="18">
        <v>146519</v>
      </c>
      <c r="E11" s="18">
        <v>26555</v>
      </c>
    </row>
    <row r="12" spans="1:5" ht="14" x14ac:dyDescent="0.15">
      <c r="A12" s="19" t="s">
        <v>923</v>
      </c>
      <c r="B12" s="18"/>
      <c r="C12" s="18"/>
      <c r="D12" s="18"/>
      <c r="E12" s="18"/>
    </row>
    <row r="13" spans="1:5" ht="14" x14ac:dyDescent="0.15">
      <c r="A13" s="20" t="s">
        <v>931</v>
      </c>
      <c r="B13" s="18">
        <v>37007</v>
      </c>
      <c r="C13" s="18">
        <v>17636</v>
      </c>
      <c r="D13" s="18">
        <v>136903</v>
      </c>
      <c r="E13" s="18">
        <v>26500</v>
      </c>
    </row>
    <row r="14" spans="1:5" ht="14" x14ac:dyDescent="0.15">
      <c r="A14" s="20" t="s">
        <v>932</v>
      </c>
      <c r="B14" s="18">
        <v>35063</v>
      </c>
      <c r="C14" s="18">
        <v>16681</v>
      </c>
      <c r="D14" s="18">
        <v>108739</v>
      </c>
      <c r="E14" s="18">
        <v>19734</v>
      </c>
    </row>
    <row r="15" spans="1:5" ht="14" x14ac:dyDescent="0.15">
      <c r="A15" s="20" t="s">
        <v>933</v>
      </c>
      <c r="B15" s="18">
        <v>31466</v>
      </c>
      <c r="C15" s="18">
        <v>16257</v>
      </c>
      <c r="D15" s="18">
        <v>118052</v>
      </c>
      <c r="E15" s="18">
        <v>22964</v>
      </c>
    </row>
    <row r="16" spans="1:5" ht="14" x14ac:dyDescent="0.15">
      <c r="A16" s="19" t="s">
        <v>924</v>
      </c>
      <c r="B16" s="18"/>
      <c r="C16" s="18"/>
      <c r="D16" s="18"/>
      <c r="E16" s="18"/>
    </row>
    <row r="17" spans="1:5" ht="14" x14ac:dyDescent="0.15">
      <c r="A17" s="20" t="s">
        <v>934</v>
      </c>
      <c r="B17" s="18">
        <v>40590</v>
      </c>
      <c r="C17" s="18">
        <v>20236</v>
      </c>
      <c r="D17" s="18">
        <v>127615</v>
      </c>
      <c r="E17" s="18">
        <v>23286</v>
      </c>
    </row>
    <row r="18" spans="1:5" ht="14" x14ac:dyDescent="0.15">
      <c r="A18" s="20" t="s">
        <v>935</v>
      </c>
      <c r="B18" s="18">
        <v>42548</v>
      </c>
      <c r="C18" s="18">
        <v>21848</v>
      </c>
      <c r="D18" s="18">
        <v>156729</v>
      </c>
      <c r="E18" s="18">
        <v>30036</v>
      </c>
    </row>
    <row r="19" spans="1:5" ht="14" x14ac:dyDescent="0.15">
      <c r="A19" s="20" t="s">
        <v>936</v>
      </c>
      <c r="B19" s="18">
        <v>46126</v>
      </c>
      <c r="C19" s="18">
        <v>23037</v>
      </c>
      <c r="D19" s="18">
        <v>147690</v>
      </c>
      <c r="E19" s="18">
        <v>26822</v>
      </c>
    </row>
    <row r="20" spans="1:5" x14ac:dyDescent="0.15">
      <c r="A20" s="7" t="s">
        <v>920</v>
      </c>
      <c r="B20" s="18"/>
      <c r="C20" s="18"/>
      <c r="D20" s="18"/>
      <c r="E20" s="18"/>
    </row>
    <row r="21" spans="1:5" ht="14" x14ac:dyDescent="0.15">
      <c r="A21" s="19" t="s">
        <v>921</v>
      </c>
      <c r="B21" s="18"/>
      <c r="C21" s="18"/>
      <c r="D21" s="18"/>
      <c r="E21" s="18"/>
    </row>
    <row r="22" spans="1:5" ht="14" x14ac:dyDescent="0.15">
      <c r="A22" s="20" t="s">
        <v>925</v>
      </c>
      <c r="B22" s="18">
        <v>43970</v>
      </c>
      <c r="C22" s="18">
        <v>22187</v>
      </c>
      <c r="D22" s="18">
        <v>161306</v>
      </c>
      <c r="E22" s="18">
        <v>31083</v>
      </c>
    </row>
    <row r="23" spans="1:5" ht="14" x14ac:dyDescent="0.15">
      <c r="A23" s="20" t="s">
        <v>926</v>
      </c>
      <c r="B23" s="18">
        <v>52546</v>
      </c>
      <c r="C23" s="18">
        <v>25785</v>
      </c>
      <c r="D23" s="18">
        <v>167822</v>
      </c>
      <c r="E23" s="18">
        <v>31261</v>
      </c>
    </row>
    <row r="24" spans="1:5" ht="14" x14ac:dyDescent="0.15">
      <c r="A24" s="20" t="s">
        <v>927</v>
      </c>
      <c r="B24" s="18">
        <v>53688</v>
      </c>
      <c r="C24" s="18">
        <v>27293</v>
      </c>
      <c r="D24" s="18">
        <v>200891</v>
      </c>
      <c r="E24" s="18">
        <v>37434</v>
      </c>
    </row>
    <row r="25" spans="1:5" ht="14" x14ac:dyDescent="0.15">
      <c r="A25" s="19" t="s">
        <v>922</v>
      </c>
      <c r="B25" s="18"/>
      <c r="C25" s="18"/>
      <c r="D25" s="18"/>
      <c r="E25" s="18"/>
    </row>
    <row r="26" spans="1:5" ht="14" x14ac:dyDescent="0.15">
      <c r="A26" s="20" t="s">
        <v>928</v>
      </c>
      <c r="B26" s="18">
        <v>69515</v>
      </c>
      <c r="C26" s="18">
        <v>32779</v>
      </c>
      <c r="D26" s="18">
        <v>228868</v>
      </c>
      <c r="E26" s="18">
        <v>40800</v>
      </c>
    </row>
    <row r="27" spans="1:5" ht="14" x14ac:dyDescent="0.15">
      <c r="A27" s="20" t="s">
        <v>929</v>
      </c>
      <c r="B27" s="18">
        <v>59794</v>
      </c>
      <c r="C27" s="18">
        <v>27631</v>
      </c>
      <c r="D27" s="18">
        <v>216709</v>
      </c>
      <c r="E27" s="18">
        <v>41854</v>
      </c>
    </row>
    <row r="28" spans="1:5" ht="14" x14ac:dyDescent="0.15">
      <c r="A28" s="20" t="s">
        <v>930</v>
      </c>
      <c r="B28" s="18">
        <v>47029</v>
      </c>
      <c r="C28" s="18">
        <v>22221</v>
      </c>
      <c r="D28" s="18">
        <v>150925</v>
      </c>
      <c r="E28" s="18">
        <v>27157</v>
      </c>
    </row>
    <row r="29" spans="1:5" ht="14" x14ac:dyDescent="0.15">
      <c r="A29" s="8" t="s">
        <v>911</v>
      </c>
      <c r="B29" s="18">
        <v>880760</v>
      </c>
      <c r="C29" s="18">
        <v>425262</v>
      </c>
      <c r="D29" s="18">
        <v>3008286</v>
      </c>
      <c r="E29" s="18">
        <v>562005</v>
      </c>
    </row>
    <row r="34" spans="1:27" ht="14" x14ac:dyDescent="0.15">
      <c r="A34" s="14" t="s">
        <v>937</v>
      </c>
      <c r="C34" s="14" t="s">
        <v>938</v>
      </c>
      <c r="D34" s="14" t="s">
        <v>939</v>
      </c>
      <c r="E34" s="14" t="s">
        <v>898</v>
      </c>
      <c r="R34" s="5"/>
      <c r="W34" s="22"/>
    </row>
    <row r="35" spans="1:27" ht="14" x14ac:dyDescent="0.15">
      <c r="C35" t="s">
        <v>919</v>
      </c>
      <c r="D35" t="s">
        <v>919</v>
      </c>
      <c r="E35" t="s">
        <v>919</v>
      </c>
      <c r="F35" t="s">
        <v>919</v>
      </c>
      <c r="G35" t="s">
        <v>920</v>
      </c>
      <c r="H35" t="s">
        <v>920</v>
      </c>
      <c r="I35" s="5"/>
      <c r="K35" s="5"/>
      <c r="L35" s="27"/>
      <c r="M35" s="27"/>
      <c r="N35" s="27"/>
      <c r="O35" s="27"/>
      <c r="P35" s="27"/>
    </row>
    <row r="36" spans="1:27" ht="14" x14ac:dyDescent="0.15">
      <c r="C36" t="s">
        <v>921</v>
      </c>
      <c r="D36" t="s">
        <v>922</v>
      </c>
      <c r="E36" t="s">
        <v>923</v>
      </c>
      <c r="F36" t="s">
        <v>924</v>
      </c>
      <c r="G36" t="s">
        <v>921</v>
      </c>
      <c r="H36" t="s">
        <v>922</v>
      </c>
      <c r="I36" s="24"/>
      <c r="J36" s="24"/>
      <c r="K36" s="24"/>
      <c r="N36" s="26"/>
      <c r="O36" s="26"/>
      <c r="P36" s="23"/>
    </row>
    <row r="37" spans="1:27" ht="28" x14ac:dyDescent="0.15">
      <c r="A37" s="14" t="s">
        <v>908</v>
      </c>
      <c r="B37" s="14" t="s">
        <v>0</v>
      </c>
      <c r="I37" s="24"/>
      <c r="J37" s="24"/>
      <c r="K37" s="14" t="s">
        <v>937</v>
      </c>
      <c r="L37" s="14" t="s">
        <v>912</v>
      </c>
    </row>
    <row r="38" spans="1:27" ht="14" x14ac:dyDescent="0.15">
      <c r="A38" t="s">
        <v>907</v>
      </c>
      <c r="B38" t="s">
        <v>43</v>
      </c>
      <c r="C38" s="6">
        <v>45887</v>
      </c>
      <c r="D38" s="6">
        <v>52686</v>
      </c>
      <c r="E38" s="6">
        <v>32292</v>
      </c>
      <c r="F38" s="6">
        <v>39086</v>
      </c>
      <c r="G38" s="6">
        <v>47835</v>
      </c>
      <c r="H38" s="6">
        <v>53170</v>
      </c>
      <c r="I38" s="24"/>
      <c r="J38" s="24"/>
      <c r="L38" t="s">
        <v>919</v>
      </c>
      <c r="P38" t="s">
        <v>920</v>
      </c>
    </row>
    <row r="39" spans="1:27" ht="14" x14ac:dyDescent="0.15">
      <c r="A39" t="s">
        <v>907</v>
      </c>
      <c r="B39" t="s">
        <v>53</v>
      </c>
      <c r="C39" s="6">
        <v>28263</v>
      </c>
      <c r="D39" s="6">
        <v>29249</v>
      </c>
      <c r="E39" s="6">
        <v>20329</v>
      </c>
      <c r="F39" s="6">
        <v>21319</v>
      </c>
      <c r="G39" s="6">
        <v>28252</v>
      </c>
      <c r="H39" s="6">
        <v>29896</v>
      </c>
      <c r="I39" s="24"/>
      <c r="J39" s="24"/>
      <c r="L39" t="s">
        <v>921</v>
      </c>
      <c r="M39" t="s">
        <v>922</v>
      </c>
      <c r="N39" t="s">
        <v>923</v>
      </c>
      <c r="O39" t="s">
        <v>924</v>
      </c>
      <c r="P39" t="s">
        <v>921</v>
      </c>
      <c r="Q39" t="s">
        <v>922</v>
      </c>
      <c r="W39" s="25"/>
    </row>
    <row r="40" spans="1:27" ht="14" x14ac:dyDescent="0.15">
      <c r="A40" t="s">
        <v>907</v>
      </c>
      <c r="B40" t="s">
        <v>42</v>
      </c>
      <c r="C40" s="6">
        <v>4269</v>
      </c>
      <c r="D40" s="6">
        <v>5070</v>
      </c>
      <c r="E40" s="6">
        <v>2987</v>
      </c>
      <c r="F40" s="6">
        <v>3779</v>
      </c>
      <c r="G40" s="6">
        <v>4356</v>
      </c>
      <c r="H40" s="6">
        <v>5246</v>
      </c>
      <c r="I40" s="24"/>
      <c r="J40" s="24"/>
      <c r="K40" s="14" t="s">
        <v>910</v>
      </c>
      <c r="Y40" s="33"/>
    </row>
    <row r="41" spans="1:27" ht="14" x14ac:dyDescent="0.15">
      <c r="A41" t="s">
        <v>907</v>
      </c>
      <c r="B41" t="s">
        <v>39</v>
      </c>
      <c r="C41" s="6">
        <v>4018</v>
      </c>
      <c r="D41" s="6">
        <v>4449</v>
      </c>
      <c r="E41" s="6">
        <v>2852</v>
      </c>
      <c r="F41" s="6">
        <v>3278</v>
      </c>
      <c r="G41" s="6">
        <v>4071</v>
      </c>
      <c r="H41" s="6">
        <v>4522</v>
      </c>
      <c r="K41" s="8" t="s">
        <v>907</v>
      </c>
      <c r="L41" s="6">
        <v>95736</v>
      </c>
      <c r="M41" s="6">
        <v>107338</v>
      </c>
      <c r="N41" s="6">
        <v>69198</v>
      </c>
      <c r="O41" s="6">
        <v>80144</v>
      </c>
      <c r="P41" s="6">
        <v>99778</v>
      </c>
      <c r="Q41" s="6">
        <v>109811</v>
      </c>
      <c r="T41" s="24"/>
      <c r="U41" s="24"/>
      <c r="V41" s="24"/>
    </row>
    <row r="42" spans="1:27" ht="14" x14ac:dyDescent="0.15">
      <c r="A42" t="s">
        <v>907</v>
      </c>
      <c r="B42" t="s">
        <v>30</v>
      </c>
      <c r="C42" s="6">
        <v>3050</v>
      </c>
      <c r="D42" s="6">
        <v>3385</v>
      </c>
      <c r="E42" s="6">
        <v>2165</v>
      </c>
      <c r="F42" s="6">
        <v>2490</v>
      </c>
      <c r="G42" s="6">
        <v>3081</v>
      </c>
      <c r="H42" s="6">
        <v>3483</v>
      </c>
      <c r="K42" s="8" t="s">
        <v>903</v>
      </c>
      <c r="L42" s="6">
        <v>147852</v>
      </c>
      <c r="M42" s="6">
        <v>173566</v>
      </c>
      <c r="N42" s="6">
        <v>103536</v>
      </c>
      <c r="O42" s="6">
        <v>129264</v>
      </c>
      <c r="P42" s="6">
        <v>150204</v>
      </c>
      <c r="Q42" s="6">
        <v>176338</v>
      </c>
      <c r="T42" s="24"/>
      <c r="U42" s="24"/>
      <c r="V42" s="24"/>
      <c r="X42" s="23"/>
    </row>
    <row r="43" spans="1:27" ht="14" x14ac:dyDescent="0.15">
      <c r="A43" t="s">
        <v>907</v>
      </c>
      <c r="B43" t="s">
        <v>29</v>
      </c>
      <c r="C43" s="6">
        <v>2911</v>
      </c>
      <c r="D43" s="6">
        <v>3228</v>
      </c>
      <c r="E43" s="6">
        <v>2065</v>
      </c>
      <c r="F43" s="6">
        <v>2382</v>
      </c>
      <c r="G43" s="6">
        <v>3001</v>
      </c>
      <c r="H43" s="6">
        <v>3255</v>
      </c>
      <c r="K43" s="8" t="s">
        <v>906</v>
      </c>
      <c r="L43" s="6">
        <v>69053</v>
      </c>
      <c r="M43" s="6">
        <v>82618</v>
      </c>
      <c r="N43" s="6">
        <v>50574</v>
      </c>
      <c r="O43" s="6">
        <v>65121</v>
      </c>
      <c r="P43" s="6">
        <v>75265</v>
      </c>
      <c r="Q43" s="6">
        <v>82631</v>
      </c>
    </row>
    <row r="44" spans="1:27" ht="14" x14ac:dyDescent="0.15">
      <c r="A44" t="s">
        <v>907</v>
      </c>
      <c r="B44" t="s">
        <v>24</v>
      </c>
      <c r="C44" s="6">
        <v>2272</v>
      </c>
      <c r="D44" s="6">
        <v>2699</v>
      </c>
      <c r="E44" s="6">
        <v>1590</v>
      </c>
      <c r="F44" s="6">
        <v>2014</v>
      </c>
      <c r="G44" s="6">
        <v>2351</v>
      </c>
      <c r="H44" s="6">
        <v>2772</v>
      </c>
      <c r="K44" s="8" t="s">
        <v>902</v>
      </c>
      <c r="L44" s="6">
        <v>509419</v>
      </c>
      <c r="M44" s="6">
        <v>576618</v>
      </c>
      <c r="N44" s="6">
        <v>363694</v>
      </c>
      <c r="O44" s="6">
        <v>432034</v>
      </c>
      <c r="P44" s="6">
        <v>530019</v>
      </c>
      <c r="Q44" s="6">
        <v>596502</v>
      </c>
    </row>
    <row r="45" spans="1:27" ht="14" x14ac:dyDescent="0.15">
      <c r="A45" t="s">
        <v>907</v>
      </c>
      <c r="B45" t="s">
        <v>25</v>
      </c>
      <c r="C45" s="6">
        <v>1725</v>
      </c>
      <c r="D45" s="6">
        <v>2813</v>
      </c>
      <c r="E45" s="6">
        <v>1724</v>
      </c>
      <c r="F45" s="6">
        <v>2087</v>
      </c>
      <c r="G45" s="6">
        <v>2487</v>
      </c>
      <c r="H45" s="6">
        <v>2885</v>
      </c>
      <c r="K45" s="8" t="s">
        <v>911</v>
      </c>
      <c r="L45" s="6">
        <v>822060</v>
      </c>
      <c r="M45" s="6">
        <v>940140</v>
      </c>
      <c r="N45" s="6">
        <v>587002</v>
      </c>
      <c r="O45" s="6">
        <v>706563</v>
      </c>
      <c r="P45" s="6">
        <v>855266</v>
      </c>
      <c r="Q45" s="6">
        <v>965282</v>
      </c>
    </row>
    <row r="46" spans="1:27" ht="14" x14ac:dyDescent="0.15">
      <c r="A46" t="s">
        <v>907</v>
      </c>
      <c r="B46" t="s">
        <v>13</v>
      </c>
      <c r="C46" s="6">
        <v>1182</v>
      </c>
      <c r="D46" s="6">
        <v>1455</v>
      </c>
      <c r="E46" s="6">
        <v>823</v>
      </c>
      <c r="F46" s="6">
        <v>1096</v>
      </c>
      <c r="G46" s="6">
        <v>1193</v>
      </c>
      <c r="H46" s="6">
        <v>1459</v>
      </c>
    </row>
    <row r="47" spans="1:27" ht="14" x14ac:dyDescent="0.15">
      <c r="A47" t="s">
        <v>907</v>
      </c>
      <c r="B47" t="s">
        <v>10</v>
      </c>
      <c r="C47" s="6">
        <v>858</v>
      </c>
      <c r="D47" s="6">
        <v>907</v>
      </c>
      <c r="E47" s="6">
        <v>622</v>
      </c>
      <c r="F47" s="6">
        <v>676</v>
      </c>
      <c r="G47" s="6">
        <v>871</v>
      </c>
      <c r="H47" s="6">
        <v>921</v>
      </c>
      <c r="Y47" s="5" t="s">
        <v>942</v>
      </c>
    </row>
    <row r="48" spans="1:27" ht="14" x14ac:dyDescent="0.15">
      <c r="A48" t="s">
        <v>907</v>
      </c>
      <c r="B48" t="s">
        <v>9</v>
      </c>
      <c r="C48" s="6">
        <v>705</v>
      </c>
      <c r="D48" s="6">
        <v>782</v>
      </c>
      <c r="E48" s="6">
        <v>503</v>
      </c>
      <c r="F48" s="6">
        <v>578</v>
      </c>
      <c r="G48" s="6">
        <v>716</v>
      </c>
      <c r="H48" s="6">
        <v>779</v>
      </c>
      <c r="K48" s="15" t="s">
        <v>955</v>
      </c>
      <c r="L48" s="15" t="s">
        <v>919</v>
      </c>
      <c r="M48" s="15"/>
      <c r="N48" s="15"/>
      <c r="O48" s="15"/>
      <c r="P48" s="15" t="s">
        <v>920</v>
      </c>
      <c r="Q48" s="15"/>
      <c r="S48" s="5" t="s">
        <v>940</v>
      </c>
      <c r="V48" s="5" t="s">
        <v>941</v>
      </c>
      <c r="Y48" s="9" t="s">
        <v>943</v>
      </c>
      <c r="Z48" s="5" t="s">
        <v>944</v>
      </c>
      <c r="AA48" s="5" t="s">
        <v>945</v>
      </c>
    </row>
    <row r="49" spans="1:28" ht="14" x14ac:dyDescent="0.15">
      <c r="A49" t="s">
        <v>907</v>
      </c>
      <c r="B49" t="s">
        <v>5</v>
      </c>
      <c r="C49" s="6">
        <v>438</v>
      </c>
      <c r="D49" s="6">
        <v>460</v>
      </c>
      <c r="E49" s="6">
        <v>316</v>
      </c>
      <c r="F49" s="6">
        <v>339</v>
      </c>
      <c r="G49" s="6">
        <v>266</v>
      </c>
      <c r="H49" s="6"/>
      <c r="K49" s="15"/>
      <c r="L49" s="15" t="s">
        <v>921</v>
      </c>
      <c r="M49" s="15" t="s">
        <v>922</v>
      </c>
      <c r="N49" s="15" t="s">
        <v>923</v>
      </c>
      <c r="O49" s="15" t="s">
        <v>924</v>
      </c>
      <c r="P49" s="15" t="s">
        <v>921</v>
      </c>
      <c r="Q49" s="15" t="s">
        <v>922</v>
      </c>
      <c r="S49">
        <f>P51-L51</f>
        <v>4042</v>
      </c>
      <c r="T49" s="30">
        <f>P51/L51-1</f>
        <v>4.2220272415810056E-2</v>
      </c>
      <c r="U49" s="32"/>
      <c r="V49">
        <f>Q51-M51</f>
        <v>2473</v>
      </c>
      <c r="W49" s="30">
        <f>Q51/M51-1</f>
        <v>2.3039370959026639E-2</v>
      </c>
      <c r="X49" s="32"/>
      <c r="Y49" s="31">
        <f>M51/(1-T49)</f>
        <v>112069.60944009421</v>
      </c>
      <c r="Z49" s="26">
        <f>Y49-Q51</f>
        <v>2258.6094400942093</v>
      </c>
      <c r="AA49" s="23">
        <f>Z49/$Z$53</f>
        <v>0.15649761660528339</v>
      </c>
      <c r="AB49" s="23"/>
    </row>
    <row r="50" spans="1:28" ht="14" x14ac:dyDescent="0.15">
      <c r="A50" t="s">
        <v>907</v>
      </c>
      <c r="B50" t="s">
        <v>2</v>
      </c>
      <c r="C50" s="6">
        <v>158</v>
      </c>
      <c r="D50" s="6">
        <v>155</v>
      </c>
      <c r="E50" s="6">
        <v>119</v>
      </c>
      <c r="F50" s="6">
        <v>124</v>
      </c>
      <c r="G50" s="6">
        <v>166</v>
      </c>
      <c r="H50" s="6">
        <v>169</v>
      </c>
      <c r="K50" s="16" t="s">
        <v>910</v>
      </c>
      <c r="L50" s="16"/>
      <c r="M50" s="16"/>
      <c r="N50" s="16"/>
      <c r="O50" s="16"/>
      <c r="P50" s="16"/>
      <c r="Q50" s="16"/>
      <c r="S50">
        <f t="shared" ref="S50:S53" si="0">P52-L52</f>
        <v>2352</v>
      </c>
      <c r="T50" s="30">
        <f t="shared" ref="T50:U53" si="1">P52/L52-1</f>
        <v>1.5907799691583513E-2</v>
      </c>
      <c r="U50" s="32"/>
      <c r="V50">
        <f t="shared" ref="V50:V53" si="2">Q52-M52</f>
        <v>2772</v>
      </c>
      <c r="W50" s="30">
        <f t="shared" ref="W50:W53" si="3">Q52/M52-1</f>
        <v>1.5970869870827187E-2</v>
      </c>
      <c r="X50" s="32"/>
      <c r="Y50" s="31">
        <f t="shared" ref="Y50:Y53" si="4">M52/(1-T50)</f>
        <v>176371.68544329898</v>
      </c>
      <c r="Z50" s="26">
        <f t="shared" ref="Z50:Z53" si="5">Y50-Q52</f>
        <v>33.685443298978498</v>
      </c>
      <c r="AA50" s="23">
        <f t="shared" ref="AA50:AA52" si="6">Z50/$Z$53</f>
        <v>2.334043016468868E-3</v>
      </c>
      <c r="AB50" s="23"/>
    </row>
    <row r="51" spans="1:28" ht="14" x14ac:dyDescent="0.15">
      <c r="A51" t="s">
        <v>907</v>
      </c>
      <c r="B51" t="s">
        <v>12</v>
      </c>
      <c r="C51" s="6"/>
      <c r="D51" s="6"/>
      <c r="E51" s="6">
        <v>811</v>
      </c>
      <c r="F51" s="6">
        <v>896</v>
      </c>
      <c r="G51" s="6">
        <v>1132</v>
      </c>
      <c r="H51" s="6">
        <v>1254</v>
      </c>
      <c r="K51" s="8" t="s">
        <v>907</v>
      </c>
      <c r="L51" s="6">
        <v>95736</v>
      </c>
      <c r="M51" s="6">
        <v>107338</v>
      </c>
      <c r="N51" s="6">
        <v>69198</v>
      </c>
      <c r="O51" s="6">
        <v>80144</v>
      </c>
      <c r="P51" s="6">
        <v>99778</v>
      </c>
      <c r="Q51" s="6">
        <v>109811</v>
      </c>
      <c r="S51">
        <f t="shared" si="0"/>
        <v>6212</v>
      </c>
      <c r="T51" s="30">
        <f t="shared" si="1"/>
        <v>8.9959885884755231E-2</v>
      </c>
      <c r="U51" s="32"/>
      <c r="V51">
        <f t="shared" si="2"/>
        <v>13</v>
      </c>
      <c r="W51" s="30">
        <f>Q53/M53-1</f>
        <v>1.5735069839495353E-4</v>
      </c>
      <c r="X51" s="32"/>
      <c r="Y51" s="31">
        <f t="shared" si="4"/>
        <v>90785.009054598122</v>
      </c>
      <c r="Z51" s="26">
        <f t="shared" si="5"/>
        <v>8154.009054598122</v>
      </c>
      <c r="AA51" s="23">
        <f t="shared" si="6"/>
        <v>0.56498611941039234</v>
      </c>
      <c r="AB51" s="23"/>
    </row>
    <row r="52" spans="1:28" ht="14" x14ac:dyDescent="0.15">
      <c r="A52" t="s">
        <v>903</v>
      </c>
      <c r="B52" t="s">
        <v>20</v>
      </c>
      <c r="C52" s="6">
        <v>73638</v>
      </c>
      <c r="D52" s="6">
        <v>90624</v>
      </c>
      <c r="E52" s="6">
        <v>50984</v>
      </c>
      <c r="F52" s="6">
        <v>67962</v>
      </c>
      <c r="G52" s="6">
        <v>74564</v>
      </c>
      <c r="H52" s="6">
        <v>91867</v>
      </c>
      <c r="K52" s="8" t="s">
        <v>903</v>
      </c>
      <c r="L52" s="6">
        <v>147852</v>
      </c>
      <c r="M52" s="6">
        <v>173566</v>
      </c>
      <c r="N52" s="6">
        <v>103536</v>
      </c>
      <c r="O52" s="6">
        <v>129264</v>
      </c>
      <c r="P52" s="6">
        <v>150204</v>
      </c>
      <c r="Q52" s="6">
        <v>176338</v>
      </c>
      <c r="S52">
        <f t="shared" si="0"/>
        <v>20600</v>
      </c>
      <c r="T52" s="30">
        <f t="shared" si="1"/>
        <v>4.0438224722674221E-2</v>
      </c>
      <c r="U52" s="32"/>
      <c r="V52">
        <f t="shared" si="2"/>
        <v>19884</v>
      </c>
      <c r="W52" s="30">
        <f>Q54/M54-1</f>
        <v>3.4483835051975387E-2</v>
      </c>
      <c r="X52" s="32"/>
      <c r="Y52" s="31">
        <f t="shared" si="4"/>
        <v>600918.05953123746</v>
      </c>
      <c r="Z52" s="26">
        <f t="shared" si="5"/>
        <v>4416.0595312374644</v>
      </c>
      <c r="AA52" s="23">
        <f t="shared" si="6"/>
        <v>0.30598596603620037</v>
      </c>
      <c r="AB52" s="23"/>
    </row>
    <row r="53" spans="1:28" ht="14" x14ac:dyDescent="0.15">
      <c r="A53" t="s">
        <v>903</v>
      </c>
      <c r="B53" t="s">
        <v>27</v>
      </c>
      <c r="C53" s="6">
        <v>62302</v>
      </c>
      <c r="D53" s="6">
        <v>69102</v>
      </c>
      <c r="E53" s="6">
        <v>44184</v>
      </c>
      <c r="F53" s="6">
        <v>50976</v>
      </c>
      <c r="G53" s="6">
        <v>63613</v>
      </c>
      <c r="H53" s="6">
        <v>71175</v>
      </c>
      <c r="K53" s="8" t="s">
        <v>906</v>
      </c>
      <c r="L53" s="6">
        <v>69053</v>
      </c>
      <c r="M53" s="6">
        <v>82618</v>
      </c>
      <c r="N53" s="6">
        <v>50574</v>
      </c>
      <c r="O53" s="6">
        <v>65121</v>
      </c>
      <c r="P53" s="6">
        <v>75265</v>
      </c>
      <c r="Q53" s="6">
        <v>82631</v>
      </c>
      <c r="S53">
        <f t="shared" si="0"/>
        <v>33206</v>
      </c>
      <c r="T53" s="30">
        <f t="shared" si="1"/>
        <v>4.0393645232708053E-2</v>
      </c>
      <c r="U53" s="32"/>
      <c r="V53">
        <f t="shared" si="2"/>
        <v>25142</v>
      </c>
      <c r="W53" s="30">
        <f t="shared" si="3"/>
        <v>2.6742825536622217E-2</v>
      </c>
      <c r="X53" s="32"/>
      <c r="Y53" s="31">
        <f t="shared" si="4"/>
        <v>979714.22899547953</v>
      </c>
      <c r="Z53" s="26">
        <f t="shared" si="5"/>
        <v>14432.228995479527</v>
      </c>
      <c r="AA53" s="23">
        <f>Z53/$Z$53</f>
        <v>1</v>
      </c>
      <c r="AB53" s="23"/>
    </row>
    <row r="54" spans="1:28" ht="14" x14ac:dyDescent="0.15">
      <c r="A54" t="s">
        <v>903</v>
      </c>
      <c r="B54" t="s">
        <v>32</v>
      </c>
      <c r="C54" s="6">
        <v>3264</v>
      </c>
      <c r="D54" s="6">
        <v>3740</v>
      </c>
      <c r="E54" s="6">
        <v>2301</v>
      </c>
      <c r="F54" s="6">
        <v>2784</v>
      </c>
      <c r="G54" s="6">
        <v>3295</v>
      </c>
      <c r="H54" s="6">
        <v>3738</v>
      </c>
      <c r="K54" s="8" t="s">
        <v>902</v>
      </c>
      <c r="L54" s="6">
        <v>509419</v>
      </c>
      <c r="M54" s="6">
        <v>576618</v>
      </c>
      <c r="N54" s="6">
        <v>363694</v>
      </c>
      <c r="O54" s="6">
        <v>432034</v>
      </c>
      <c r="P54" s="6">
        <v>530019</v>
      </c>
      <c r="Q54" s="6">
        <v>596502</v>
      </c>
    </row>
    <row r="55" spans="1:28" ht="14" x14ac:dyDescent="0.15">
      <c r="A55" t="s">
        <v>903</v>
      </c>
      <c r="B55" t="s">
        <v>31</v>
      </c>
      <c r="C55" s="6">
        <v>3070</v>
      </c>
      <c r="D55" s="6">
        <v>3648</v>
      </c>
      <c r="E55" s="6">
        <v>2149</v>
      </c>
      <c r="F55" s="6">
        <v>2719</v>
      </c>
      <c r="G55" s="6">
        <v>3086</v>
      </c>
      <c r="H55" s="6">
        <v>3722</v>
      </c>
      <c r="K55" s="28" t="s">
        <v>911</v>
      </c>
      <c r="L55" s="29">
        <v>822060</v>
      </c>
      <c r="M55" s="29">
        <v>940140</v>
      </c>
      <c r="N55" s="29">
        <v>587002</v>
      </c>
      <c r="O55" s="29">
        <v>706563</v>
      </c>
      <c r="P55" s="29">
        <v>855266</v>
      </c>
      <c r="Q55" s="29">
        <v>965282</v>
      </c>
    </row>
    <row r="56" spans="1:28" ht="14" x14ac:dyDescent="0.15">
      <c r="A56" t="s">
        <v>903</v>
      </c>
      <c r="B56" t="s">
        <v>22</v>
      </c>
      <c r="C56" s="6">
        <v>1974</v>
      </c>
      <c r="D56" s="6">
        <v>2425</v>
      </c>
      <c r="E56" s="6">
        <v>1362</v>
      </c>
      <c r="F56" s="6">
        <v>1821</v>
      </c>
      <c r="G56" s="6">
        <v>1992</v>
      </c>
      <c r="H56" s="6">
        <v>1737</v>
      </c>
    </row>
    <row r="57" spans="1:28" ht="14" x14ac:dyDescent="0.15">
      <c r="A57" t="s">
        <v>903</v>
      </c>
      <c r="B57" t="s">
        <v>18</v>
      </c>
      <c r="C57" s="6">
        <v>1877</v>
      </c>
      <c r="D57" s="6">
        <v>1932</v>
      </c>
      <c r="E57" s="6">
        <v>1352</v>
      </c>
      <c r="F57" s="6">
        <v>1420</v>
      </c>
      <c r="G57" s="6">
        <v>1891</v>
      </c>
      <c r="H57" s="6">
        <v>1943</v>
      </c>
    </row>
    <row r="58" spans="1:28" ht="14" x14ac:dyDescent="0.15">
      <c r="A58" t="s">
        <v>903</v>
      </c>
      <c r="B58" t="s">
        <v>15</v>
      </c>
      <c r="C58" s="6">
        <v>1442</v>
      </c>
      <c r="D58" s="6">
        <v>1773</v>
      </c>
      <c r="E58" s="6">
        <v>1008</v>
      </c>
      <c r="F58" s="6">
        <v>1337</v>
      </c>
      <c r="G58" s="6">
        <v>1483</v>
      </c>
      <c r="H58" s="6">
        <v>1826</v>
      </c>
    </row>
    <row r="59" spans="1:28" ht="14" x14ac:dyDescent="0.15">
      <c r="A59" t="s">
        <v>903</v>
      </c>
      <c r="B59" t="s">
        <v>4</v>
      </c>
      <c r="C59" s="6">
        <v>285</v>
      </c>
      <c r="D59" s="6">
        <v>322</v>
      </c>
      <c r="E59" s="6">
        <v>196</v>
      </c>
      <c r="F59" s="6">
        <v>245</v>
      </c>
      <c r="G59" s="6">
        <v>280</v>
      </c>
      <c r="H59" s="6">
        <v>330</v>
      </c>
    </row>
    <row r="60" spans="1:28" ht="14" x14ac:dyDescent="0.15">
      <c r="A60" t="s">
        <v>906</v>
      </c>
      <c r="B60" t="s">
        <v>8</v>
      </c>
      <c r="C60" s="6">
        <v>41282</v>
      </c>
      <c r="D60" s="6">
        <v>49071</v>
      </c>
      <c r="E60" s="6">
        <v>28827</v>
      </c>
      <c r="F60" s="6">
        <v>36607</v>
      </c>
      <c r="G60" s="6">
        <v>41985</v>
      </c>
      <c r="H60" s="6">
        <v>50429</v>
      </c>
    </row>
    <row r="61" spans="1:28" ht="14" x14ac:dyDescent="0.15">
      <c r="A61" t="s">
        <v>906</v>
      </c>
      <c r="B61" t="s">
        <v>50</v>
      </c>
      <c r="C61" s="6">
        <v>11480</v>
      </c>
      <c r="D61" s="6">
        <v>13176</v>
      </c>
      <c r="E61" s="6">
        <v>8078</v>
      </c>
      <c r="F61" s="6">
        <v>9778</v>
      </c>
      <c r="G61" s="6">
        <v>11595</v>
      </c>
      <c r="H61" s="6">
        <v>13523</v>
      </c>
    </row>
    <row r="62" spans="1:28" ht="14" x14ac:dyDescent="0.15">
      <c r="A62" t="s">
        <v>906</v>
      </c>
      <c r="B62" t="s">
        <v>41</v>
      </c>
      <c r="C62" s="6">
        <v>4139</v>
      </c>
      <c r="D62" s="6">
        <v>4910</v>
      </c>
      <c r="E62" s="6">
        <v>2891</v>
      </c>
      <c r="F62" s="6">
        <v>3665</v>
      </c>
      <c r="G62" s="6">
        <v>4268</v>
      </c>
      <c r="H62" s="6">
        <v>4961</v>
      </c>
    </row>
    <row r="63" spans="1:28" ht="14" x14ac:dyDescent="0.15">
      <c r="A63" t="s">
        <v>906</v>
      </c>
      <c r="B63" t="s">
        <v>40</v>
      </c>
      <c r="C63" s="6">
        <v>4076</v>
      </c>
      <c r="D63" s="6">
        <v>4680</v>
      </c>
      <c r="E63" s="6">
        <v>2879</v>
      </c>
      <c r="F63" s="6">
        <v>3476</v>
      </c>
      <c r="G63" s="6">
        <v>4222</v>
      </c>
      <c r="H63" s="6">
        <v>4678</v>
      </c>
    </row>
    <row r="64" spans="1:28" ht="14" x14ac:dyDescent="0.15">
      <c r="A64" t="s">
        <v>906</v>
      </c>
      <c r="B64" t="s">
        <v>28</v>
      </c>
      <c r="C64" s="6">
        <v>2665</v>
      </c>
      <c r="D64" s="6">
        <v>3174</v>
      </c>
      <c r="E64" s="6">
        <v>1864</v>
      </c>
      <c r="F64" s="6">
        <v>2376</v>
      </c>
      <c r="G64" s="6">
        <v>2667</v>
      </c>
      <c r="H64" s="6">
        <v>3248</v>
      </c>
    </row>
    <row r="65" spans="1:9" ht="14" x14ac:dyDescent="0.15">
      <c r="A65" t="s">
        <v>906</v>
      </c>
      <c r="B65" t="s">
        <v>16</v>
      </c>
      <c r="C65" s="6">
        <v>1639</v>
      </c>
      <c r="D65" s="6">
        <v>1879</v>
      </c>
      <c r="E65" s="6">
        <v>1153</v>
      </c>
      <c r="F65" s="6">
        <v>1402</v>
      </c>
      <c r="G65" s="6">
        <v>483</v>
      </c>
      <c r="H65" s="34"/>
      <c r="I65" s="35" t="s">
        <v>946</v>
      </c>
    </row>
    <row r="66" spans="1:9" ht="14" x14ac:dyDescent="0.15">
      <c r="A66" t="s">
        <v>906</v>
      </c>
      <c r="B66" t="s">
        <v>14</v>
      </c>
      <c r="C66" s="6">
        <v>1324</v>
      </c>
      <c r="D66" s="6">
        <v>1619</v>
      </c>
      <c r="E66" s="6">
        <v>913</v>
      </c>
      <c r="F66" s="6">
        <v>1211</v>
      </c>
      <c r="G66" s="6">
        <v>1336</v>
      </c>
      <c r="H66" s="6">
        <v>1636</v>
      </c>
      <c r="I66" s="35" t="s">
        <v>947</v>
      </c>
    </row>
    <row r="67" spans="1:9" ht="14" x14ac:dyDescent="0.15">
      <c r="A67" t="s">
        <v>906</v>
      </c>
      <c r="B67" t="s">
        <v>11</v>
      </c>
      <c r="C67" s="6">
        <v>982</v>
      </c>
      <c r="D67" s="6">
        <v>1079</v>
      </c>
      <c r="E67" s="6">
        <v>691</v>
      </c>
      <c r="F67" s="6">
        <v>806</v>
      </c>
      <c r="G67" s="6">
        <v>996</v>
      </c>
      <c r="H67" s="6">
        <v>1088</v>
      </c>
    </row>
    <row r="68" spans="1:9" ht="14" x14ac:dyDescent="0.15">
      <c r="A68" t="s">
        <v>906</v>
      </c>
      <c r="B68" t="s">
        <v>23</v>
      </c>
      <c r="C68" s="6">
        <v>884</v>
      </c>
      <c r="D68" s="6">
        <v>2418</v>
      </c>
      <c r="E68" s="6">
        <v>1623</v>
      </c>
      <c r="F68" s="6">
        <v>1781</v>
      </c>
      <c r="G68" s="6">
        <v>2315</v>
      </c>
      <c r="H68" s="6">
        <v>2453</v>
      </c>
    </row>
    <row r="69" spans="1:9" ht="14" x14ac:dyDescent="0.15">
      <c r="A69" t="s">
        <v>906</v>
      </c>
      <c r="B69" t="s">
        <v>6</v>
      </c>
      <c r="C69" s="6">
        <v>582</v>
      </c>
      <c r="D69" s="6">
        <v>612</v>
      </c>
      <c r="E69" s="6">
        <v>406</v>
      </c>
      <c r="F69" s="6">
        <v>450</v>
      </c>
      <c r="G69" s="6">
        <v>589</v>
      </c>
      <c r="H69" s="6">
        <v>615</v>
      </c>
    </row>
    <row r="70" spans="1:9" ht="14" x14ac:dyDescent="0.15">
      <c r="A70" t="s">
        <v>906</v>
      </c>
      <c r="B70" t="s">
        <v>44</v>
      </c>
      <c r="C70" s="6"/>
      <c r="D70" s="6"/>
      <c r="E70" s="6">
        <v>1249</v>
      </c>
      <c r="F70" s="6">
        <v>3569</v>
      </c>
      <c r="G70" s="6">
        <v>4809</v>
      </c>
      <c r="H70" s="34"/>
    </row>
    <row r="71" spans="1:9" ht="14" x14ac:dyDescent="0.15">
      <c r="A71" t="s">
        <v>902</v>
      </c>
      <c r="B71" t="s">
        <v>7</v>
      </c>
      <c r="C71" s="6">
        <v>95153</v>
      </c>
      <c r="D71" s="6">
        <v>101946</v>
      </c>
      <c r="E71" s="6">
        <v>67976</v>
      </c>
      <c r="F71" s="6">
        <v>74763</v>
      </c>
      <c r="G71" s="6">
        <v>98412</v>
      </c>
      <c r="H71" s="6">
        <v>105213</v>
      </c>
    </row>
    <row r="72" spans="1:9" ht="14" x14ac:dyDescent="0.15">
      <c r="A72" t="s">
        <v>902</v>
      </c>
      <c r="B72" t="s">
        <v>1</v>
      </c>
      <c r="C72" s="6">
        <v>87224</v>
      </c>
      <c r="D72" s="6">
        <v>93457</v>
      </c>
      <c r="E72" s="6">
        <v>62305</v>
      </c>
      <c r="F72" s="6">
        <v>68540</v>
      </c>
      <c r="G72" s="6">
        <v>89246</v>
      </c>
      <c r="H72" s="6">
        <v>94887</v>
      </c>
    </row>
    <row r="73" spans="1:9" ht="14" x14ac:dyDescent="0.15">
      <c r="A73" t="s">
        <v>902</v>
      </c>
      <c r="B73" t="s">
        <v>17</v>
      </c>
      <c r="C73" s="6">
        <v>68822</v>
      </c>
      <c r="D73" s="6">
        <v>79019</v>
      </c>
      <c r="E73" s="6">
        <v>48434</v>
      </c>
      <c r="F73" s="6">
        <v>58625</v>
      </c>
      <c r="G73" s="6">
        <v>69761</v>
      </c>
      <c r="H73" s="6">
        <v>81839</v>
      </c>
    </row>
    <row r="74" spans="1:9" ht="14" x14ac:dyDescent="0.15">
      <c r="A74" t="s">
        <v>902</v>
      </c>
      <c r="B74" t="s">
        <v>36</v>
      </c>
      <c r="C74" s="6">
        <v>57353</v>
      </c>
      <c r="D74" s="6">
        <v>65847</v>
      </c>
      <c r="E74" s="6">
        <v>40364</v>
      </c>
      <c r="F74" s="6">
        <v>48865</v>
      </c>
      <c r="G74" s="6">
        <v>58740</v>
      </c>
      <c r="H74" s="6">
        <v>67226</v>
      </c>
    </row>
    <row r="75" spans="1:9" ht="14" x14ac:dyDescent="0.15">
      <c r="A75" t="s">
        <v>902</v>
      </c>
      <c r="B75" t="s">
        <v>3</v>
      </c>
      <c r="C75" s="6">
        <v>51543</v>
      </c>
      <c r="D75" s="6">
        <v>63438</v>
      </c>
      <c r="E75" s="6">
        <v>35691</v>
      </c>
      <c r="F75" s="6">
        <v>47581</v>
      </c>
      <c r="G75" s="6">
        <v>52266</v>
      </c>
      <c r="H75" s="6">
        <v>65834</v>
      </c>
    </row>
    <row r="76" spans="1:9" ht="14" x14ac:dyDescent="0.15">
      <c r="A76" t="s">
        <v>902</v>
      </c>
      <c r="B76" t="s">
        <v>35</v>
      </c>
      <c r="C76" s="6">
        <v>47869</v>
      </c>
      <c r="D76" s="6">
        <v>58910</v>
      </c>
      <c r="E76" s="6">
        <v>33137</v>
      </c>
      <c r="F76" s="6">
        <v>44184</v>
      </c>
      <c r="G76" s="6">
        <v>49385</v>
      </c>
      <c r="H76" s="6">
        <v>60071</v>
      </c>
    </row>
    <row r="77" spans="1:9" ht="14" x14ac:dyDescent="0.15">
      <c r="A77" t="s">
        <v>902</v>
      </c>
      <c r="B77" t="s">
        <v>21</v>
      </c>
      <c r="C77" s="6">
        <v>38242</v>
      </c>
      <c r="D77" s="6">
        <v>43900</v>
      </c>
      <c r="E77" s="6">
        <v>26910</v>
      </c>
      <c r="F77" s="6">
        <v>32575</v>
      </c>
      <c r="G77" s="6">
        <v>39302</v>
      </c>
      <c r="H77" s="6">
        <v>44111</v>
      </c>
    </row>
    <row r="78" spans="1:9" ht="14" x14ac:dyDescent="0.15">
      <c r="A78" t="s">
        <v>902</v>
      </c>
      <c r="B78" t="s">
        <v>52</v>
      </c>
      <c r="C78" s="6">
        <v>20189</v>
      </c>
      <c r="D78" s="6">
        <v>20896</v>
      </c>
      <c r="E78" s="6">
        <v>14525</v>
      </c>
      <c r="F78" s="6">
        <v>15234</v>
      </c>
      <c r="G78" s="6">
        <v>20317</v>
      </c>
      <c r="H78" s="6">
        <v>21097</v>
      </c>
    </row>
    <row r="79" spans="1:9" ht="14" x14ac:dyDescent="0.15">
      <c r="A79" t="s">
        <v>902</v>
      </c>
      <c r="B79" t="s">
        <v>51</v>
      </c>
      <c r="C79" s="6">
        <v>8078</v>
      </c>
      <c r="D79" s="6">
        <v>8367</v>
      </c>
      <c r="E79" s="6">
        <v>5826</v>
      </c>
      <c r="F79" s="6">
        <v>6094</v>
      </c>
      <c r="G79" s="6">
        <v>8296</v>
      </c>
      <c r="H79" s="6">
        <v>8401</v>
      </c>
    </row>
    <row r="80" spans="1:9" ht="14" x14ac:dyDescent="0.15">
      <c r="A80" t="s">
        <v>902</v>
      </c>
      <c r="B80" t="s">
        <v>48</v>
      </c>
      <c r="C80" s="6">
        <v>5024</v>
      </c>
      <c r="D80" s="6">
        <v>5769</v>
      </c>
      <c r="E80" s="6">
        <v>3536</v>
      </c>
      <c r="F80" s="6">
        <v>4278</v>
      </c>
      <c r="G80" s="6">
        <v>5035</v>
      </c>
      <c r="H80" s="6">
        <v>5895</v>
      </c>
    </row>
    <row r="81" spans="1:8" ht="14" x14ac:dyDescent="0.15">
      <c r="A81" t="s">
        <v>902</v>
      </c>
      <c r="B81" t="s">
        <v>46</v>
      </c>
      <c r="C81" s="6">
        <v>4934</v>
      </c>
      <c r="D81" s="6">
        <v>5281</v>
      </c>
      <c r="E81" s="6">
        <v>3520</v>
      </c>
      <c r="F81" s="6">
        <v>3875</v>
      </c>
      <c r="G81" s="6">
        <v>5039</v>
      </c>
      <c r="H81" s="6">
        <v>5432</v>
      </c>
    </row>
    <row r="82" spans="1:8" ht="14" x14ac:dyDescent="0.15">
      <c r="A82" t="s">
        <v>902</v>
      </c>
      <c r="B82" t="s">
        <v>47</v>
      </c>
      <c r="C82" s="6">
        <v>4798</v>
      </c>
      <c r="D82" s="6">
        <v>5696</v>
      </c>
      <c r="E82" s="6">
        <v>3354</v>
      </c>
      <c r="F82" s="6">
        <v>4261</v>
      </c>
      <c r="G82" s="6">
        <v>4844</v>
      </c>
      <c r="H82" s="6">
        <v>5860</v>
      </c>
    </row>
    <row r="83" spans="1:8" ht="14" x14ac:dyDescent="0.15">
      <c r="A83" t="s">
        <v>902</v>
      </c>
      <c r="B83" t="s">
        <v>45</v>
      </c>
      <c r="C83" s="6">
        <v>4533</v>
      </c>
      <c r="D83" s="6">
        <v>5388</v>
      </c>
      <c r="E83" s="6">
        <v>3167</v>
      </c>
      <c r="F83" s="6">
        <v>4019</v>
      </c>
      <c r="G83" s="6">
        <v>4623</v>
      </c>
      <c r="H83" s="6">
        <v>5591</v>
      </c>
    </row>
    <row r="84" spans="1:8" ht="14" x14ac:dyDescent="0.15">
      <c r="A84" t="s">
        <v>902</v>
      </c>
      <c r="B84" t="s">
        <v>38</v>
      </c>
      <c r="C84" s="6">
        <v>3809</v>
      </c>
      <c r="D84" s="6">
        <v>4363</v>
      </c>
      <c r="E84" s="6">
        <v>2684</v>
      </c>
      <c r="F84" s="6">
        <v>3246</v>
      </c>
      <c r="G84" s="6">
        <v>3775</v>
      </c>
      <c r="H84" s="6">
        <v>4424</v>
      </c>
    </row>
    <row r="85" spans="1:8" ht="14" x14ac:dyDescent="0.15">
      <c r="A85" t="s">
        <v>902</v>
      </c>
      <c r="B85" t="s">
        <v>37</v>
      </c>
      <c r="C85" s="6">
        <v>3673</v>
      </c>
      <c r="D85" s="6">
        <v>4216</v>
      </c>
      <c r="E85" s="6">
        <v>2588</v>
      </c>
      <c r="F85" s="6">
        <v>3131</v>
      </c>
      <c r="G85" s="6">
        <v>3759</v>
      </c>
      <c r="H85" s="6">
        <v>1614</v>
      </c>
    </row>
    <row r="86" spans="1:8" ht="14" x14ac:dyDescent="0.15">
      <c r="A86" t="s">
        <v>902</v>
      </c>
      <c r="B86" t="s">
        <v>33</v>
      </c>
      <c r="C86" s="6">
        <v>3584</v>
      </c>
      <c r="D86" s="6">
        <v>3716</v>
      </c>
      <c r="E86" s="6">
        <v>2587</v>
      </c>
      <c r="F86" s="6">
        <v>2713</v>
      </c>
      <c r="G86" s="6">
        <v>3613</v>
      </c>
      <c r="H86" s="6">
        <v>3743</v>
      </c>
    </row>
    <row r="87" spans="1:8" ht="14" x14ac:dyDescent="0.15">
      <c r="A87" t="s">
        <v>902</v>
      </c>
      <c r="B87" t="s">
        <v>26</v>
      </c>
      <c r="C87" s="6">
        <v>2680</v>
      </c>
      <c r="D87" s="6">
        <v>2873</v>
      </c>
      <c r="E87" s="6">
        <v>1919</v>
      </c>
      <c r="F87" s="6">
        <v>2114</v>
      </c>
      <c r="G87" s="6">
        <v>2699</v>
      </c>
      <c r="H87" s="6">
        <v>2912</v>
      </c>
    </row>
    <row r="88" spans="1:8" ht="14" x14ac:dyDescent="0.15">
      <c r="A88" t="s">
        <v>902</v>
      </c>
      <c r="B88" t="s">
        <v>19</v>
      </c>
      <c r="C88" s="6">
        <v>1911</v>
      </c>
      <c r="D88" s="6">
        <v>2194</v>
      </c>
      <c r="E88" s="6">
        <v>1347</v>
      </c>
      <c r="F88" s="6">
        <v>1631</v>
      </c>
      <c r="G88" s="6">
        <v>1911</v>
      </c>
      <c r="H88" s="6">
        <v>2214</v>
      </c>
    </row>
    <row r="89" spans="1:8" ht="14" x14ac:dyDescent="0.15">
      <c r="A89" t="s">
        <v>902</v>
      </c>
      <c r="B89" t="s">
        <v>49</v>
      </c>
      <c r="C89" s="6"/>
      <c r="D89" s="6">
        <v>1342</v>
      </c>
      <c r="E89" s="6">
        <v>3824</v>
      </c>
      <c r="F89" s="6">
        <v>4213</v>
      </c>
      <c r="G89" s="6">
        <v>5531</v>
      </c>
      <c r="H89" s="6">
        <v>5817</v>
      </c>
    </row>
    <row r="90" spans="1:8" ht="14" x14ac:dyDescent="0.15">
      <c r="A90" t="s">
        <v>902</v>
      </c>
      <c r="B90" t="s">
        <v>34</v>
      </c>
      <c r="C90" s="6"/>
      <c r="D90" s="6"/>
      <c r="E90" s="6"/>
      <c r="F90" s="6">
        <v>2092</v>
      </c>
      <c r="G90" s="6">
        <v>3465</v>
      </c>
      <c r="H90" s="6">
        <v>4321</v>
      </c>
    </row>
    <row r="91" spans="1:8" ht="14" x14ac:dyDescent="0.15">
      <c r="A91" t="s">
        <v>911</v>
      </c>
      <c r="C91" s="6">
        <v>822060</v>
      </c>
      <c r="D91" s="6">
        <v>940140</v>
      </c>
      <c r="E91" s="6">
        <v>587002</v>
      </c>
      <c r="F91" s="6">
        <v>706563</v>
      </c>
      <c r="G91" s="6">
        <v>855266</v>
      </c>
      <c r="H91" s="6">
        <v>965282</v>
      </c>
    </row>
    <row r="93" spans="1:8" x14ac:dyDescent="0.15">
      <c r="C93" s="39" t="s">
        <v>952</v>
      </c>
    </row>
    <row r="94" spans="1:8" ht="14" x14ac:dyDescent="0.15">
      <c r="B94" s="37" t="s">
        <v>919</v>
      </c>
      <c r="C94" s="37" t="s">
        <v>919</v>
      </c>
      <c r="D94" s="37" t="s">
        <v>919</v>
      </c>
      <c r="E94" s="37" t="s">
        <v>919</v>
      </c>
      <c r="F94" s="37" t="s">
        <v>920</v>
      </c>
      <c r="G94" s="37" t="s">
        <v>920</v>
      </c>
    </row>
    <row r="95" spans="1:8" ht="14" x14ac:dyDescent="0.15">
      <c r="B95" s="37" t="s">
        <v>921</v>
      </c>
      <c r="C95" s="37" t="s">
        <v>922</v>
      </c>
      <c r="D95" s="37" t="s">
        <v>923</v>
      </c>
      <c r="E95" s="37" t="s">
        <v>924</v>
      </c>
      <c r="F95" s="37" t="s">
        <v>921</v>
      </c>
      <c r="G95" s="37" t="s">
        <v>922</v>
      </c>
    </row>
    <row r="96" spans="1:8" ht="14" x14ac:dyDescent="0.15">
      <c r="A96" t="str" cm="1">
        <f t="array" ref="A96:A99">_xlfn.UNIQUE(A38:A90)</f>
        <v>APAC</v>
      </c>
      <c r="B96" s="5">
        <f>COUNTIFS(C$38:C$90,"&gt;0",$A$38:$A$90,$A96)</f>
        <v>13</v>
      </c>
      <c r="C96" s="5">
        <f>COUNTIFS(D$38:D$90,"&gt;0",$A$38:$A$90,$A96)</f>
        <v>13</v>
      </c>
      <c r="D96" s="5">
        <f t="shared" ref="D96:G96" si="7">COUNTIFS(E$38:E$90,"&gt;0",$A$38:$A$90,$A96)</f>
        <v>14</v>
      </c>
      <c r="E96" s="5">
        <f t="shared" si="7"/>
        <v>14</v>
      </c>
      <c r="F96" s="5">
        <f t="shared" si="7"/>
        <v>14</v>
      </c>
      <c r="G96" s="5">
        <f t="shared" si="7"/>
        <v>13</v>
      </c>
    </row>
    <row r="97" spans="1:7" ht="14" x14ac:dyDescent="0.15">
      <c r="A97" t="str">
        <v>EMEA</v>
      </c>
      <c r="B97" s="5">
        <f t="shared" ref="B97:C99" si="8">COUNTIFS(C$38:C$90,"&gt;0",$A$38:$A$90,$A97)</f>
        <v>8</v>
      </c>
      <c r="C97" s="5">
        <f t="shared" si="8"/>
        <v>8</v>
      </c>
      <c r="D97" s="5">
        <f t="shared" ref="D97:G97" si="9">COUNTIFS(E$38:E$90,"&gt;0",$A$38:$A$90,$A97)</f>
        <v>8</v>
      </c>
      <c r="E97" s="5">
        <f t="shared" si="9"/>
        <v>8</v>
      </c>
      <c r="F97" s="5">
        <f t="shared" si="9"/>
        <v>8</v>
      </c>
      <c r="G97" s="5">
        <f t="shared" si="9"/>
        <v>8</v>
      </c>
    </row>
    <row r="98" spans="1:7" ht="14" x14ac:dyDescent="0.15">
      <c r="A98" t="str">
        <v>LATAM</v>
      </c>
      <c r="B98" s="5">
        <f t="shared" si="8"/>
        <v>10</v>
      </c>
      <c r="C98" s="5">
        <f t="shared" si="8"/>
        <v>10</v>
      </c>
      <c r="D98" s="5">
        <f t="shared" ref="D98:G98" si="10">COUNTIFS(E$38:E$90,"&gt;0",$A$38:$A$90,$A98)</f>
        <v>11</v>
      </c>
      <c r="E98" s="5">
        <f t="shared" si="10"/>
        <v>11</v>
      </c>
      <c r="F98" s="5">
        <f t="shared" si="10"/>
        <v>11</v>
      </c>
      <c r="G98" s="5">
        <f t="shared" si="10"/>
        <v>9</v>
      </c>
    </row>
    <row r="99" spans="1:7" ht="14" x14ac:dyDescent="0.15">
      <c r="A99" t="str">
        <v>NAM</v>
      </c>
      <c r="B99" s="5">
        <f t="shared" si="8"/>
        <v>18</v>
      </c>
      <c r="C99" s="5">
        <f t="shared" si="8"/>
        <v>19</v>
      </c>
      <c r="D99" s="5">
        <f t="shared" ref="D99:G99" si="11">COUNTIFS(E$38:E$90,"&gt;0",$A$38:$A$90,$A99)</f>
        <v>19</v>
      </c>
      <c r="E99" s="5">
        <f t="shared" si="11"/>
        <v>20</v>
      </c>
      <c r="F99" s="5">
        <f t="shared" si="11"/>
        <v>20</v>
      </c>
      <c r="G99" s="5">
        <f t="shared" si="11"/>
        <v>20</v>
      </c>
    </row>
    <row r="100" spans="1:7" ht="14" x14ac:dyDescent="0.15">
      <c r="A100" s="38" t="s">
        <v>951</v>
      </c>
      <c r="B100" s="38">
        <f>SUM(B96:B99)</f>
        <v>49</v>
      </c>
      <c r="C100" s="38">
        <f t="shared" ref="C100:G100" si="12">SUM(C96:C99)</f>
        <v>50</v>
      </c>
      <c r="D100" s="38">
        <f t="shared" si="12"/>
        <v>52</v>
      </c>
      <c r="E100" s="38">
        <f t="shared" si="12"/>
        <v>53</v>
      </c>
      <c r="F100" s="38">
        <f t="shared" si="12"/>
        <v>53</v>
      </c>
      <c r="G100" s="38">
        <f t="shared" si="12"/>
        <v>50</v>
      </c>
    </row>
  </sheetData>
  <pageMargins left="0.7" right="0.7" top="0.75" bottom="0.75" header="0.3" footer="0.3"/>
  <pageSetup paperSize="9" orientation="portrait" horizontalDpi="0" verticalDpi="0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E8A4-35C1-CB40-92DE-669FB0A1B588}">
  <sheetPr>
    <pageSetUpPr fitToPage="1"/>
  </sheetPr>
  <dimension ref="A1:U116"/>
  <sheetViews>
    <sheetView showGridLines="0" tabSelected="1" zoomScale="75" workbookViewId="0">
      <selection activeCell="AA64" sqref="AA64"/>
    </sheetView>
  </sheetViews>
  <sheetFormatPr baseColWidth="10" defaultRowHeight="13" x14ac:dyDescent="0.15"/>
  <cols>
    <col min="1" max="1" width="10.83203125" style="3"/>
    <col min="2" max="2" width="13.1640625" style="3" customWidth="1"/>
    <col min="3" max="3" width="11.6640625" style="3" customWidth="1"/>
    <col min="4" max="5" width="11.1640625" style="3" bestFit="1" customWidth="1"/>
    <col min="6" max="6" width="14.5" style="3" customWidth="1"/>
    <col min="7" max="7" width="11.5" style="3" customWidth="1"/>
    <col min="8" max="8" width="12.83203125" style="3" customWidth="1"/>
    <col min="9" max="9" width="2.6640625" style="3" customWidth="1"/>
    <col min="10" max="10" width="11.33203125" style="3" customWidth="1"/>
    <col min="11" max="11" width="13.33203125" style="3" hidden="1" customWidth="1"/>
    <col min="12" max="12" width="13.6640625" style="3" bestFit="1" customWidth="1"/>
    <col min="13" max="13" width="14.1640625" style="3" bestFit="1" customWidth="1"/>
    <col min="14" max="14" width="8.33203125" style="3" customWidth="1"/>
    <col min="15" max="15" width="13.5" style="3" bestFit="1" customWidth="1"/>
    <col min="16" max="16" width="14" style="3" bestFit="1" customWidth="1"/>
    <col min="17" max="16384" width="10.83203125" style="3"/>
  </cols>
  <sheetData>
    <row r="1" spans="1:21" s="41" customFormat="1" ht="35" x14ac:dyDescent="0.35">
      <c r="A1" s="81"/>
      <c r="B1" s="80" t="s">
        <v>948</v>
      </c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</row>
    <row r="3" spans="1:21" x14ac:dyDescent="0.15">
      <c r="B3" s="42" t="s">
        <v>949</v>
      </c>
    </row>
    <row r="5" spans="1:21" ht="18" x14ac:dyDescent="0.2">
      <c r="A5" s="40"/>
      <c r="B5" s="44" t="s">
        <v>950</v>
      </c>
      <c r="C5" s="44"/>
      <c r="D5" s="40"/>
      <c r="E5" s="44" t="s">
        <v>899</v>
      </c>
      <c r="F5" s="44"/>
      <c r="G5" s="45"/>
    </row>
    <row r="6" spans="1:21" ht="102" customHeight="1" x14ac:dyDescent="0.8">
      <c r="A6" s="40"/>
      <c r="B6" s="61">
        <f>Pivot!$G$100</f>
        <v>50</v>
      </c>
      <c r="C6" s="62"/>
      <c r="D6" s="40"/>
      <c r="E6" s="46">
        <f>Pivot!$Q$55</f>
        <v>965282</v>
      </c>
      <c r="F6" s="47"/>
      <c r="G6" s="45"/>
    </row>
    <row r="7" spans="1:21" ht="17" customHeight="1" x14ac:dyDescent="0.15">
      <c r="A7" s="40"/>
      <c r="B7" s="48" t="s">
        <v>953</v>
      </c>
      <c r="C7" s="50" t="s">
        <v>954</v>
      </c>
      <c r="D7" s="40"/>
      <c r="E7" s="48" t="s">
        <v>953</v>
      </c>
      <c r="F7" s="49"/>
      <c r="G7" s="50" t="s">
        <v>954</v>
      </c>
    </row>
    <row r="8" spans="1:21" ht="18" x14ac:dyDescent="0.2">
      <c r="A8" s="40"/>
      <c r="B8" s="51">
        <f>Pivot!$C$100</f>
        <v>50</v>
      </c>
      <c r="C8" s="52">
        <f>B6/B8-1</f>
        <v>0</v>
      </c>
      <c r="D8" s="40"/>
      <c r="E8" s="51">
        <f>Pivot!$M$55</f>
        <v>940140</v>
      </c>
      <c r="F8" s="49"/>
      <c r="G8" s="52">
        <f>E6/E8-1</f>
        <v>2.6742825536622217E-2</v>
      </c>
    </row>
    <row r="18" spans="17:17" ht="14" x14ac:dyDescent="0.15">
      <c r="Q18" s="36"/>
    </row>
    <row r="33" spans="2:19" ht="25" x14ac:dyDescent="0.25">
      <c r="B33" s="55" t="s">
        <v>905</v>
      </c>
      <c r="C33" s="56"/>
      <c r="D33" s="56"/>
      <c r="E33" s="56"/>
      <c r="F33" s="56"/>
      <c r="G33" s="56"/>
      <c r="H33" s="56"/>
      <c r="L33" s="72" t="s">
        <v>966</v>
      </c>
      <c r="M33" s="72" t="s">
        <v>967</v>
      </c>
      <c r="O33" s="50" t="s">
        <v>957</v>
      </c>
      <c r="P33" s="50" t="s">
        <v>959</v>
      </c>
      <c r="R33" s="50" t="s">
        <v>961</v>
      </c>
      <c r="S33" s="50" t="s">
        <v>962</v>
      </c>
    </row>
    <row r="34" spans="2:19" x14ac:dyDescent="0.15">
      <c r="B34" s="57" t="s">
        <v>956</v>
      </c>
      <c r="C34" s="58" t="s">
        <v>913</v>
      </c>
      <c r="D34" s="58" t="s">
        <v>915</v>
      </c>
      <c r="E34" s="58" t="s">
        <v>917</v>
      </c>
      <c r="F34" s="58" t="s">
        <v>918</v>
      </c>
      <c r="G34" s="58" t="s">
        <v>914</v>
      </c>
      <c r="H34" s="58" t="s">
        <v>916</v>
      </c>
      <c r="L34" s="73" t="s">
        <v>958</v>
      </c>
      <c r="M34" s="73" t="s">
        <v>960</v>
      </c>
      <c r="O34" s="58" t="s">
        <v>958</v>
      </c>
      <c r="P34" s="58" t="s">
        <v>960</v>
      </c>
      <c r="R34" s="58" t="s">
        <v>958</v>
      </c>
      <c r="S34" s="58" t="s">
        <v>960</v>
      </c>
    </row>
    <row r="35" spans="2:19" x14ac:dyDescent="0.15">
      <c r="B35" s="3" t="s">
        <v>907</v>
      </c>
      <c r="C35" s="53">
        <f>SUMIFS(' VolumeData'!C:C,' VolumeData'!E:E,Summary!$B$35,' VolumeData'!F:F,Summary!C$34)</f>
        <v>95736</v>
      </c>
      <c r="D35" s="53">
        <f>SUMIFS(' VolumeData'!C:C,' VolumeData'!E:E,$B$35,' VolumeData'!F:F,Summary!D$34)</f>
        <v>107338</v>
      </c>
      <c r="E35" s="53">
        <f>SUMIFS(' VolumeData'!C:C,' VolumeData'!E:E,Summary!$B$35,' VolumeData'!F:F,Summary!E$34)</f>
        <v>69198</v>
      </c>
      <c r="F35" s="53">
        <f>SUMIFS(' VolumeData'!C:C,' VolumeData'!E:E,$B35,' VolumeData'!F:F,$F$34)</f>
        <v>80144</v>
      </c>
      <c r="G35" s="53">
        <f>SUMIFS(' VolumeData'!C:C,' VolumeData'!E:E,$B35,' VolumeData'!F:F,$G$34)</f>
        <v>99778</v>
      </c>
      <c r="H35" s="53">
        <f>SUMIFS(' VolumeData'!C:C,' VolumeData'!E:E,$B35,' VolumeData'!F:F,$H$34)</f>
        <v>109811</v>
      </c>
      <c r="L35" s="74">
        <f>G35-C35</f>
        <v>4042</v>
      </c>
      <c r="M35" s="75">
        <f>G35/C35-1</f>
        <v>4.2220272415810056E-2</v>
      </c>
      <c r="O35" s="54">
        <f>H35-D35</f>
        <v>2473</v>
      </c>
      <c r="P35" s="66">
        <f>H35/D35-1</f>
        <v>2.3039370959026639E-2</v>
      </c>
      <c r="Q35" s="43"/>
      <c r="R35" s="63">
        <f>SUM(G35:H35)-SUM(C35:D35)</f>
        <v>6515</v>
      </c>
      <c r="S35" s="66">
        <f>SUM(G35:H35)/SUM(C35:D35)-1</f>
        <v>3.2081901178880656E-2</v>
      </c>
    </row>
    <row r="36" spans="2:19" x14ac:dyDescent="0.15">
      <c r="B36" s="3" t="s">
        <v>903</v>
      </c>
      <c r="C36" s="53">
        <f>SUMIFS(' VolumeData'!C:C,' VolumeData'!E:E,Summary!B36,' VolumeData'!F:F,Summary!$C$34)</f>
        <v>147852</v>
      </c>
      <c r="D36" s="53">
        <f>SUMIFS(' VolumeData'!C:C,' VolumeData'!E:E,B36,' VolumeData'!F:F,Summary!$D$34)</f>
        <v>173566</v>
      </c>
      <c r="E36" s="53">
        <f>SUMIFS(' VolumeData'!C:C,' VolumeData'!E:E,Summary!B36,' VolumeData'!F:F,Summary!$E$34)</f>
        <v>103536</v>
      </c>
      <c r="F36" s="53">
        <f>SUMIFS(' VolumeData'!C:C,' VolumeData'!E:E,$B36,' VolumeData'!F:F,$F$34)</f>
        <v>129264</v>
      </c>
      <c r="G36" s="53">
        <f>SUMIFS(' VolumeData'!C:C,' VolumeData'!E:E,$B36,' VolumeData'!F:F,$G$34)</f>
        <v>150204</v>
      </c>
      <c r="H36" s="53">
        <f>SUMIFS(' VolumeData'!C:C,' VolumeData'!E:E,$B36,' VolumeData'!F:F,$H$34)</f>
        <v>176338</v>
      </c>
      <c r="L36" s="74">
        <f t="shared" ref="L36:L39" si="0">G36-C36</f>
        <v>2352</v>
      </c>
      <c r="M36" s="75">
        <f t="shared" ref="M36:M39" si="1">G36/C36-1</f>
        <v>1.5907799691583513E-2</v>
      </c>
      <c r="O36" s="54">
        <f>H36-D36</f>
        <v>2772</v>
      </c>
      <c r="P36" s="66">
        <f>H36/D36-1</f>
        <v>1.5970869870827187E-2</v>
      </c>
      <c r="Q36" s="43"/>
      <c r="R36" s="63">
        <f>SUM(G36:H36)-SUM(C36:D36)</f>
        <v>5124</v>
      </c>
      <c r="S36" s="66">
        <f>SUM(G36:H36)/SUM(C36:D36)-1</f>
        <v>1.5941857643318125E-2</v>
      </c>
    </row>
    <row r="37" spans="2:19" x14ac:dyDescent="0.15">
      <c r="B37" s="3" t="s">
        <v>906</v>
      </c>
      <c r="C37" s="53">
        <f>SUMIFS(' VolumeData'!C:C,' VolumeData'!E:E,Summary!B37,' VolumeData'!F:F,Summary!$C$34)</f>
        <v>69053</v>
      </c>
      <c r="D37" s="53">
        <f>SUMIFS(' VolumeData'!C:C,' VolumeData'!E:E,B37,' VolumeData'!F:F,Summary!$D$34)</f>
        <v>82618</v>
      </c>
      <c r="E37" s="53">
        <f>SUMIFS(' VolumeData'!C:C,' VolumeData'!E:E,Summary!B37,' VolumeData'!F:F,Summary!$E$34)</f>
        <v>50574</v>
      </c>
      <c r="F37" s="53">
        <f>SUMIFS(' VolumeData'!C:C,' VolumeData'!E:E,$B37,' VolumeData'!F:F,$F$34)</f>
        <v>65121</v>
      </c>
      <c r="G37" s="53">
        <f>SUMIFS(' VolumeData'!C:C,' VolumeData'!E:E,$B37,' VolumeData'!F:F,$G$34)</f>
        <v>75265</v>
      </c>
      <c r="H37" s="53">
        <f>SUMIFS(' VolumeData'!C:C,' VolumeData'!E:E,$B37,' VolumeData'!F:F,$H$34)</f>
        <v>82631</v>
      </c>
      <c r="L37" s="74">
        <f t="shared" si="0"/>
        <v>6212</v>
      </c>
      <c r="M37" s="75">
        <f t="shared" si="1"/>
        <v>8.9959885884755231E-2</v>
      </c>
      <c r="O37" s="54">
        <f>H37-D37</f>
        <v>13</v>
      </c>
      <c r="P37" s="66">
        <f>H37/D37-1</f>
        <v>1.5735069839495353E-4</v>
      </c>
      <c r="Q37" s="43"/>
      <c r="R37" s="63">
        <f>SUM(G37:H37)-SUM(C37:D37)</f>
        <v>6225</v>
      </c>
      <c r="S37" s="66">
        <f>SUM(G37:H37)/SUM(C37:D37)-1</f>
        <v>4.1042783393002047E-2</v>
      </c>
    </row>
    <row r="38" spans="2:19" x14ac:dyDescent="0.15">
      <c r="B38" s="3" t="s">
        <v>902</v>
      </c>
      <c r="C38" s="53">
        <f>SUMIFS(' VolumeData'!C:C,' VolumeData'!E:E,Summary!B38,' VolumeData'!F:F,Summary!$C$34)</f>
        <v>509419</v>
      </c>
      <c r="D38" s="53">
        <f>SUMIFS(' VolumeData'!C:C,' VolumeData'!E:E,B38,' VolumeData'!F:F,Summary!$D$34)</f>
        <v>576618</v>
      </c>
      <c r="E38" s="53">
        <f>SUMIFS(' VolumeData'!C:C,' VolumeData'!E:E,Summary!B38,' VolumeData'!F:F,Summary!$E$34)</f>
        <v>363694</v>
      </c>
      <c r="F38" s="53">
        <f>SUMIFS(' VolumeData'!C:C,' VolumeData'!E:E,$B38,' VolumeData'!F:F,$F$34)</f>
        <v>432034</v>
      </c>
      <c r="G38" s="53">
        <f>SUMIFS(' VolumeData'!C:C,' VolumeData'!E:E,$B38,' VolumeData'!F:F,$G$34)</f>
        <v>530019</v>
      </c>
      <c r="H38" s="53">
        <f>SUMIFS(' VolumeData'!C:C,' VolumeData'!E:E,$B38,' VolumeData'!F:F,$H$34)</f>
        <v>596502</v>
      </c>
      <c r="L38" s="74">
        <f t="shared" si="0"/>
        <v>20600</v>
      </c>
      <c r="M38" s="75">
        <f t="shared" si="1"/>
        <v>4.0438224722674221E-2</v>
      </c>
      <c r="O38" s="54">
        <f>H38-D38</f>
        <v>19884</v>
      </c>
      <c r="P38" s="66">
        <f>H38/D38-1</f>
        <v>3.4483835051975387E-2</v>
      </c>
      <c r="Q38" s="43"/>
      <c r="R38" s="63">
        <f>SUM(G38:H38)-SUM(C38:D38)</f>
        <v>40484</v>
      </c>
      <c r="S38" s="66">
        <f>SUM(G38:H38)/SUM(C38:D38)-1</f>
        <v>3.7276814694158666E-2</v>
      </c>
    </row>
    <row r="39" spans="2:19" x14ac:dyDescent="0.15">
      <c r="B39" s="59" t="s">
        <v>911</v>
      </c>
      <c r="C39" s="60">
        <f>SUM(C35:C38)</f>
        <v>822060</v>
      </c>
      <c r="D39" s="60">
        <f t="shared" ref="D39:H39" si="2">SUM(D35:D38)</f>
        <v>940140</v>
      </c>
      <c r="E39" s="60">
        <f t="shared" si="2"/>
        <v>587002</v>
      </c>
      <c r="F39" s="60">
        <f t="shared" si="2"/>
        <v>706563</v>
      </c>
      <c r="G39" s="60">
        <f t="shared" si="2"/>
        <v>855266</v>
      </c>
      <c r="H39" s="60">
        <f t="shared" si="2"/>
        <v>965282</v>
      </c>
      <c r="L39" s="76">
        <f t="shared" si="0"/>
        <v>33206</v>
      </c>
      <c r="M39" s="77">
        <f t="shared" si="1"/>
        <v>4.0393645232708053E-2</v>
      </c>
      <c r="O39" s="65">
        <f>H39-D39</f>
        <v>25142</v>
      </c>
      <c r="P39" s="67">
        <f>H39/D39-1</f>
        <v>2.6742825536622217E-2</v>
      </c>
      <c r="Q39" s="43"/>
      <c r="R39" s="64">
        <f>SUM(G39:H39)-SUM(C39:D39)</f>
        <v>58348</v>
      </c>
      <c r="S39" s="68">
        <f>SUM(G39:H39)/SUM(C39:D39)-1</f>
        <v>3.3110884122120154E-2</v>
      </c>
    </row>
    <row r="40" spans="2:19" x14ac:dyDescent="0.15">
      <c r="L40" s="70"/>
      <c r="M40" s="70"/>
    </row>
    <row r="41" spans="2:19" x14ac:dyDescent="0.15">
      <c r="L41" s="70"/>
      <c r="M41" s="70"/>
    </row>
    <row r="42" spans="2:19" x14ac:dyDescent="0.15">
      <c r="L42" s="70"/>
      <c r="M42" s="70"/>
    </row>
    <row r="43" spans="2:19" ht="25" x14ac:dyDescent="0.25">
      <c r="B43" s="55" t="s">
        <v>963</v>
      </c>
      <c r="C43" s="56"/>
      <c r="D43" s="56"/>
      <c r="E43" s="56"/>
      <c r="F43" s="56"/>
      <c r="G43" s="56"/>
      <c r="H43" s="56"/>
      <c r="L43" s="72" t="s">
        <v>966</v>
      </c>
      <c r="M43" s="72" t="s">
        <v>967</v>
      </c>
      <c r="O43" s="50" t="s">
        <v>957</v>
      </c>
      <c r="P43" s="50" t="s">
        <v>959</v>
      </c>
      <c r="R43" s="50" t="s">
        <v>961</v>
      </c>
      <c r="S43" s="50" t="s">
        <v>962</v>
      </c>
    </row>
    <row r="44" spans="2:19" x14ac:dyDescent="0.15">
      <c r="B44" s="57" t="s">
        <v>956</v>
      </c>
      <c r="C44" s="58" t="s">
        <v>913</v>
      </c>
      <c r="D44" s="58" t="s">
        <v>915</v>
      </c>
      <c r="E44" s="58" t="s">
        <v>917</v>
      </c>
      <c r="F44" s="58" t="s">
        <v>918</v>
      </c>
      <c r="G44" s="58" t="s">
        <v>914</v>
      </c>
      <c r="H44" s="58" t="s">
        <v>916</v>
      </c>
      <c r="L44" s="73" t="s">
        <v>958</v>
      </c>
      <c r="M44" s="73" t="s">
        <v>960</v>
      </c>
      <c r="O44" s="58" t="s">
        <v>958</v>
      </c>
      <c r="P44" s="58" t="s">
        <v>960</v>
      </c>
      <c r="R44" s="58" t="s">
        <v>958</v>
      </c>
      <c r="S44" s="58" t="s">
        <v>960</v>
      </c>
    </row>
    <row r="45" spans="2:19" x14ac:dyDescent="0.15">
      <c r="B45" s="3" t="s">
        <v>907</v>
      </c>
      <c r="C45" s="5">
        <v>13</v>
      </c>
      <c r="D45" s="5">
        <v>13</v>
      </c>
      <c r="E45" s="5">
        <v>14</v>
      </c>
      <c r="F45" s="5">
        <v>14</v>
      </c>
      <c r="G45" s="5">
        <v>14</v>
      </c>
      <c r="H45" s="5">
        <v>13</v>
      </c>
      <c r="L45" s="70">
        <f>G45-C45</f>
        <v>1</v>
      </c>
      <c r="M45" s="75">
        <f>G45/C45-1</f>
        <v>7.6923076923076872E-2</v>
      </c>
      <c r="O45" s="3">
        <f>H45-D45</f>
        <v>0</v>
      </c>
      <c r="P45" s="66">
        <f>H45/D45-1</f>
        <v>0</v>
      </c>
      <c r="Q45" s="43"/>
      <c r="R45" s="63">
        <f>SUM(G45:H45)-SUM(C45:D45)</f>
        <v>1</v>
      </c>
      <c r="S45" s="66">
        <f>SUM(G45:H45)/SUM(C45:D45)-1</f>
        <v>3.8461538461538547E-2</v>
      </c>
    </row>
    <row r="46" spans="2:19" x14ac:dyDescent="0.15">
      <c r="B46" s="3" t="s">
        <v>903</v>
      </c>
      <c r="C46" s="5">
        <v>8</v>
      </c>
      <c r="D46" s="5">
        <v>8</v>
      </c>
      <c r="E46" s="5">
        <v>8</v>
      </c>
      <c r="F46" s="5">
        <v>8</v>
      </c>
      <c r="G46" s="5">
        <v>8</v>
      </c>
      <c r="H46" s="5">
        <v>8</v>
      </c>
      <c r="L46" s="70">
        <f t="shared" ref="L46:L49" si="3">G46-C46</f>
        <v>0</v>
      </c>
      <c r="M46" s="75">
        <f t="shared" ref="M46:M49" si="4">G46/C46-1</f>
        <v>0</v>
      </c>
      <c r="O46" s="3">
        <f>H46-D46</f>
        <v>0</v>
      </c>
      <c r="P46" s="66">
        <f>H46/D46-1</f>
        <v>0</v>
      </c>
      <c r="Q46" s="43"/>
      <c r="R46" s="63">
        <f>SUM(G46:H46)-SUM(C46:D46)</f>
        <v>0</v>
      </c>
      <c r="S46" s="66">
        <f>SUM(G46:H46)/SUM(C46:D46)-1</f>
        <v>0</v>
      </c>
    </row>
    <row r="47" spans="2:19" x14ac:dyDescent="0.15">
      <c r="B47" s="3" t="s">
        <v>906</v>
      </c>
      <c r="C47" s="5">
        <v>10</v>
      </c>
      <c r="D47" s="5">
        <v>10</v>
      </c>
      <c r="E47" s="5">
        <v>11</v>
      </c>
      <c r="F47" s="5">
        <v>11</v>
      </c>
      <c r="G47" s="5">
        <v>11</v>
      </c>
      <c r="H47" s="5">
        <v>9</v>
      </c>
      <c r="L47" s="70">
        <f t="shared" si="3"/>
        <v>1</v>
      </c>
      <c r="M47" s="75">
        <f t="shared" si="4"/>
        <v>0.10000000000000009</v>
      </c>
      <c r="O47" s="3">
        <f>H47-D47</f>
        <v>-1</v>
      </c>
      <c r="P47" s="66">
        <f>H47/D47-1</f>
        <v>-9.9999999999999978E-2</v>
      </c>
      <c r="Q47" s="43"/>
      <c r="R47" s="63">
        <f>SUM(G47:H47)-SUM(C47:D47)</f>
        <v>0</v>
      </c>
      <c r="S47" s="66">
        <f>SUM(G47:H47)/SUM(C47:D47)-1</f>
        <v>0</v>
      </c>
    </row>
    <row r="48" spans="2:19" x14ac:dyDescent="0.15">
      <c r="B48" s="3" t="s">
        <v>902</v>
      </c>
      <c r="C48" s="5">
        <v>18</v>
      </c>
      <c r="D48" s="5">
        <v>19</v>
      </c>
      <c r="E48" s="5">
        <v>19</v>
      </c>
      <c r="F48" s="5">
        <v>20</v>
      </c>
      <c r="G48" s="5">
        <v>20</v>
      </c>
      <c r="H48" s="5">
        <v>20</v>
      </c>
      <c r="L48" s="70">
        <f t="shared" si="3"/>
        <v>2</v>
      </c>
      <c r="M48" s="75">
        <f t="shared" si="4"/>
        <v>0.11111111111111116</v>
      </c>
      <c r="O48" s="3">
        <f>H48-D48</f>
        <v>1</v>
      </c>
      <c r="P48" s="66">
        <f>H48/D48-1</f>
        <v>5.2631578947368363E-2</v>
      </c>
      <c r="Q48" s="43"/>
      <c r="R48" s="63">
        <f>SUM(G48:H48)-SUM(C48:D48)</f>
        <v>3</v>
      </c>
      <c r="S48" s="66">
        <f>SUM(G48:H48)/SUM(C48:D48)-1</f>
        <v>8.1081081081081141E-2</v>
      </c>
    </row>
    <row r="49" spans="2:19" x14ac:dyDescent="0.15">
      <c r="B49" s="59" t="s">
        <v>911</v>
      </c>
      <c r="C49" s="60">
        <f>SUM(C45:C48)</f>
        <v>49</v>
      </c>
      <c r="D49" s="60">
        <f t="shared" ref="D49" si="5">SUM(D45:D48)</f>
        <v>50</v>
      </c>
      <c r="E49" s="60">
        <f t="shared" ref="E49" si="6">SUM(E45:E48)</f>
        <v>52</v>
      </c>
      <c r="F49" s="60">
        <f t="shared" ref="F49" si="7">SUM(F45:F48)</f>
        <v>53</v>
      </c>
      <c r="G49" s="60">
        <f t="shared" ref="G49" si="8">SUM(G45:G48)</f>
        <v>53</v>
      </c>
      <c r="H49" s="60">
        <f t="shared" ref="H49" si="9">SUM(H45:H48)</f>
        <v>50</v>
      </c>
      <c r="L49" s="72">
        <f t="shared" si="3"/>
        <v>4</v>
      </c>
      <c r="M49" s="77">
        <f t="shared" si="4"/>
        <v>8.163265306122458E-2</v>
      </c>
      <c r="O49" s="50">
        <f>H49-D49</f>
        <v>0</v>
      </c>
      <c r="P49" s="67">
        <f>H49/D49-1</f>
        <v>0</v>
      </c>
      <c r="Q49" s="43"/>
      <c r="R49" s="64">
        <f>SUM(G49:H49)-SUM(C49:D49)</f>
        <v>4</v>
      </c>
      <c r="S49" s="67">
        <f>SUM(G49:H49)/SUM(C49:D49)-1</f>
        <v>4.0404040404040442E-2</v>
      </c>
    </row>
    <row r="50" spans="2:19" x14ac:dyDescent="0.15">
      <c r="L50" s="70"/>
      <c r="M50" s="70"/>
    </row>
    <row r="51" spans="2:19" x14ac:dyDescent="0.15">
      <c r="L51" s="70"/>
      <c r="M51" s="70"/>
    </row>
    <row r="52" spans="2:19" x14ac:dyDescent="0.15">
      <c r="L52" s="70"/>
      <c r="M52" s="70"/>
    </row>
    <row r="53" spans="2:19" ht="25" x14ac:dyDescent="0.25">
      <c r="B53" s="55" t="s">
        <v>965</v>
      </c>
      <c r="C53" s="56"/>
      <c r="D53" s="56"/>
      <c r="E53" s="56"/>
      <c r="F53" s="56"/>
      <c r="G53" s="56"/>
      <c r="H53" s="56"/>
      <c r="L53" s="72" t="s">
        <v>966</v>
      </c>
      <c r="M53" s="72" t="s">
        <v>967</v>
      </c>
      <c r="O53" s="50" t="s">
        <v>957</v>
      </c>
      <c r="P53" s="50" t="s">
        <v>959</v>
      </c>
      <c r="R53" s="50" t="s">
        <v>961</v>
      </c>
      <c r="S53" s="50" t="s">
        <v>962</v>
      </c>
    </row>
    <row r="54" spans="2:19" x14ac:dyDescent="0.15">
      <c r="B54" s="57" t="s">
        <v>956</v>
      </c>
      <c r="C54" s="58" t="s">
        <v>913</v>
      </c>
      <c r="D54" s="58" t="s">
        <v>915</v>
      </c>
      <c r="E54" s="58" t="s">
        <v>917</v>
      </c>
      <c r="F54" s="58" t="s">
        <v>918</v>
      </c>
      <c r="G54" s="58" t="s">
        <v>914</v>
      </c>
      <c r="H54" s="58" t="s">
        <v>916</v>
      </c>
      <c r="L54" s="73" t="s">
        <v>958</v>
      </c>
      <c r="M54" s="73" t="s">
        <v>960</v>
      </c>
      <c r="O54" s="58" t="s">
        <v>958</v>
      </c>
      <c r="P54" s="58" t="s">
        <v>960</v>
      </c>
      <c r="R54" s="58" t="s">
        <v>958</v>
      </c>
      <c r="S54" s="58" t="s">
        <v>960</v>
      </c>
    </row>
    <row r="55" spans="2:19" x14ac:dyDescent="0.15">
      <c r="B55" s="3" t="s">
        <v>907</v>
      </c>
      <c r="C55" s="21">
        <f>C35/C45</f>
        <v>7364.3076923076924</v>
      </c>
      <c r="D55" s="21">
        <f t="shared" ref="D55:H55" si="10">D35/D45</f>
        <v>8256.7692307692305</v>
      </c>
      <c r="E55" s="21">
        <f t="shared" si="10"/>
        <v>4942.7142857142853</v>
      </c>
      <c r="F55" s="21">
        <f t="shared" si="10"/>
        <v>5724.5714285714284</v>
      </c>
      <c r="G55" s="21">
        <f t="shared" si="10"/>
        <v>7127</v>
      </c>
      <c r="H55" s="21">
        <f t="shared" si="10"/>
        <v>8447</v>
      </c>
      <c r="L55" s="78">
        <f>G55-C55</f>
        <v>-237.30769230769238</v>
      </c>
      <c r="M55" s="75">
        <f>G55/C55-1</f>
        <v>-3.2224032756747678E-2</v>
      </c>
      <c r="O55" s="63">
        <f>H55-D55</f>
        <v>190.23076923076951</v>
      </c>
      <c r="P55" s="66">
        <f>H55/D55-1</f>
        <v>2.3039370959026639E-2</v>
      </c>
      <c r="Q55" s="43"/>
      <c r="R55" s="63">
        <f>SUM(G55:H55)-SUM(C55:D55)</f>
        <v>-47.076923076921958</v>
      </c>
      <c r="S55" s="66">
        <f>SUM(G55:H55)/SUM(C55:D55)-1</f>
        <v>-3.0136797423598871E-3</v>
      </c>
    </row>
    <row r="56" spans="2:19" x14ac:dyDescent="0.15">
      <c r="B56" s="3" t="s">
        <v>903</v>
      </c>
      <c r="C56" s="21">
        <f t="shared" ref="C56:H58" si="11">C36/C46</f>
        <v>18481.5</v>
      </c>
      <c r="D56" s="21">
        <f t="shared" si="11"/>
        <v>21695.75</v>
      </c>
      <c r="E56" s="21">
        <f t="shared" si="11"/>
        <v>12942</v>
      </c>
      <c r="F56" s="21">
        <f t="shared" si="11"/>
        <v>16158</v>
      </c>
      <c r="G56" s="21">
        <f t="shared" si="11"/>
        <v>18775.5</v>
      </c>
      <c r="H56" s="21">
        <f t="shared" si="11"/>
        <v>22042.25</v>
      </c>
      <c r="L56" s="78">
        <f t="shared" ref="L56:L59" si="12">G56-C56</f>
        <v>294</v>
      </c>
      <c r="M56" s="75">
        <f t="shared" ref="M56:M59" si="13">G56/C56-1</f>
        <v>1.5907799691583513E-2</v>
      </c>
      <c r="O56" s="63">
        <f>H56-D56</f>
        <v>346.5</v>
      </c>
      <c r="P56" s="66">
        <f>H56/D56-1</f>
        <v>1.5970869870827187E-2</v>
      </c>
      <c r="Q56" s="43"/>
      <c r="R56" s="63">
        <f>SUM(G56:H56)-SUM(C56:D56)</f>
        <v>640.5</v>
      </c>
      <c r="S56" s="66">
        <f>SUM(G56:H56)/SUM(C56:D56)-1</f>
        <v>1.5941857643318125E-2</v>
      </c>
    </row>
    <row r="57" spans="2:19" x14ac:dyDescent="0.15">
      <c r="B57" s="3" t="s">
        <v>906</v>
      </c>
      <c r="C57" s="21">
        <f t="shared" si="11"/>
        <v>6905.3</v>
      </c>
      <c r="D57" s="21">
        <f t="shared" si="11"/>
        <v>8261.7999999999993</v>
      </c>
      <c r="E57" s="21">
        <f t="shared" si="11"/>
        <v>4597.636363636364</v>
      </c>
      <c r="F57" s="21">
        <f t="shared" si="11"/>
        <v>5920.090909090909</v>
      </c>
      <c r="G57" s="21">
        <f t="shared" si="11"/>
        <v>6842.272727272727</v>
      </c>
      <c r="H57" s="21">
        <f t="shared" si="11"/>
        <v>9181.2222222222226</v>
      </c>
      <c r="L57" s="78">
        <f t="shared" si="12"/>
        <v>-63.027272727273157</v>
      </c>
      <c r="M57" s="75">
        <f t="shared" si="13"/>
        <v>-9.1273764684044467E-3</v>
      </c>
      <c r="O57" s="63">
        <f>H57-D57</f>
        <v>919.42222222222335</v>
      </c>
      <c r="P57" s="66">
        <f>H57/D57-1</f>
        <v>0.11128594522043911</v>
      </c>
      <c r="Q57" s="43"/>
      <c r="R57" s="63">
        <f>SUM(G57:H57)-SUM(C57:D57)</f>
        <v>856.39494949495202</v>
      </c>
      <c r="S57" s="66">
        <f>SUM(G57:H57)/SUM(C57:D57)-1</f>
        <v>5.6463987808806682E-2</v>
      </c>
    </row>
    <row r="58" spans="2:19" x14ac:dyDescent="0.15">
      <c r="B58" s="3" t="s">
        <v>902</v>
      </c>
      <c r="C58" s="21">
        <f t="shared" si="11"/>
        <v>28301.055555555555</v>
      </c>
      <c r="D58" s="21">
        <f t="shared" si="11"/>
        <v>30348.315789473683</v>
      </c>
      <c r="E58" s="21">
        <f t="shared" si="11"/>
        <v>19141.78947368421</v>
      </c>
      <c r="F58" s="21">
        <f t="shared" si="11"/>
        <v>21601.7</v>
      </c>
      <c r="G58" s="21">
        <f t="shared" si="11"/>
        <v>26500.95</v>
      </c>
      <c r="H58" s="21">
        <f t="shared" si="11"/>
        <v>29825.1</v>
      </c>
      <c r="L58" s="78">
        <f t="shared" si="12"/>
        <v>-1800.105555555554</v>
      </c>
      <c r="M58" s="75">
        <f t="shared" si="13"/>
        <v>-6.3605597749593068E-2</v>
      </c>
      <c r="O58" s="63">
        <f>H58-D58</f>
        <v>-523.21578947368471</v>
      </c>
      <c r="P58" s="66">
        <f>H58/D58-1</f>
        <v>-1.7240356700623294E-2</v>
      </c>
      <c r="Q58" s="43"/>
      <c r="R58" s="63">
        <f>SUM(G58:H58)-SUM(C58:D58)</f>
        <v>-2323.3213450292387</v>
      </c>
      <c r="S58" s="66">
        <f>SUM(G58:H58)/SUM(C58:D58)-1</f>
        <v>-3.9613746775925995E-2</v>
      </c>
    </row>
    <row r="59" spans="2:19" x14ac:dyDescent="0.15">
      <c r="B59" s="59" t="s">
        <v>911</v>
      </c>
      <c r="C59" s="60">
        <f>C39/C49</f>
        <v>16776.734693877552</v>
      </c>
      <c r="D59" s="60">
        <f t="shared" ref="D59:H59" si="14">D39/D49</f>
        <v>18802.8</v>
      </c>
      <c r="E59" s="60">
        <f t="shared" si="14"/>
        <v>11288.5</v>
      </c>
      <c r="F59" s="60">
        <f t="shared" si="14"/>
        <v>13331.377358490567</v>
      </c>
      <c r="G59" s="60">
        <f t="shared" si="14"/>
        <v>16137.094339622641</v>
      </c>
      <c r="H59" s="60">
        <f t="shared" si="14"/>
        <v>19305.64</v>
      </c>
      <c r="L59" s="79">
        <f t="shared" si="12"/>
        <v>-639.64035425491056</v>
      </c>
      <c r="M59" s="77">
        <f t="shared" si="13"/>
        <v>-3.8126629879194462E-2</v>
      </c>
      <c r="O59" s="71">
        <f>H59-D59</f>
        <v>502.84000000000015</v>
      </c>
      <c r="P59" s="67">
        <f>H59/D59-1</f>
        <v>2.6742825536622217E-2</v>
      </c>
      <c r="Q59" s="43"/>
      <c r="R59" s="64">
        <f>SUM(G59:H59)-SUM(C59:D59)</f>
        <v>-136.80035425490496</v>
      </c>
      <c r="S59" s="67">
        <f>SUM(G59:H59)/SUM(C59:D59)-1</f>
        <v>-3.8449169004575179E-3</v>
      </c>
    </row>
    <row r="64" spans="2:19" ht="23" x14ac:dyDescent="0.25">
      <c r="B64" s="69" t="s">
        <v>964</v>
      </c>
      <c r="C64" s="45"/>
    </row>
    <row r="66" spans="2:2" ht="20" x14ac:dyDescent="0.2">
      <c r="B66" s="82" t="s">
        <v>968</v>
      </c>
    </row>
    <row r="67" spans="2:2" x14ac:dyDescent="0.15">
      <c r="B67" s="39" t="s">
        <v>969</v>
      </c>
    </row>
    <row r="113" spans="3:3" x14ac:dyDescent="0.15">
      <c r="C113" s="9"/>
    </row>
    <row r="114" spans="3:3" x14ac:dyDescent="0.15">
      <c r="C114" s="9"/>
    </row>
    <row r="115" spans="3:3" x14ac:dyDescent="0.15">
      <c r="C115" s="9"/>
    </row>
    <row r="116" spans="3:3" x14ac:dyDescent="0.15">
      <c r="C116" s="9"/>
    </row>
  </sheetData>
  <pageMargins left="0.25" right="0.25" top="0.75" bottom="0.75" header="0.3" footer="0.3"/>
  <pageSetup paperSize="9" scale="40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5" id="{0E3039DC-D321-A94C-BA67-AC9370574622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 gte="0">
                <xm:f>0</xm:f>
              </x14:cfvo>
            </x14:iconSet>
          </x14:cfRule>
          <xm:sqref>C8</xm:sqref>
        </x14:conditionalFormatting>
        <x14:conditionalFormatting xmlns:xm="http://schemas.microsoft.com/office/excel/2006/main">
          <x14:cfRule type="iconSet" priority="44" id="{154009DC-B020-8C45-9645-14EF50078E9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G8</xm:sqref>
        </x14:conditionalFormatting>
        <x14:conditionalFormatting xmlns:xm="http://schemas.microsoft.com/office/excel/2006/main">
          <x14:cfRule type="iconSet" priority="43" id="{F760533E-715E-1C43-B4AA-BE7B1BDEFD09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 gte="0">
                <xm:f>0</xm:f>
              </x14:cfvo>
            </x14:iconSet>
          </x14:cfRule>
          <xm:sqref>P35:P39</xm:sqref>
        </x14:conditionalFormatting>
        <x14:conditionalFormatting xmlns:xm="http://schemas.microsoft.com/office/excel/2006/main">
          <x14:cfRule type="iconSet" priority="37" id="{C1F1FB61-7CD7-D94C-912F-AD594F4C0244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 gte="0">
                <xm:f>0</xm:f>
              </x14:cfvo>
            </x14:iconSet>
          </x14:cfRule>
          <xm:sqref>S35:S38</xm:sqref>
        </x14:conditionalFormatting>
        <x14:conditionalFormatting xmlns:xm="http://schemas.microsoft.com/office/excel/2006/main">
          <x14:cfRule type="iconSet" priority="36" id="{401124BD-286C-D14C-97AC-CBE81EC5AAF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S37</xm:sqref>
        </x14:conditionalFormatting>
        <x14:conditionalFormatting xmlns:xm="http://schemas.microsoft.com/office/excel/2006/main">
          <x14:cfRule type="iconSet" priority="35" id="{FCFAADD6-88B9-0040-A50F-94D4832E2B8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S36</xm:sqref>
        </x14:conditionalFormatting>
        <x14:conditionalFormatting xmlns:xm="http://schemas.microsoft.com/office/excel/2006/main">
          <x14:cfRule type="iconSet" priority="33" id="{F667099A-D1CE-BF43-9A63-797E78DDF0B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S39</xm:sqref>
        </x14:conditionalFormatting>
        <x14:conditionalFormatting xmlns:xm="http://schemas.microsoft.com/office/excel/2006/main">
          <x14:cfRule type="iconSet" priority="23" id="{8D540FAE-211F-5B45-BFD4-B0986FB3C3EC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 gte="0">
                <xm:f>0</xm:f>
              </x14:cfvo>
            </x14:iconSet>
          </x14:cfRule>
          <xm:sqref>S45:S49</xm:sqref>
        </x14:conditionalFormatting>
        <x14:conditionalFormatting xmlns:xm="http://schemas.microsoft.com/office/excel/2006/main">
          <x14:cfRule type="iconSet" priority="16" id="{132E5806-7397-4F4D-820E-30C8314AA62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P45:P49</xm:sqref>
        </x14:conditionalFormatting>
        <x14:conditionalFormatting xmlns:xm="http://schemas.microsoft.com/office/excel/2006/main">
          <x14:cfRule type="iconSet" priority="4" id="{2DA85FB6-FBE9-6E41-9F4D-83F493A7C6E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S55:S59</xm:sqref>
        </x14:conditionalFormatting>
        <x14:conditionalFormatting xmlns:xm="http://schemas.microsoft.com/office/excel/2006/main">
          <x14:cfRule type="iconSet" priority="5" id="{4ADDADEB-CF40-CD4E-8D8A-89581DFC2C0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P55:P59</xm:sqref>
        </x14:conditionalFormatting>
        <x14:conditionalFormatting xmlns:xm="http://schemas.microsoft.com/office/excel/2006/main">
          <x14:cfRule type="iconSet" priority="3" id="{0ED333FC-3EA7-4D46-933B-2D119DF55E68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 gte="0">
                <xm:f>0</xm:f>
              </x14:cfvo>
            </x14:iconSet>
          </x14:cfRule>
          <xm:sqref>M35:M39</xm:sqref>
        </x14:conditionalFormatting>
        <x14:conditionalFormatting xmlns:xm="http://schemas.microsoft.com/office/excel/2006/main">
          <x14:cfRule type="iconSet" priority="2" id="{597211C7-05FA-F643-A49E-14B8F9CC7DA3}">
            <x14:iconSet iconSet="3Triangles">
              <x14:cfvo type="percent">
                <xm:f>0</xm:f>
              </x14:cfvo>
              <x14:cfvo type="percent">
                <xm:f>0</xm:f>
              </x14:cfvo>
              <x14:cfvo type="num" gte="0">
                <xm:f>0</xm:f>
              </x14:cfvo>
            </x14:iconSet>
          </x14:cfRule>
          <xm:sqref>M45:M49</xm:sqref>
        </x14:conditionalFormatting>
        <x14:conditionalFormatting xmlns:xm="http://schemas.microsoft.com/office/excel/2006/main">
          <x14:cfRule type="iconSet" priority="1" id="{A73BDC28-95B2-0941-BD61-745F0DB92F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M55:M59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70CF-FCB8-7842-84A3-10D01CEC32E9}">
  <sheetPr>
    <tabColor theme="6"/>
  </sheetPr>
  <dimension ref="A1:F908"/>
  <sheetViews>
    <sheetView workbookViewId="0">
      <selection activeCell="F4" sqref="F4"/>
    </sheetView>
  </sheetViews>
  <sheetFormatPr baseColWidth="10" defaultColWidth="8.83203125" defaultRowHeight="13" x14ac:dyDescent="0.15"/>
  <cols>
    <col min="1" max="1" width="8.33203125" bestFit="1" customWidth="1"/>
    <col min="2" max="2" width="7.1640625" customWidth="1"/>
    <col min="3" max="3" width="5.1640625" bestFit="1" customWidth="1"/>
  </cols>
  <sheetData>
    <row r="1" spans="1:6" ht="14" x14ac:dyDescent="0.15">
      <c r="A1" t="s">
        <v>0</v>
      </c>
      <c r="B1" t="s">
        <v>61</v>
      </c>
      <c r="C1" t="s">
        <v>133</v>
      </c>
    </row>
    <row r="2" spans="1:6" ht="28" x14ac:dyDescent="0.15">
      <c r="A2" s="1" t="s">
        <v>23</v>
      </c>
      <c r="B2" s="1" t="s">
        <v>118</v>
      </c>
      <c r="C2" t="s">
        <v>188</v>
      </c>
    </row>
    <row r="3" spans="1:6" ht="28" x14ac:dyDescent="0.15">
      <c r="A3" s="1"/>
      <c r="B3" s="1" t="s">
        <v>119</v>
      </c>
      <c r="C3" t="s">
        <v>189</v>
      </c>
      <c r="F3">
        <f>SUM(C:C)</f>
        <v>0</v>
      </c>
    </row>
    <row r="4" spans="1:6" ht="28" x14ac:dyDescent="0.15">
      <c r="A4" s="1"/>
      <c r="B4" s="1" t="s">
        <v>120</v>
      </c>
      <c r="C4" t="s">
        <v>190</v>
      </c>
    </row>
    <row r="5" spans="1:6" ht="28" x14ac:dyDescent="0.15">
      <c r="A5" s="1"/>
      <c r="B5" s="1" t="s">
        <v>121</v>
      </c>
      <c r="C5" t="s">
        <v>102</v>
      </c>
    </row>
    <row r="6" spans="1:6" ht="28" x14ac:dyDescent="0.15">
      <c r="A6" s="1"/>
      <c r="B6" s="1" t="s">
        <v>122</v>
      </c>
      <c r="C6" t="s">
        <v>191</v>
      </c>
    </row>
    <row r="7" spans="1:6" ht="28" x14ac:dyDescent="0.15">
      <c r="A7" s="1"/>
      <c r="B7" s="1" t="s">
        <v>123</v>
      </c>
      <c r="C7" t="s">
        <v>79</v>
      </c>
    </row>
    <row r="8" spans="1:6" ht="28" x14ac:dyDescent="0.15">
      <c r="A8" s="1"/>
      <c r="B8" s="1" t="s">
        <v>124</v>
      </c>
      <c r="C8" t="s">
        <v>192</v>
      </c>
    </row>
    <row r="9" spans="1:6" ht="28" x14ac:dyDescent="0.15">
      <c r="A9" s="1"/>
      <c r="B9" s="1" t="s">
        <v>58</v>
      </c>
      <c r="C9" t="s">
        <v>193</v>
      </c>
    </row>
    <row r="10" spans="1:6" ht="28" x14ac:dyDescent="0.15">
      <c r="A10" s="1"/>
      <c r="B10" s="1" t="s">
        <v>59</v>
      </c>
      <c r="C10" t="s">
        <v>194</v>
      </c>
    </row>
    <row r="11" spans="1:6" ht="28" x14ac:dyDescent="0.15">
      <c r="A11" s="1"/>
      <c r="B11" s="1" t="s">
        <v>60</v>
      </c>
      <c r="C11" t="s">
        <v>195</v>
      </c>
    </row>
    <row r="12" spans="1:6" ht="28" x14ac:dyDescent="0.15">
      <c r="A12" s="1"/>
      <c r="B12" s="1" t="s">
        <v>125</v>
      </c>
      <c r="C12" t="s">
        <v>196</v>
      </c>
    </row>
    <row r="13" spans="1:6" ht="28" x14ac:dyDescent="0.15">
      <c r="A13" s="1"/>
      <c r="B13" s="1" t="s">
        <v>126</v>
      </c>
      <c r="C13" t="s">
        <v>197</v>
      </c>
    </row>
    <row r="14" spans="1:6" ht="28" x14ac:dyDescent="0.15">
      <c r="A14" s="1"/>
      <c r="B14" s="1" t="s">
        <v>127</v>
      </c>
      <c r="C14" t="s">
        <v>116</v>
      </c>
    </row>
    <row r="15" spans="1:6" ht="28" x14ac:dyDescent="0.15">
      <c r="A15" s="1"/>
      <c r="B15" s="1" t="s">
        <v>128</v>
      </c>
      <c r="C15" t="s">
        <v>198</v>
      </c>
    </row>
    <row r="16" spans="1:6" ht="28" x14ac:dyDescent="0.15">
      <c r="A16" s="1"/>
      <c r="B16" s="1" t="s">
        <v>129</v>
      </c>
      <c r="C16" t="s">
        <v>199</v>
      </c>
    </row>
    <row r="17" spans="1:3" ht="28" x14ac:dyDescent="0.15">
      <c r="A17" s="1"/>
      <c r="B17" s="1" t="s">
        <v>130</v>
      </c>
      <c r="C17" t="s">
        <v>91</v>
      </c>
    </row>
    <row r="18" spans="1:3" ht="28" x14ac:dyDescent="0.15">
      <c r="A18" s="1" t="s">
        <v>33</v>
      </c>
      <c r="B18" s="1" t="s">
        <v>131</v>
      </c>
      <c r="C18" t="s">
        <v>200</v>
      </c>
    </row>
    <row r="19" spans="1:3" ht="28" x14ac:dyDescent="0.15">
      <c r="A19" s="1"/>
      <c r="B19" s="1" t="s">
        <v>132</v>
      </c>
      <c r="C19" t="s">
        <v>201</v>
      </c>
    </row>
    <row r="20" spans="1:3" ht="28" x14ac:dyDescent="0.15">
      <c r="A20" s="1"/>
      <c r="B20" s="1" t="s">
        <v>118</v>
      </c>
      <c r="C20" t="s">
        <v>202</v>
      </c>
    </row>
    <row r="21" spans="1:3" ht="28" x14ac:dyDescent="0.15">
      <c r="A21" s="1"/>
      <c r="B21" s="1" t="s">
        <v>119</v>
      </c>
      <c r="C21" t="s">
        <v>203</v>
      </c>
    </row>
    <row r="22" spans="1:3" ht="28" x14ac:dyDescent="0.15">
      <c r="A22" s="1"/>
      <c r="B22" s="1" t="s">
        <v>120</v>
      </c>
      <c r="C22" t="s">
        <v>112</v>
      </c>
    </row>
    <row r="23" spans="1:3" ht="28" x14ac:dyDescent="0.15">
      <c r="A23" s="1"/>
      <c r="B23" s="1" t="s">
        <v>121</v>
      </c>
      <c r="C23" t="s">
        <v>204</v>
      </c>
    </row>
    <row r="24" spans="1:3" ht="28" x14ac:dyDescent="0.15">
      <c r="A24" s="1"/>
      <c r="B24" s="1" t="s">
        <v>122</v>
      </c>
      <c r="C24" t="s">
        <v>205</v>
      </c>
    </row>
    <row r="25" spans="1:3" ht="28" x14ac:dyDescent="0.15">
      <c r="A25" s="1"/>
      <c r="B25" s="1" t="s">
        <v>123</v>
      </c>
      <c r="C25" t="s">
        <v>206</v>
      </c>
    </row>
    <row r="26" spans="1:3" ht="28" x14ac:dyDescent="0.15">
      <c r="A26" s="1"/>
      <c r="B26" s="1" t="s">
        <v>124</v>
      </c>
      <c r="C26" t="s">
        <v>207</v>
      </c>
    </row>
    <row r="27" spans="1:3" ht="28" x14ac:dyDescent="0.15">
      <c r="A27" s="1"/>
      <c r="B27" s="1" t="s">
        <v>58</v>
      </c>
      <c r="C27" t="s">
        <v>208</v>
      </c>
    </row>
    <row r="28" spans="1:3" ht="28" x14ac:dyDescent="0.15">
      <c r="A28" s="1"/>
      <c r="B28" s="1" t="s">
        <v>59</v>
      </c>
      <c r="C28" t="s">
        <v>209</v>
      </c>
    </row>
    <row r="29" spans="1:3" ht="28" x14ac:dyDescent="0.15">
      <c r="A29" s="1"/>
      <c r="B29" s="1" t="s">
        <v>60</v>
      </c>
      <c r="C29" t="s">
        <v>210</v>
      </c>
    </row>
    <row r="30" spans="1:3" ht="28" x14ac:dyDescent="0.15">
      <c r="A30" s="1"/>
      <c r="B30" s="1" t="s">
        <v>125</v>
      </c>
      <c r="C30" t="s">
        <v>211</v>
      </c>
    </row>
    <row r="31" spans="1:3" ht="28" x14ac:dyDescent="0.15">
      <c r="A31" s="1"/>
      <c r="B31" s="1" t="s">
        <v>126</v>
      </c>
      <c r="C31" t="s">
        <v>212</v>
      </c>
    </row>
    <row r="32" spans="1:3" ht="28" x14ac:dyDescent="0.15">
      <c r="A32" s="1"/>
      <c r="B32" s="1" t="s">
        <v>127</v>
      </c>
      <c r="C32" t="s">
        <v>213</v>
      </c>
    </row>
    <row r="33" spans="1:3" ht="28" x14ac:dyDescent="0.15">
      <c r="A33" s="1"/>
      <c r="B33" s="1" t="s">
        <v>128</v>
      </c>
      <c r="C33" t="s">
        <v>214</v>
      </c>
    </row>
    <row r="34" spans="1:3" ht="28" x14ac:dyDescent="0.15">
      <c r="A34" s="1"/>
      <c r="B34" s="1" t="s">
        <v>129</v>
      </c>
      <c r="C34" t="s">
        <v>215</v>
      </c>
    </row>
    <row r="35" spans="1:3" ht="28" x14ac:dyDescent="0.15">
      <c r="A35" s="1"/>
      <c r="B35" s="1" t="s">
        <v>130</v>
      </c>
      <c r="C35" t="s">
        <v>216</v>
      </c>
    </row>
    <row r="36" spans="1:3" ht="28" x14ac:dyDescent="0.15">
      <c r="A36" s="1" t="s">
        <v>22</v>
      </c>
      <c r="B36" s="1" t="s">
        <v>131</v>
      </c>
      <c r="C36" t="s">
        <v>217</v>
      </c>
    </row>
    <row r="37" spans="1:3" ht="28" x14ac:dyDescent="0.15">
      <c r="A37" s="1"/>
      <c r="B37" s="1" t="s">
        <v>132</v>
      </c>
      <c r="C37" t="s">
        <v>218</v>
      </c>
    </row>
    <row r="38" spans="1:3" ht="28" x14ac:dyDescent="0.15">
      <c r="A38" s="1"/>
      <c r="B38" s="1" t="s">
        <v>118</v>
      </c>
      <c r="C38" t="s">
        <v>219</v>
      </c>
    </row>
    <row r="39" spans="1:3" ht="28" x14ac:dyDescent="0.15">
      <c r="A39" s="1"/>
      <c r="B39" s="1" t="s">
        <v>119</v>
      </c>
      <c r="C39" t="s">
        <v>220</v>
      </c>
    </row>
    <row r="40" spans="1:3" ht="28" x14ac:dyDescent="0.15">
      <c r="A40" s="1"/>
      <c r="B40" s="1" t="s">
        <v>120</v>
      </c>
      <c r="C40" t="s">
        <v>218</v>
      </c>
    </row>
    <row r="41" spans="1:3" ht="28" x14ac:dyDescent="0.15">
      <c r="A41" s="1"/>
      <c r="B41" s="1" t="s">
        <v>121</v>
      </c>
      <c r="C41" t="s">
        <v>221</v>
      </c>
    </row>
    <row r="42" spans="1:3" ht="28" x14ac:dyDescent="0.15">
      <c r="A42" s="1"/>
      <c r="B42" s="1" t="s">
        <v>122</v>
      </c>
      <c r="C42" t="s">
        <v>222</v>
      </c>
    </row>
    <row r="43" spans="1:3" ht="28" x14ac:dyDescent="0.15">
      <c r="A43" s="1"/>
      <c r="B43" s="1" t="s">
        <v>123</v>
      </c>
      <c r="C43" t="s">
        <v>223</v>
      </c>
    </row>
    <row r="44" spans="1:3" ht="28" x14ac:dyDescent="0.15">
      <c r="A44" s="1"/>
      <c r="B44" s="1" t="s">
        <v>124</v>
      </c>
      <c r="C44" t="s">
        <v>224</v>
      </c>
    </row>
    <row r="45" spans="1:3" ht="28" x14ac:dyDescent="0.15">
      <c r="A45" s="1"/>
      <c r="B45" s="1" t="s">
        <v>58</v>
      </c>
      <c r="C45" t="s">
        <v>225</v>
      </c>
    </row>
    <row r="46" spans="1:3" ht="28" x14ac:dyDescent="0.15">
      <c r="A46" s="1"/>
      <c r="B46" s="1" t="s">
        <v>59</v>
      </c>
      <c r="C46" t="s">
        <v>226</v>
      </c>
    </row>
    <row r="47" spans="1:3" ht="28" x14ac:dyDescent="0.15">
      <c r="A47" s="1"/>
      <c r="B47" s="1" t="s">
        <v>60</v>
      </c>
      <c r="C47" t="s">
        <v>221</v>
      </c>
    </row>
    <row r="48" spans="1:3" ht="28" x14ac:dyDescent="0.15">
      <c r="A48" s="1"/>
      <c r="B48" s="1" t="s">
        <v>126</v>
      </c>
      <c r="C48" t="s">
        <v>227</v>
      </c>
    </row>
    <row r="49" spans="1:3" ht="28" x14ac:dyDescent="0.15">
      <c r="A49" s="1"/>
      <c r="B49" s="1" t="s">
        <v>127</v>
      </c>
      <c r="C49" t="s">
        <v>228</v>
      </c>
    </row>
    <row r="50" spans="1:3" ht="28" x14ac:dyDescent="0.15">
      <c r="A50" s="1"/>
      <c r="B50" s="1" t="s">
        <v>128</v>
      </c>
      <c r="C50" t="s">
        <v>229</v>
      </c>
    </row>
    <row r="51" spans="1:3" ht="28" x14ac:dyDescent="0.15">
      <c r="A51" s="1"/>
      <c r="B51" s="1" t="s">
        <v>129</v>
      </c>
      <c r="C51" t="s">
        <v>86</v>
      </c>
    </row>
    <row r="52" spans="1:3" ht="28" x14ac:dyDescent="0.15">
      <c r="A52" s="1"/>
      <c r="B52" s="1" t="s">
        <v>130</v>
      </c>
      <c r="C52" t="s">
        <v>88</v>
      </c>
    </row>
    <row r="53" spans="1:3" ht="28" x14ac:dyDescent="0.15">
      <c r="A53" s="1" t="s">
        <v>49</v>
      </c>
      <c r="B53" s="1" t="s">
        <v>121</v>
      </c>
      <c r="C53" t="s">
        <v>230</v>
      </c>
    </row>
    <row r="54" spans="1:3" ht="28" x14ac:dyDescent="0.15">
      <c r="A54" s="1"/>
      <c r="B54" s="1" t="s">
        <v>122</v>
      </c>
      <c r="C54" t="s">
        <v>231</v>
      </c>
    </row>
    <row r="55" spans="1:3" ht="28" x14ac:dyDescent="0.15">
      <c r="A55" s="1"/>
      <c r="B55" s="1" t="s">
        <v>123</v>
      </c>
      <c r="C55" t="s">
        <v>232</v>
      </c>
    </row>
    <row r="56" spans="1:3" ht="28" x14ac:dyDescent="0.15">
      <c r="A56" s="1"/>
      <c r="B56" s="1" t="s">
        <v>124</v>
      </c>
      <c r="C56" t="s">
        <v>233</v>
      </c>
    </row>
    <row r="57" spans="1:3" ht="28" x14ac:dyDescent="0.15">
      <c r="A57" s="1"/>
      <c r="B57" s="1" t="s">
        <v>58</v>
      </c>
      <c r="C57" t="s">
        <v>234</v>
      </c>
    </row>
    <row r="58" spans="1:3" ht="28" x14ac:dyDescent="0.15">
      <c r="A58" s="1"/>
      <c r="B58" s="1" t="s">
        <v>59</v>
      </c>
      <c r="C58" t="s">
        <v>235</v>
      </c>
    </row>
    <row r="59" spans="1:3" ht="28" x14ac:dyDescent="0.15">
      <c r="A59" s="1"/>
      <c r="B59" s="1" t="s">
        <v>60</v>
      </c>
      <c r="C59" t="s">
        <v>230</v>
      </c>
    </row>
    <row r="60" spans="1:3" ht="28" x14ac:dyDescent="0.15">
      <c r="A60" s="1"/>
      <c r="B60" s="1" t="s">
        <v>125</v>
      </c>
      <c r="C60" t="s">
        <v>98</v>
      </c>
    </row>
    <row r="61" spans="1:3" ht="28" x14ac:dyDescent="0.15">
      <c r="A61" s="1"/>
      <c r="B61" s="1" t="s">
        <v>126</v>
      </c>
      <c r="C61" t="s">
        <v>236</v>
      </c>
    </row>
    <row r="62" spans="1:3" ht="28" x14ac:dyDescent="0.15">
      <c r="A62" s="1"/>
      <c r="B62" s="1" t="s">
        <v>127</v>
      </c>
      <c r="C62" t="s">
        <v>237</v>
      </c>
    </row>
    <row r="63" spans="1:3" ht="28" x14ac:dyDescent="0.15">
      <c r="A63" s="1"/>
      <c r="B63" s="1" t="s">
        <v>128</v>
      </c>
      <c r="C63" t="s">
        <v>238</v>
      </c>
    </row>
    <row r="64" spans="1:3" ht="28" x14ac:dyDescent="0.15">
      <c r="A64" s="1"/>
      <c r="B64" s="1" t="s">
        <v>129</v>
      </c>
      <c r="C64" t="s">
        <v>239</v>
      </c>
    </row>
    <row r="65" spans="1:3" ht="28" x14ac:dyDescent="0.15">
      <c r="A65" s="1"/>
      <c r="B65" s="1" t="s">
        <v>130</v>
      </c>
      <c r="C65" t="s">
        <v>240</v>
      </c>
    </row>
    <row r="66" spans="1:3" ht="28" x14ac:dyDescent="0.15">
      <c r="A66" s="1" t="s">
        <v>35</v>
      </c>
      <c r="B66" s="1" t="s">
        <v>131</v>
      </c>
      <c r="C66" t="s">
        <v>241</v>
      </c>
    </row>
    <row r="67" spans="1:3" ht="28" x14ac:dyDescent="0.15">
      <c r="A67" s="1"/>
      <c r="B67" s="1" t="s">
        <v>132</v>
      </c>
      <c r="C67" t="s">
        <v>242</v>
      </c>
    </row>
    <row r="68" spans="1:3" ht="28" x14ac:dyDescent="0.15">
      <c r="A68" s="1"/>
      <c r="B68" s="1" t="s">
        <v>118</v>
      </c>
      <c r="C68" t="s">
        <v>243</v>
      </c>
    </row>
    <row r="69" spans="1:3" ht="28" x14ac:dyDescent="0.15">
      <c r="A69" s="1"/>
      <c r="B69" s="1" t="s">
        <v>119</v>
      </c>
      <c r="C69" t="s">
        <v>244</v>
      </c>
    </row>
    <row r="70" spans="1:3" ht="28" x14ac:dyDescent="0.15">
      <c r="A70" s="1"/>
      <c r="B70" s="1" t="s">
        <v>120</v>
      </c>
      <c r="C70" t="s">
        <v>245</v>
      </c>
    </row>
    <row r="71" spans="1:3" ht="28" x14ac:dyDescent="0.15">
      <c r="A71" s="1"/>
      <c r="B71" s="1" t="s">
        <v>121</v>
      </c>
      <c r="C71" t="s">
        <v>246</v>
      </c>
    </row>
    <row r="72" spans="1:3" ht="28" x14ac:dyDescent="0.15">
      <c r="A72" s="1"/>
      <c r="B72" s="1" t="s">
        <v>122</v>
      </c>
      <c r="C72" t="s">
        <v>247</v>
      </c>
    </row>
    <row r="73" spans="1:3" ht="28" x14ac:dyDescent="0.15">
      <c r="A73" s="1"/>
      <c r="B73" s="1" t="s">
        <v>123</v>
      </c>
      <c r="C73" t="s">
        <v>248</v>
      </c>
    </row>
    <row r="74" spans="1:3" ht="28" x14ac:dyDescent="0.15">
      <c r="A74" s="1"/>
      <c r="B74" s="1" t="s">
        <v>124</v>
      </c>
      <c r="C74" t="s">
        <v>249</v>
      </c>
    </row>
    <row r="75" spans="1:3" ht="28" x14ac:dyDescent="0.15">
      <c r="A75" s="1"/>
      <c r="B75" s="1" t="s">
        <v>58</v>
      </c>
      <c r="C75" t="s">
        <v>250</v>
      </c>
    </row>
    <row r="76" spans="1:3" ht="28" x14ac:dyDescent="0.15">
      <c r="A76" s="1"/>
      <c r="B76" s="1" t="s">
        <v>59</v>
      </c>
      <c r="C76" t="s">
        <v>251</v>
      </c>
    </row>
    <row r="77" spans="1:3" ht="28" x14ac:dyDescent="0.15">
      <c r="A77" s="1"/>
      <c r="B77" s="1" t="s">
        <v>60</v>
      </c>
      <c r="C77" t="s">
        <v>243</v>
      </c>
    </row>
    <row r="78" spans="1:3" ht="28" x14ac:dyDescent="0.15">
      <c r="A78" s="1"/>
      <c r="B78" s="1" t="s">
        <v>125</v>
      </c>
      <c r="C78" t="s">
        <v>252</v>
      </c>
    </row>
    <row r="79" spans="1:3" ht="28" x14ac:dyDescent="0.15">
      <c r="A79" s="1"/>
      <c r="B79" s="1" t="s">
        <v>126</v>
      </c>
      <c r="C79" t="s">
        <v>253</v>
      </c>
    </row>
    <row r="80" spans="1:3" ht="28" x14ac:dyDescent="0.15">
      <c r="A80" s="1"/>
      <c r="B80" s="1" t="s">
        <v>127</v>
      </c>
      <c r="C80" t="s">
        <v>254</v>
      </c>
    </row>
    <row r="81" spans="1:3" ht="28" x14ac:dyDescent="0.15">
      <c r="A81" s="1"/>
      <c r="B81" s="1" t="s">
        <v>128</v>
      </c>
      <c r="C81" t="s">
        <v>255</v>
      </c>
    </row>
    <row r="82" spans="1:3" ht="28" x14ac:dyDescent="0.15">
      <c r="A82" s="1"/>
      <c r="B82" s="1" t="s">
        <v>129</v>
      </c>
      <c r="C82" t="s">
        <v>256</v>
      </c>
    </row>
    <row r="83" spans="1:3" ht="28" x14ac:dyDescent="0.15">
      <c r="A83" s="1"/>
      <c r="B83" s="1" t="s">
        <v>130</v>
      </c>
      <c r="C83" t="s">
        <v>257</v>
      </c>
    </row>
    <row r="84" spans="1:3" ht="28" x14ac:dyDescent="0.15">
      <c r="A84" s="1" t="s">
        <v>44</v>
      </c>
      <c r="B84" s="1" t="s">
        <v>124</v>
      </c>
      <c r="C84" t="s">
        <v>258</v>
      </c>
    </row>
    <row r="85" spans="1:3" ht="28" x14ac:dyDescent="0.15">
      <c r="A85" s="1"/>
      <c r="B85" s="1" t="s">
        <v>58</v>
      </c>
      <c r="C85" t="s">
        <v>104</v>
      </c>
    </row>
    <row r="86" spans="1:3" ht="28" x14ac:dyDescent="0.15">
      <c r="A86" s="1"/>
      <c r="B86" s="1" t="s">
        <v>59</v>
      </c>
      <c r="C86" t="s">
        <v>259</v>
      </c>
    </row>
    <row r="87" spans="1:3" ht="28" x14ac:dyDescent="0.15">
      <c r="A87" s="1"/>
      <c r="B87" s="1" t="s">
        <v>60</v>
      </c>
      <c r="C87" t="s">
        <v>260</v>
      </c>
    </row>
    <row r="88" spans="1:3" ht="28" x14ac:dyDescent="0.15">
      <c r="A88" s="1"/>
      <c r="B88" s="1" t="s">
        <v>128</v>
      </c>
      <c r="C88" t="s">
        <v>261</v>
      </c>
    </row>
    <row r="89" spans="1:3" ht="28" x14ac:dyDescent="0.15">
      <c r="A89" s="1"/>
      <c r="B89" s="1" t="s">
        <v>129</v>
      </c>
      <c r="C89" t="s">
        <v>262</v>
      </c>
    </row>
    <row r="90" spans="1:3" ht="28" x14ac:dyDescent="0.15">
      <c r="A90" s="1"/>
      <c r="B90" s="1" t="s">
        <v>130</v>
      </c>
      <c r="C90" t="s">
        <v>101</v>
      </c>
    </row>
    <row r="91" spans="1:3" ht="28" x14ac:dyDescent="0.15">
      <c r="A91" s="1" t="s">
        <v>28</v>
      </c>
      <c r="B91" s="1" t="s">
        <v>131</v>
      </c>
      <c r="C91" t="s">
        <v>263</v>
      </c>
    </row>
    <row r="92" spans="1:3" ht="28" x14ac:dyDescent="0.15">
      <c r="A92" s="1"/>
      <c r="B92" s="1" t="s">
        <v>132</v>
      </c>
      <c r="C92" t="s">
        <v>264</v>
      </c>
    </row>
    <row r="93" spans="1:3" ht="28" x14ac:dyDescent="0.15">
      <c r="A93" s="1"/>
      <c r="B93" s="1" t="s">
        <v>118</v>
      </c>
      <c r="C93" t="s">
        <v>265</v>
      </c>
    </row>
    <row r="94" spans="1:3" ht="28" x14ac:dyDescent="0.15">
      <c r="A94" s="1"/>
      <c r="B94" s="1" t="s">
        <v>119</v>
      </c>
      <c r="C94" t="s">
        <v>266</v>
      </c>
    </row>
    <row r="95" spans="1:3" ht="28" x14ac:dyDescent="0.15">
      <c r="A95" s="1"/>
      <c r="B95" s="1" t="s">
        <v>120</v>
      </c>
      <c r="C95" t="s">
        <v>267</v>
      </c>
    </row>
    <row r="96" spans="1:3" ht="28" x14ac:dyDescent="0.15">
      <c r="A96" s="1"/>
      <c r="B96" s="1" t="s">
        <v>121</v>
      </c>
      <c r="C96" t="s">
        <v>111</v>
      </c>
    </row>
    <row r="97" spans="1:3" ht="28" x14ac:dyDescent="0.15">
      <c r="A97" s="1"/>
      <c r="B97" s="1" t="s">
        <v>122</v>
      </c>
      <c r="C97" t="s">
        <v>268</v>
      </c>
    </row>
    <row r="98" spans="1:3" ht="28" x14ac:dyDescent="0.15">
      <c r="A98" s="1"/>
      <c r="B98" s="1" t="s">
        <v>123</v>
      </c>
      <c r="C98" t="s">
        <v>269</v>
      </c>
    </row>
    <row r="99" spans="1:3" ht="28" x14ac:dyDescent="0.15">
      <c r="A99" s="1"/>
      <c r="B99" s="1" t="s">
        <v>124</v>
      </c>
      <c r="C99" t="s">
        <v>88</v>
      </c>
    </row>
    <row r="100" spans="1:3" ht="28" x14ac:dyDescent="0.15">
      <c r="A100" s="1"/>
      <c r="B100" s="1" t="s">
        <v>58</v>
      </c>
      <c r="C100" t="s">
        <v>218</v>
      </c>
    </row>
    <row r="101" spans="1:3" ht="28" x14ac:dyDescent="0.15">
      <c r="A101" s="1"/>
      <c r="B101" s="1" t="s">
        <v>59</v>
      </c>
      <c r="C101" t="s">
        <v>270</v>
      </c>
    </row>
    <row r="102" spans="1:3" ht="28" x14ac:dyDescent="0.15">
      <c r="A102" s="1"/>
      <c r="B102" s="1" t="s">
        <v>60</v>
      </c>
      <c r="C102" t="s">
        <v>271</v>
      </c>
    </row>
    <row r="103" spans="1:3" ht="28" x14ac:dyDescent="0.15">
      <c r="A103" s="1"/>
      <c r="B103" s="1" t="s">
        <v>125</v>
      </c>
      <c r="C103" t="s">
        <v>94</v>
      </c>
    </row>
    <row r="104" spans="1:3" ht="28" x14ac:dyDescent="0.15">
      <c r="A104" s="1"/>
      <c r="B104" s="1" t="s">
        <v>126</v>
      </c>
      <c r="C104" t="s">
        <v>272</v>
      </c>
    </row>
    <row r="105" spans="1:3" ht="28" x14ac:dyDescent="0.15">
      <c r="A105" s="1"/>
      <c r="B105" s="1" t="s">
        <v>127</v>
      </c>
      <c r="C105" t="s">
        <v>273</v>
      </c>
    </row>
    <row r="106" spans="1:3" ht="28" x14ac:dyDescent="0.15">
      <c r="A106" s="1"/>
      <c r="B106" s="1" t="s">
        <v>128</v>
      </c>
      <c r="C106" t="s">
        <v>274</v>
      </c>
    </row>
    <row r="107" spans="1:3" ht="28" x14ac:dyDescent="0.15">
      <c r="A107" s="1"/>
      <c r="B107" s="1" t="s">
        <v>129</v>
      </c>
      <c r="C107" t="s">
        <v>190</v>
      </c>
    </row>
    <row r="108" spans="1:3" ht="28" x14ac:dyDescent="0.15">
      <c r="A108" s="1"/>
      <c r="B108" s="1" t="s">
        <v>130</v>
      </c>
      <c r="C108" t="s">
        <v>275</v>
      </c>
    </row>
    <row r="109" spans="1:3" ht="28" x14ac:dyDescent="0.15">
      <c r="A109" s="1" t="s">
        <v>30</v>
      </c>
      <c r="B109" s="1" t="s">
        <v>131</v>
      </c>
      <c r="C109" t="s">
        <v>276</v>
      </c>
    </row>
    <row r="110" spans="1:3" ht="28" x14ac:dyDescent="0.15">
      <c r="A110" s="1"/>
      <c r="B110" s="1" t="s">
        <v>132</v>
      </c>
      <c r="C110" t="s">
        <v>100</v>
      </c>
    </row>
    <row r="111" spans="1:3" ht="28" x14ac:dyDescent="0.15">
      <c r="A111" s="1"/>
      <c r="B111" s="1" t="s">
        <v>118</v>
      </c>
      <c r="C111" t="s">
        <v>277</v>
      </c>
    </row>
    <row r="112" spans="1:3" ht="28" x14ac:dyDescent="0.15">
      <c r="A112" s="1"/>
      <c r="B112" s="1" t="s">
        <v>119</v>
      </c>
      <c r="C112" t="s">
        <v>278</v>
      </c>
    </row>
    <row r="113" spans="1:3" ht="28" x14ac:dyDescent="0.15">
      <c r="A113" s="1"/>
      <c r="B113" s="1" t="s">
        <v>120</v>
      </c>
      <c r="C113" t="s">
        <v>279</v>
      </c>
    </row>
    <row r="114" spans="1:3" ht="28" x14ac:dyDescent="0.15">
      <c r="A114" s="1"/>
      <c r="B114" s="1" t="s">
        <v>121</v>
      </c>
      <c r="C114" t="s">
        <v>280</v>
      </c>
    </row>
    <row r="115" spans="1:3" ht="28" x14ac:dyDescent="0.15">
      <c r="A115" s="1"/>
      <c r="B115" s="1" t="s">
        <v>122</v>
      </c>
      <c r="C115" t="s">
        <v>281</v>
      </c>
    </row>
    <row r="116" spans="1:3" ht="28" x14ac:dyDescent="0.15">
      <c r="A116" s="1"/>
      <c r="B116" s="1" t="s">
        <v>123</v>
      </c>
      <c r="C116" t="s">
        <v>282</v>
      </c>
    </row>
    <row r="117" spans="1:3" ht="28" x14ac:dyDescent="0.15">
      <c r="A117" s="1"/>
      <c r="B117" s="1" t="s">
        <v>124</v>
      </c>
      <c r="C117" t="s">
        <v>83</v>
      </c>
    </row>
    <row r="118" spans="1:3" ht="28" x14ac:dyDescent="0.15">
      <c r="A118" s="1"/>
      <c r="B118" s="1" t="s">
        <v>58</v>
      </c>
      <c r="C118" t="s">
        <v>83</v>
      </c>
    </row>
    <row r="119" spans="1:3" ht="28" x14ac:dyDescent="0.15">
      <c r="A119" s="1"/>
      <c r="B119" s="1" t="s">
        <v>59</v>
      </c>
      <c r="C119" t="s">
        <v>283</v>
      </c>
    </row>
    <row r="120" spans="1:3" ht="28" x14ac:dyDescent="0.15">
      <c r="A120" s="1"/>
      <c r="B120" s="1" t="s">
        <v>60</v>
      </c>
      <c r="C120" t="s">
        <v>284</v>
      </c>
    </row>
    <row r="121" spans="1:3" ht="28" x14ac:dyDescent="0.15">
      <c r="A121" s="1"/>
      <c r="B121" s="1" t="s">
        <v>125</v>
      </c>
      <c r="C121" t="s">
        <v>285</v>
      </c>
    </row>
    <row r="122" spans="1:3" ht="28" x14ac:dyDescent="0.15">
      <c r="A122" s="1"/>
      <c r="B122" s="1" t="s">
        <v>126</v>
      </c>
      <c r="C122" t="s">
        <v>286</v>
      </c>
    </row>
    <row r="123" spans="1:3" ht="28" x14ac:dyDescent="0.15">
      <c r="A123" s="1"/>
      <c r="B123" s="1" t="s">
        <v>127</v>
      </c>
      <c r="C123" t="s">
        <v>287</v>
      </c>
    </row>
    <row r="124" spans="1:3" ht="28" x14ac:dyDescent="0.15">
      <c r="A124" s="1"/>
      <c r="B124" s="1" t="s">
        <v>128</v>
      </c>
      <c r="C124" t="s">
        <v>288</v>
      </c>
    </row>
    <row r="125" spans="1:3" ht="28" x14ac:dyDescent="0.15">
      <c r="A125" s="1"/>
      <c r="B125" s="1" t="s">
        <v>129</v>
      </c>
      <c r="C125" t="s">
        <v>289</v>
      </c>
    </row>
    <row r="126" spans="1:3" ht="28" x14ac:dyDescent="0.15">
      <c r="A126" s="1"/>
      <c r="B126" s="1" t="s">
        <v>130</v>
      </c>
      <c r="C126" t="s">
        <v>228</v>
      </c>
    </row>
    <row r="127" spans="1:3" ht="28" x14ac:dyDescent="0.15">
      <c r="A127" s="1" t="s">
        <v>6</v>
      </c>
      <c r="B127" s="1" t="s">
        <v>131</v>
      </c>
      <c r="C127" t="s">
        <v>71</v>
      </c>
    </row>
    <row r="128" spans="1:3" ht="28" x14ac:dyDescent="0.15">
      <c r="A128" s="1"/>
      <c r="B128" s="1" t="s">
        <v>132</v>
      </c>
      <c r="C128" t="s">
        <v>290</v>
      </c>
    </row>
    <row r="129" spans="1:3" ht="28" x14ac:dyDescent="0.15">
      <c r="A129" s="1"/>
      <c r="B129" s="1" t="s">
        <v>118</v>
      </c>
      <c r="C129" t="s">
        <v>80</v>
      </c>
    </row>
    <row r="130" spans="1:3" ht="28" x14ac:dyDescent="0.15">
      <c r="A130" s="1"/>
      <c r="B130" s="1" t="s">
        <v>119</v>
      </c>
      <c r="C130" t="s">
        <v>291</v>
      </c>
    </row>
    <row r="131" spans="1:3" ht="28" x14ac:dyDescent="0.15">
      <c r="A131" s="1"/>
      <c r="B131" s="1" t="s">
        <v>120</v>
      </c>
      <c r="C131" t="s">
        <v>292</v>
      </c>
    </row>
    <row r="132" spans="1:3" ht="28" x14ac:dyDescent="0.15">
      <c r="A132" s="1"/>
      <c r="B132" s="1" t="s">
        <v>121</v>
      </c>
      <c r="C132" t="s">
        <v>293</v>
      </c>
    </row>
    <row r="133" spans="1:3" ht="28" x14ac:dyDescent="0.15">
      <c r="A133" s="1"/>
      <c r="B133" s="1" t="s">
        <v>122</v>
      </c>
      <c r="C133" t="s">
        <v>72</v>
      </c>
    </row>
    <row r="134" spans="1:3" ht="28" x14ac:dyDescent="0.15">
      <c r="A134" s="1"/>
      <c r="B134" s="1" t="s">
        <v>123</v>
      </c>
      <c r="C134" t="s">
        <v>294</v>
      </c>
    </row>
    <row r="135" spans="1:3" ht="28" x14ac:dyDescent="0.15">
      <c r="A135" s="1"/>
      <c r="B135" s="1" t="s">
        <v>124</v>
      </c>
      <c r="C135" t="s">
        <v>293</v>
      </c>
    </row>
    <row r="136" spans="1:3" ht="28" x14ac:dyDescent="0.15">
      <c r="A136" s="1"/>
      <c r="B136" s="1" t="s">
        <v>58</v>
      </c>
      <c r="C136" t="s">
        <v>295</v>
      </c>
    </row>
    <row r="137" spans="1:3" ht="28" x14ac:dyDescent="0.15">
      <c r="A137" s="1"/>
      <c r="B137" s="1" t="s">
        <v>59</v>
      </c>
      <c r="C137" t="s">
        <v>296</v>
      </c>
    </row>
    <row r="138" spans="1:3" ht="28" x14ac:dyDescent="0.15">
      <c r="A138" s="1"/>
      <c r="B138" s="1" t="s">
        <v>60</v>
      </c>
      <c r="C138" t="s">
        <v>297</v>
      </c>
    </row>
    <row r="139" spans="1:3" ht="28" x14ac:dyDescent="0.15">
      <c r="A139" s="1"/>
      <c r="B139" s="1" t="s">
        <v>125</v>
      </c>
      <c r="C139" t="s">
        <v>298</v>
      </c>
    </row>
    <row r="140" spans="1:3" ht="28" x14ac:dyDescent="0.15">
      <c r="A140" s="1"/>
      <c r="B140" s="1" t="s">
        <v>126</v>
      </c>
      <c r="C140" t="s">
        <v>299</v>
      </c>
    </row>
    <row r="141" spans="1:3" ht="28" x14ac:dyDescent="0.15">
      <c r="A141" s="1"/>
      <c r="B141" s="1" t="s">
        <v>127</v>
      </c>
      <c r="C141" t="s">
        <v>80</v>
      </c>
    </row>
    <row r="142" spans="1:3" ht="28" x14ac:dyDescent="0.15">
      <c r="A142" s="1"/>
      <c r="B142" s="1" t="s">
        <v>128</v>
      </c>
      <c r="C142" t="s">
        <v>300</v>
      </c>
    </row>
    <row r="143" spans="1:3" ht="28" x14ac:dyDescent="0.15">
      <c r="A143" s="1"/>
      <c r="B143" s="1" t="s">
        <v>129</v>
      </c>
      <c r="C143" t="s">
        <v>301</v>
      </c>
    </row>
    <row r="144" spans="1:3" ht="28" x14ac:dyDescent="0.15">
      <c r="A144" s="1"/>
      <c r="B144" s="1" t="s">
        <v>130</v>
      </c>
      <c r="C144" t="s">
        <v>302</v>
      </c>
    </row>
    <row r="145" spans="1:3" ht="28" x14ac:dyDescent="0.15">
      <c r="A145" s="1" t="s">
        <v>15</v>
      </c>
      <c r="B145" s="1" t="s">
        <v>131</v>
      </c>
      <c r="C145" t="s">
        <v>303</v>
      </c>
    </row>
    <row r="146" spans="1:3" ht="28" x14ac:dyDescent="0.15">
      <c r="A146" s="1"/>
      <c r="B146" s="1" t="s">
        <v>132</v>
      </c>
      <c r="C146" t="s">
        <v>304</v>
      </c>
    </row>
    <row r="147" spans="1:3" ht="28" x14ac:dyDescent="0.15">
      <c r="A147" s="1"/>
      <c r="B147" s="1" t="s">
        <v>118</v>
      </c>
      <c r="C147" t="s">
        <v>305</v>
      </c>
    </row>
    <row r="148" spans="1:3" ht="28" x14ac:dyDescent="0.15">
      <c r="A148" s="1"/>
      <c r="B148" s="1" t="s">
        <v>119</v>
      </c>
      <c r="C148" t="s">
        <v>306</v>
      </c>
    </row>
    <row r="149" spans="1:3" ht="28" x14ac:dyDescent="0.15">
      <c r="A149" s="1"/>
      <c r="B149" s="1" t="s">
        <v>120</v>
      </c>
      <c r="C149" t="s">
        <v>307</v>
      </c>
    </row>
    <row r="150" spans="1:3" ht="28" x14ac:dyDescent="0.15">
      <c r="A150" s="1"/>
      <c r="B150" s="1" t="s">
        <v>121</v>
      </c>
      <c r="C150" t="s">
        <v>308</v>
      </c>
    </row>
    <row r="151" spans="1:3" ht="28" x14ac:dyDescent="0.15">
      <c r="A151" s="1"/>
      <c r="B151" s="1" t="s">
        <v>122</v>
      </c>
      <c r="C151" t="s">
        <v>309</v>
      </c>
    </row>
    <row r="152" spans="1:3" ht="28" x14ac:dyDescent="0.15">
      <c r="A152" s="1"/>
      <c r="B152" s="1" t="s">
        <v>123</v>
      </c>
      <c r="C152" t="s">
        <v>303</v>
      </c>
    </row>
    <row r="153" spans="1:3" ht="28" x14ac:dyDescent="0.15">
      <c r="A153" s="1"/>
      <c r="B153" s="1" t="s">
        <v>124</v>
      </c>
      <c r="C153" t="s">
        <v>310</v>
      </c>
    </row>
    <row r="154" spans="1:3" ht="28" x14ac:dyDescent="0.15">
      <c r="A154" s="1"/>
      <c r="B154" s="1" t="s">
        <v>58</v>
      </c>
      <c r="C154" t="s">
        <v>311</v>
      </c>
    </row>
    <row r="155" spans="1:3" ht="28" x14ac:dyDescent="0.15">
      <c r="A155" s="1"/>
      <c r="B155" s="1" t="s">
        <v>59</v>
      </c>
      <c r="C155" t="s">
        <v>312</v>
      </c>
    </row>
    <row r="156" spans="1:3" ht="28" x14ac:dyDescent="0.15">
      <c r="A156" s="1"/>
      <c r="B156" s="1" t="s">
        <v>60</v>
      </c>
      <c r="C156" t="s">
        <v>313</v>
      </c>
    </row>
    <row r="157" spans="1:3" ht="28" x14ac:dyDescent="0.15">
      <c r="A157" s="1"/>
      <c r="B157" s="1" t="s">
        <v>125</v>
      </c>
      <c r="C157" t="s">
        <v>314</v>
      </c>
    </row>
    <row r="158" spans="1:3" ht="28" x14ac:dyDescent="0.15">
      <c r="A158" s="1"/>
      <c r="B158" s="1" t="s">
        <v>126</v>
      </c>
      <c r="C158" t="s">
        <v>315</v>
      </c>
    </row>
    <row r="159" spans="1:3" ht="28" x14ac:dyDescent="0.15">
      <c r="A159" s="1"/>
      <c r="B159" s="1" t="s">
        <v>127</v>
      </c>
      <c r="C159" t="s">
        <v>316</v>
      </c>
    </row>
    <row r="160" spans="1:3" ht="28" x14ac:dyDescent="0.15">
      <c r="A160" s="1"/>
      <c r="B160" s="1" t="s">
        <v>128</v>
      </c>
      <c r="C160" t="s">
        <v>317</v>
      </c>
    </row>
    <row r="161" spans="1:3" ht="28" x14ac:dyDescent="0.15">
      <c r="A161" s="1"/>
      <c r="B161" s="1" t="s">
        <v>129</v>
      </c>
      <c r="C161" t="s">
        <v>102</v>
      </c>
    </row>
    <row r="162" spans="1:3" ht="28" x14ac:dyDescent="0.15">
      <c r="A162" s="1"/>
      <c r="B162" s="1" t="s">
        <v>130</v>
      </c>
      <c r="C162" t="s">
        <v>75</v>
      </c>
    </row>
    <row r="163" spans="1:3" ht="28" x14ac:dyDescent="0.15">
      <c r="A163" s="1" t="s">
        <v>36</v>
      </c>
      <c r="B163" s="1" t="s">
        <v>131</v>
      </c>
      <c r="C163" t="s">
        <v>318</v>
      </c>
    </row>
    <row r="164" spans="1:3" ht="28" x14ac:dyDescent="0.15">
      <c r="A164" s="1"/>
      <c r="B164" s="1" t="s">
        <v>132</v>
      </c>
      <c r="C164" t="s">
        <v>319</v>
      </c>
    </row>
    <row r="165" spans="1:3" ht="28" x14ac:dyDescent="0.15">
      <c r="A165" s="1"/>
      <c r="B165" s="1" t="s">
        <v>118</v>
      </c>
      <c r="C165" t="s">
        <v>320</v>
      </c>
    </row>
    <row r="166" spans="1:3" ht="28" x14ac:dyDescent="0.15">
      <c r="A166" s="1"/>
      <c r="B166" s="1" t="s">
        <v>119</v>
      </c>
      <c r="C166" t="s">
        <v>321</v>
      </c>
    </row>
    <row r="167" spans="1:3" ht="28" x14ac:dyDescent="0.15">
      <c r="A167" s="1"/>
      <c r="B167" s="1" t="s">
        <v>120</v>
      </c>
      <c r="C167" t="s">
        <v>322</v>
      </c>
    </row>
    <row r="168" spans="1:3" ht="28" x14ac:dyDescent="0.15">
      <c r="A168" s="1"/>
      <c r="B168" s="1" t="s">
        <v>121</v>
      </c>
      <c r="C168" t="s">
        <v>323</v>
      </c>
    </row>
    <row r="169" spans="1:3" ht="28" x14ac:dyDescent="0.15">
      <c r="A169" s="1"/>
      <c r="B169" s="1" t="s">
        <v>122</v>
      </c>
      <c r="C169" t="s">
        <v>324</v>
      </c>
    </row>
    <row r="170" spans="1:3" ht="28" x14ac:dyDescent="0.15">
      <c r="A170" s="1"/>
      <c r="B170" s="1" t="s">
        <v>123</v>
      </c>
      <c r="C170" t="s">
        <v>325</v>
      </c>
    </row>
    <row r="171" spans="1:3" ht="28" x14ac:dyDescent="0.15">
      <c r="A171" s="1"/>
      <c r="B171" s="1" t="s">
        <v>124</v>
      </c>
      <c r="C171" t="s">
        <v>326</v>
      </c>
    </row>
    <row r="172" spans="1:3" ht="28" x14ac:dyDescent="0.15">
      <c r="A172" s="1"/>
      <c r="B172" s="1" t="s">
        <v>58</v>
      </c>
      <c r="C172" t="s">
        <v>327</v>
      </c>
    </row>
    <row r="173" spans="1:3" ht="28" x14ac:dyDescent="0.15">
      <c r="A173" s="1"/>
      <c r="B173" s="1" t="s">
        <v>59</v>
      </c>
      <c r="C173" t="s">
        <v>328</v>
      </c>
    </row>
    <row r="174" spans="1:3" ht="28" x14ac:dyDescent="0.15">
      <c r="A174" s="1"/>
      <c r="B174" s="1" t="s">
        <v>60</v>
      </c>
      <c r="C174" t="s">
        <v>328</v>
      </c>
    </row>
    <row r="175" spans="1:3" ht="28" x14ac:dyDescent="0.15">
      <c r="A175" s="1"/>
      <c r="B175" s="1" t="s">
        <v>125</v>
      </c>
      <c r="C175" t="s">
        <v>329</v>
      </c>
    </row>
    <row r="176" spans="1:3" ht="28" x14ac:dyDescent="0.15">
      <c r="A176" s="1"/>
      <c r="B176" s="1" t="s">
        <v>126</v>
      </c>
      <c r="C176" t="s">
        <v>330</v>
      </c>
    </row>
    <row r="177" spans="1:3" ht="28" x14ac:dyDescent="0.15">
      <c r="A177" s="1"/>
      <c r="B177" s="1" t="s">
        <v>127</v>
      </c>
      <c r="C177" t="s">
        <v>331</v>
      </c>
    </row>
    <row r="178" spans="1:3" ht="28" x14ac:dyDescent="0.15">
      <c r="A178" s="1"/>
      <c r="B178" s="1" t="s">
        <v>128</v>
      </c>
      <c r="C178" t="s">
        <v>332</v>
      </c>
    </row>
    <row r="179" spans="1:3" ht="28" x14ac:dyDescent="0.15">
      <c r="A179" s="1"/>
      <c r="B179" s="1" t="s">
        <v>129</v>
      </c>
      <c r="C179" t="s">
        <v>333</v>
      </c>
    </row>
    <row r="180" spans="1:3" ht="28" x14ac:dyDescent="0.15">
      <c r="A180" s="1"/>
      <c r="B180" s="1" t="s">
        <v>130</v>
      </c>
      <c r="C180" t="s">
        <v>334</v>
      </c>
    </row>
    <row r="181" spans="1:3" ht="28" x14ac:dyDescent="0.15">
      <c r="A181" s="1" t="s">
        <v>3</v>
      </c>
      <c r="B181" s="1" t="s">
        <v>131</v>
      </c>
      <c r="C181" t="s">
        <v>335</v>
      </c>
    </row>
    <row r="182" spans="1:3" ht="28" x14ac:dyDescent="0.15">
      <c r="A182" s="1"/>
      <c r="B182" s="1" t="s">
        <v>132</v>
      </c>
      <c r="C182" t="s">
        <v>336</v>
      </c>
    </row>
    <row r="183" spans="1:3" ht="28" x14ac:dyDescent="0.15">
      <c r="A183" s="1"/>
      <c r="B183" s="1" t="s">
        <v>118</v>
      </c>
      <c r="C183" t="s">
        <v>337</v>
      </c>
    </row>
    <row r="184" spans="1:3" ht="28" x14ac:dyDescent="0.15">
      <c r="A184" s="1"/>
      <c r="B184" s="1" t="s">
        <v>119</v>
      </c>
      <c r="C184" t="s">
        <v>338</v>
      </c>
    </row>
    <row r="185" spans="1:3" ht="28" x14ac:dyDescent="0.15">
      <c r="A185" s="1"/>
      <c r="B185" s="1" t="s">
        <v>120</v>
      </c>
      <c r="C185" t="s">
        <v>339</v>
      </c>
    </row>
    <row r="186" spans="1:3" ht="28" x14ac:dyDescent="0.15">
      <c r="A186" s="1"/>
      <c r="B186" s="1" t="s">
        <v>121</v>
      </c>
      <c r="C186" t="s">
        <v>340</v>
      </c>
    </row>
    <row r="187" spans="1:3" ht="28" x14ac:dyDescent="0.15">
      <c r="A187" s="1"/>
      <c r="B187" s="1" t="s">
        <v>122</v>
      </c>
      <c r="C187" t="s">
        <v>341</v>
      </c>
    </row>
    <row r="188" spans="1:3" ht="28" x14ac:dyDescent="0.15">
      <c r="A188" s="1"/>
      <c r="B188" s="1" t="s">
        <v>123</v>
      </c>
      <c r="C188" t="s">
        <v>335</v>
      </c>
    </row>
    <row r="189" spans="1:3" ht="28" x14ac:dyDescent="0.15">
      <c r="A189" s="1"/>
      <c r="B189" s="1" t="s">
        <v>124</v>
      </c>
      <c r="C189" t="s">
        <v>342</v>
      </c>
    </row>
    <row r="190" spans="1:3" ht="28" x14ac:dyDescent="0.15">
      <c r="A190" s="1"/>
      <c r="B190" s="1" t="s">
        <v>58</v>
      </c>
      <c r="C190" t="s">
        <v>343</v>
      </c>
    </row>
    <row r="191" spans="1:3" ht="28" x14ac:dyDescent="0.15">
      <c r="A191" s="1"/>
      <c r="B191" s="1" t="s">
        <v>59</v>
      </c>
      <c r="C191" t="s">
        <v>344</v>
      </c>
    </row>
    <row r="192" spans="1:3" ht="28" x14ac:dyDescent="0.15">
      <c r="A192" s="1"/>
      <c r="B192" s="1" t="s">
        <v>60</v>
      </c>
      <c r="C192" t="s">
        <v>345</v>
      </c>
    </row>
    <row r="193" spans="1:3" ht="28" x14ac:dyDescent="0.15">
      <c r="A193" s="1"/>
      <c r="B193" s="1" t="s">
        <v>125</v>
      </c>
      <c r="C193" t="s">
        <v>346</v>
      </c>
    </row>
    <row r="194" spans="1:3" ht="28" x14ac:dyDescent="0.15">
      <c r="A194" s="1"/>
      <c r="B194" s="1" t="s">
        <v>126</v>
      </c>
      <c r="C194" t="s">
        <v>347</v>
      </c>
    </row>
    <row r="195" spans="1:3" ht="28" x14ac:dyDescent="0.15">
      <c r="A195" s="1"/>
      <c r="B195" s="1" t="s">
        <v>127</v>
      </c>
      <c r="C195" t="s">
        <v>348</v>
      </c>
    </row>
    <row r="196" spans="1:3" ht="28" x14ac:dyDescent="0.15">
      <c r="A196" s="1"/>
      <c r="B196" s="1" t="s">
        <v>128</v>
      </c>
      <c r="C196" t="s">
        <v>349</v>
      </c>
    </row>
    <row r="197" spans="1:3" ht="28" x14ac:dyDescent="0.15">
      <c r="A197" s="1"/>
      <c r="B197" s="1" t="s">
        <v>129</v>
      </c>
      <c r="C197" t="s">
        <v>350</v>
      </c>
    </row>
    <row r="198" spans="1:3" ht="28" x14ac:dyDescent="0.15">
      <c r="A198" s="1"/>
      <c r="B198" s="1" t="s">
        <v>130</v>
      </c>
      <c r="C198" t="s">
        <v>351</v>
      </c>
    </row>
    <row r="199" spans="1:3" ht="28" x14ac:dyDescent="0.15">
      <c r="A199" s="1" t="s">
        <v>25</v>
      </c>
      <c r="B199" s="1" t="s">
        <v>132</v>
      </c>
      <c r="C199" t="s">
        <v>87</v>
      </c>
    </row>
    <row r="200" spans="1:3" ht="28" x14ac:dyDescent="0.15">
      <c r="A200" s="1"/>
      <c r="B200" s="1" t="s">
        <v>118</v>
      </c>
      <c r="C200" t="s">
        <v>352</v>
      </c>
    </row>
    <row r="201" spans="1:3" ht="28" x14ac:dyDescent="0.15">
      <c r="A201" s="1"/>
      <c r="B201" s="1" t="s">
        <v>119</v>
      </c>
      <c r="C201" t="s">
        <v>108</v>
      </c>
    </row>
    <row r="202" spans="1:3" ht="28" x14ac:dyDescent="0.15">
      <c r="A202" s="1"/>
      <c r="B202" s="1" t="s">
        <v>120</v>
      </c>
      <c r="C202" t="s">
        <v>353</v>
      </c>
    </row>
    <row r="203" spans="1:3" ht="28" x14ac:dyDescent="0.15">
      <c r="A203" s="1"/>
      <c r="B203" s="1" t="s">
        <v>121</v>
      </c>
      <c r="C203" t="s">
        <v>354</v>
      </c>
    </row>
    <row r="204" spans="1:3" ht="28" x14ac:dyDescent="0.15">
      <c r="A204" s="1"/>
      <c r="B204" s="1" t="s">
        <v>122</v>
      </c>
      <c r="C204" t="s">
        <v>96</v>
      </c>
    </row>
    <row r="205" spans="1:3" ht="28" x14ac:dyDescent="0.15">
      <c r="A205" s="1"/>
      <c r="B205" s="1" t="s">
        <v>123</v>
      </c>
      <c r="C205" t="s">
        <v>355</v>
      </c>
    </row>
    <row r="206" spans="1:3" ht="28" x14ac:dyDescent="0.15">
      <c r="A206" s="1"/>
      <c r="B206" s="1" t="s">
        <v>124</v>
      </c>
      <c r="C206" t="s">
        <v>356</v>
      </c>
    </row>
    <row r="207" spans="1:3" ht="28" x14ac:dyDescent="0.15">
      <c r="A207" s="1"/>
      <c r="B207" s="1" t="s">
        <v>58</v>
      </c>
      <c r="C207" t="s">
        <v>357</v>
      </c>
    </row>
    <row r="208" spans="1:3" ht="28" x14ac:dyDescent="0.15">
      <c r="A208" s="1"/>
      <c r="B208" s="1" t="s">
        <v>59</v>
      </c>
      <c r="C208" t="s">
        <v>358</v>
      </c>
    </row>
    <row r="209" spans="1:3" ht="28" x14ac:dyDescent="0.15">
      <c r="A209" s="1"/>
      <c r="B209" s="1" t="s">
        <v>60</v>
      </c>
      <c r="C209" t="s">
        <v>354</v>
      </c>
    </row>
    <row r="210" spans="1:3" ht="28" x14ac:dyDescent="0.15">
      <c r="A210" s="1"/>
      <c r="B210" s="1" t="s">
        <v>125</v>
      </c>
      <c r="C210" t="s">
        <v>83</v>
      </c>
    </row>
    <row r="211" spans="1:3" ht="28" x14ac:dyDescent="0.15">
      <c r="A211" s="1"/>
      <c r="B211" s="1" t="s">
        <v>126</v>
      </c>
      <c r="C211" t="s">
        <v>359</v>
      </c>
    </row>
    <row r="212" spans="1:3" ht="28" x14ac:dyDescent="0.15">
      <c r="A212" s="1"/>
      <c r="B212" s="1" t="s">
        <v>127</v>
      </c>
      <c r="C212" t="s">
        <v>106</v>
      </c>
    </row>
    <row r="213" spans="1:3" ht="28" x14ac:dyDescent="0.15">
      <c r="A213" s="1"/>
      <c r="B213" s="1" t="s">
        <v>128</v>
      </c>
      <c r="C213" t="s">
        <v>360</v>
      </c>
    </row>
    <row r="214" spans="1:3" ht="28" x14ac:dyDescent="0.15">
      <c r="A214" s="1"/>
      <c r="B214" s="1" t="s">
        <v>129</v>
      </c>
      <c r="C214" t="s">
        <v>361</v>
      </c>
    </row>
    <row r="215" spans="1:3" ht="28" x14ac:dyDescent="0.15">
      <c r="A215" s="1"/>
      <c r="B215" s="1" t="s">
        <v>130</v>
      </c>
      <c r="C215" t="s">
        <v>362</v>
      </c>
    </row>
    <row r="216" spans="1:3" ht="28" x14ac:dyDescent="0.15">
      <c r="A216" s="1" t="s">
        <v>41</v>
      </c>
      <c r="B216" s="1" t="s">
        <v>131</v>
      </c>
      <c r="C216" t="s">
        <v>363</v>
      </c>
    </row>
    <row r="217" spans="1:3" ht="28" x14ac:dyDescent="0.15">
      <c r="A217" s="1"/>
      <c r="B217" s="1" t="s">
        <v>132</v>
      </c>
      <c r="C217" t="s">
        <v>364</v>
      </c>
    </row>
    <row r="218" spans="1:3" ht="28" x14ac:dyDescent="0.15">
      <c r="A218" s="1"/>
      <c r="B218" s="1" t="s">
        <v>118</v>
      </c>
      <c r="C218" t="s">
        <v>365</v>
      </c>
    </row>
    <row r="219" spans="1:3" ht="28" x14ac:dyDescent="0.15">
      <c r="A219" s="1"/>
      <c r="B219" s="1" t="s">
        <v>119</v>
      </c>
      <c r="C219" t="s">
        <v>366</v>
      </c>
    </row>
    <row r="220" spans="1:3" ht="28" x14ac:dyDescent="0.15">
      <c r="A220" s="1"/>
      <c r="B220" s="1" t="s">
        <v>120</v>
      </c>
      <c r="C220" t="s">
        <v>367</v>
      </c>
    </row>
    <row r="221" spans="1:3" ht="28" x14ac:dyDescent="0.15">
      <c r="A221" s="1"/>
      <c r="B221" s="1" t="s">
        <v>121</v>
      </c>
      <c r="C221" t="s">
        <v>286</v>
      </c>
    </row>
    <row r="222" spans="1:3" ht="28" x14ac:dyDescent="0.15">
      <c r="A222" s="1"/>
      <c r="B222" s="1" t="s">
        <v>122</v>
      </c>
      <c r="C222" t="s">
        <v>368</v>
      </c>
    </row>
    <row r="223" spans="1:3" ht="28" x14ac:dyDescent="0.15">
      <c r="A223" s="1"/>
      <c r="B223" s="1" t="s">
        <v>123</v>
      </c>
      <c r="C223" t="s">
        <v>369</v>
      </c>
    </row>
    <row r="224" spans="1:3" ht="28" x14ac:dyDescent="0.15">
      <c r="A224" s="1"/>
      <c r="B224" s="1" t="s">
        <v>124</v>
      </c>
      <c r="C224" t="s">
        <v>370</v>
      </c>
    </row>
    <row r="225" spans="1:3" ht="28" x14ac:dyDescent="0.15">
      <c r="A225" s="1"/>
      <c r="B225" s="1" t="s">
        <v>58</v>
      </c>
      <c r="C225" t="s">
        <v>288</v>
      </c>
    </row>
    <row r="226" spans="1:3" ht="28" x14ac:dyDescent="0.15">
      <c r="A226" s="1"/>
      <c r="B226" s="1" t="s">
        <v>59</v>
      </c>
      <c r="C226" t="s">
        <v>371</v>
      </c>
    </row>
    <row r="227" spans="1:3" ht="28" x14ac:dyDescent="0.15">
      <c r="A227" s="1"/>
      <c r="B227" s="1" t="s">
        <v>60</v>
      </c>
      <c r="C227" t="s">
        <v>203</v>
      </c>
    </row>
    <row r="228" spans="1:3" ht="28" x14ac:dyDescent="0.15">
      <c r="A228" s="1"/>
      <c r="B228" s="1" t="s">
        <v>125</v>
      </c>
      <c r="C228" t="s">
        <v>372</v>
      </c>
    </row>
    <row r="229" spans="1:3" ht="28" x14ac:dyDescent="0.15">
      <c r="A229" s="1"/>
      <c r="B229" s="1" t="s">
        <v>126</v>
      </c>
      <c r="C229" t="s">
        <v>109</v>
      </c>
    </row>
    <row r="230" spans="1:3" ht="28" x14ac:dyDescent="0.15">
      <c r="A230" s="1"/>
      <c r="B230" s="1" t="s">
        <v>127</v>
      </c>
      <c r="C230" t="s">
        <v>373</v>
      </c>
    </row>
    <row r="231" spans="1:3" ht="28" x14ac:dyDescent="0.15">
      <c r="A231" s="1"/>
      <c r="B231" s="1" t="s">
        <v>128</v>
      </c>
      <c r="C231" t="s">
        <v>107</v>
      </c>
    </row>
    <row r="232" spans="1:3" ht="28" x14ac:dyDescent="0.15">
      <c r="A232" s="1"/>
      <c r="B232" s="1" t="s">
        <v>129</v>
      </c>
      <c r="C232" t="s">
        <v>117</v>
      </c>
    </row>
    <row r="233" spans="1:3" ht="28" x14ac:dyDescent="0.15">
      <c r="A233" s="1"/>
      <c r="B233" s="1" t="s">
        <v>130</v>
      </c>
      <c r="C233" t="s">
        <v>374</v>
      </c>
    </row>
    <row r="234" spans="1:3" ht="28" x14ac:dyDescent="0.15">
      <c r="A234" s="1" t="s">
        <v>21</v>
      </c>
      <c r="B234" s="1" t="s">
        <v>131</v>
      </c>
      <c r="C234" t="s">
        <v>375</v>
      </c>
    </row>
    <row r="235" spans="1:3" ht="28" x14ac:dyDescent="0.15">
      <c r="A235" s="1"/>
      <c r="B235" s="1" t="s">
        <v>132</v>
      </c>
      <c r="C235" t="s">
        <v>326</v>
      </c>
    </row>
    <row r="236" spans="1:3" ht="28" x14ac:dyDescent="0.15">
      <c r="A236" s="1"/>
      <c r="B236" s="1" t="s">
        <v>118</v>
      </c>
      <c r="C236" t="s">
        <v>376</v>
      </c>
    </row>
    <row r="237" spans="1:3" ht="28" x14ac:dyDescent="0.15">
      <c r="A237" s="1"/>
      <c r="B237" s="1" t="s">
        <v>119</v>
      </c>
      <c r="C237" t="s">
        <v>377</v>
      </c>
    </row>
    <row r="238" spans="1:3" ht="28" x14ac:dyDescent="0.15">
      <c r="A238" s="1"/>
      <c r="B238" s="1" t="s">
        <v>120</v>
      </c>
      <c r="C238" t="s">
        <v>378</v>
      </c>
    </row>
    <row r="239" spans="1:3" ht="28" x14ac:dyDescent="0.15">
      <c r="A239" s="1"/>
      <c r="B239" s="1" t="s">
        <v>121</v>
      </c>
      <c r="C239" t="s">
        <v>379</v>
      </c>
    </row>
    <row r="240" spans="1:3" ht="28" x14ac:dyDescent="0.15">
      <c r="A240" s="1"/>
      <c r="B240" s="1" t="s">
        <v>122</v>
      </c>
      <c r="C240" t="s">
        <v>380</v>
      </c>
    </row>
    <row r="241" spans="1:3" ht="28" x14ac:dyDescent="0.15">
      <c r="A241" s="1"/>
      <c r="B241" s="1" t="s">
        <v>123</v>
      </c>
      <c r="C241" t="s">
        <v>381</v>
      </c>
    </row>
    <row r="242" spans="1:3" ht="28" x14ac:dyDescent="0.15">
      <c r="A242" s="1"/>
      <c r="B242" s="1" t="s">
        <v>124</v>
      </c>
      <c r="C242" t="s">
        <v>382</v>
      </c>
    </row>
    <row r="243" spans="1:3" ht="28" x14ac:dyDescent="0.15">
      <c r="A243" s="1"/>
      <c r="B243" s="1" t="s">
        <v>58</v>
      </c>
      <c r="C243" t="s">
        <v>383</v>
      </c>
    </row>
    <row r="244" spans="1:3" ht="28" x14ac:dyDescent="0.15">
      <c r="A244" s="1"/>
      <c r="B244" s="1" t="s">
        <v>59</v>
      </c>
      <c r="C244" t="s">
        <v>379</v>
      </c>
    </row>
    <row r="245" spans="1:3" ht="28" x14ac:dyDescent="0.15">
      <c r="A245" s="1"/>
      <c r="B245" s="1" t="s">
        <v>60</v>
      </c>
      <c r="C245" t="s">
        <v>384</v>
      </c>
    </row>
    <row r="246" spans="1:3" ht="28" x14ac:dyDescent="0.15">
      <c r="A246" s="1"/>
      <c r="B246" s="1" t="s">
        <v>125</v>
      </c>
      <c r="C246" t="s">
        <v>385</v>
      </c>
    </row>
    <row r="247" spans="1:3" ht="28" x14ac:dyDescent="0.15">
      <c r="A247" s="1"/>
      <c r="B247" s="1" t="s">
        <v>126</v>
      </c>
      <c r="C247" t="s">
        <v>386</v>
      </c>
    </row>
    <row r="248" spans="1:3" ht="28" x14ac:dyDescent="0.15">
      <c r="A248" s="1"/>
      <c r="B248" s="1" t="s">
        <v>127</v>
      </c>
      <c r="C248" t="s">
        <v>387</v>
      </c>
    </row>
    <row r="249" spans="1:3" ht="28" x14ac:dyDescent="0.15">
      <c r="A249" s="1"/>
      <c r="B249" s="1" t="s">
        <v>128</v>
      </c>
      <c r="C249" t="s">
        <v>388</v>
      </c>
    </row>
    <row r="250" spans="1:3" ht="28" x14ac:dyDescent="0.15">
      <c r="A250" s="1"/>
      <c r="B250" s="1" t="s">
        <v>129</v>
      </c>
      <c r="C250" t="s">
        <v>389</v>
      </c>
    </row>
    <row r="251" spans="1:3" ht="28" x14ac:dyDescent="0.15">
      <c r="A251" s="1"/>
      <c r="B251" s="1" t="s">
        <v>130</v>
      </c>
      <c r="C251" t="s">
        <v>390</v>
      </c>
    </row>
    <row r="252" spans="1:3" ht="28" x14ac:dyDescent="0.15">
      <c r="A252" s="1" t="s">
        <v>14</v>
      </c>
      <c r="B252" s="1" t="s">
        <v>131</v>
      </c>
      <c r="C252" t="s">
        <v>391</v>
      </c>
    </row>
    <row r="253" spans="1:3" ht="28" x14ac:dyDescent="0.15">
      <c r="A253" s="1"/>
      <c r="B253" s="1" t="s">
        <v>132</v>
      </c>
      <c r="C253" t="s">
        <v>392</v>
      </c>
    </row>
    <row r="254" spans="1:3" ht="28" x14ac:dyDescent="0.15">
      <c r="A254" s="1"/>
      <c r="B254" s="1" t="s">
        <v>118</v>
      </c>
      <c r="C254" t="s">
        <v>393</v>
      </c>
    </row>
    <row r="255" spans="1:3" ht="28" x14ac:dyDescent="0.15">
      <c r="A255" s="1"/>
      <c r="B255" s="1" t="s">
        <v>119</v>
      </c>
      <c r="C255" t="s">
        <v>394</v>
      </c>
    </row>
    <row r="256" spans="1:3" ht="28" x14ac:dyDescent="0.15">
      <c r="A256" s="1"/>
      <c r="B256" s="1" t="s">
        <v>120</v>
      </c>
      <c r="C256" t="s">
        <v>395</v>
      </c>
    </row>
    <row r="257" spans="1:3" ht="28" x14ac:dyDescent="0.15">
      <c r="A257" s="1"/>
      <c r="B257" s="1" t="s">
        <v>121</v>
      </c>
      <c r="C257" t="s">
        <v>393</v>
      </c>
    </row>
    <row r="258" spans="1:3" ht="28" x14ac:dyDescent="0.15">
      <c r="A258" s="1"/>
      <c r="B258" s="1" t="s">
        <v>122</v>
      </c>
      <c r="C258" t="s">
        <v>396</v>
      </c>
    </row>
    <row r="259" spans="1:3" ht="28" x14ac:dyDescent="0.15">
      <c r="A259" s="1"/>
      <c r="B259" s="1" t="s">
        <v>123</v>
      </c>
      <c r="C259" t="s">
        <v>397</v>
      </c>
    </row>
    <row r="260" spans="1:3" ht="28" x14ac:dyDescent="0.15">
      <c r="A260" s="1"/>
      <c r="B260" s="1" t="s">
        <v>124</v>
      </c>
      <c r="C260" t="s">
        <v>398</v>
      </c>
    </row>
    <row r="261" spans="1:3" ht="28" x14ac:dyDescent="0.15">
      <c r="A261" s="1"/>
      <c r="B261" s="1" t="s">
        <v>58</v>
      </c>
      <c r="C261" t="s">
        <v>399</v>
      </c>
    </row>
    <row r="262" spans="1:3" ht="28" x14ac:dyDescent="0.15">
      <c r="A262" s="1"/>
      <c r="B262" s="1" t="s">
        <v>59</v>
      </c>
      <c r="C262" t="s">
        <v>400</v>
      </c>
    </row>
    <row r="263" spans="1:3" ht="28" x14ac:dyDescent="0.15">
      <c r="A263" s="1"/>
      <c r="B263" s="1" t="s">
        <v>60</v>
      </c>
      <c r="C263" t="s">
        <v>222</v>
      </c>
    </row>
    <row r="264" spans="1:3" ht="28" x14ac:dyDescent="0.15">
      <c r="A264" s="1"/>
      <c r="B264" s="1" t="s">
        <v>125</v>
      </c>
      <c r="C264" t="s">
        <v>401</v>
      </c>
    </row>
    <row r="265" spans="1:3" ht="28" x14ac:dyDescent="0.15">
      <c r="A265" s="1"/>
      <c r="B265" s="1" t="s">
        <v>126</v>
      </c>
      <c r="C265" t="s">
        <v>308</v>
      </c>
    </row>
    <row r="266" spans="1:3" ht="28" x14ac:dyDescent="0.15">
      <c r="A266" s="1"/>
      <c r="B266" s="1" t="s">
        <v>127</v>
      </c>
      <c r="C266" t="s">
        <v>402</v>
      </c>
    </row>
    <row r="267" spans="1:3" ht="28" x14ac:dyDescent="0.15">
      <c r="A267" s="1"/>
      <c r="B267" s="1" t="s">
        <v>128</v>
      </c>
      <c r="C267" t="s">
        <v>403</v>
      </c>
    </row>
    <row r="268" spans="1:3" ht="28" x14ac:dyDescent="0.15">
      <c r="A268" s="1"/>
      <c r="B268" s="1" t="s">
        <v>129</v>
      </c>
      <c r="C268" t="s">
        <v>404</v>
      </c>
    </row>
    <row r="269" spans="1:3" ht="28" x14ac:dyDescent="0.15">
      <c r="A269" s="1"/>
      <c r="B269" s="1" t="s">
        <v>130</v>
      </c>
      <c r="C269" t="s">
        <v>391</v>
      </c>
    </row>
    <row r="270" spans="1:3" ht="28" x14ac:dyDescent="0.15">
      <c r="A270" s="1" t="s">
        <v>17</v>
      </c>
      <c r="B270" s="1" t="s">
        <v>131</v>
      </c>
      <c r="C270" t="s">
        <v>405</v>
      </c>
    </row>
    <row r="271" spans="1:3" ht="28" x14ac:dyDescent="0.15">
      <c r="A271" s="1"/>
      <c r="B271" s="1" t="s">
        <v>132</v>
      </c>
      <c r="C271" t="s">
        <v>406</v>
      </c>
    </row>
    <row r="272" spans="1:3" ht="28" x14ac:dyDescent="0.15">
      <c r="A272" s="1"/>
      <c r="B272" s="1" t="s">
        <v>118</v>
      </c>
      <c r="C272" t="s">
        <v>407</v>
      </c>
    </row>
    <row r="273" spans="1:3" ht="28" x14ac:dyDescent="0.15">
      <c r="A273" s="1"/>
      <c r="B273" s="1" t="s">
        <v>119</v>
      </c>
      <c r="C273" t="s">
        <v>408</v>
      </c>
    </row>
    <row r="274" spans="1:3" ht="28" x14ac:dyDescent="0.15">
      <c r="A274" s="1"/>
      <c r="B274" s="1" t="s">
        <v>120</v>
      </c>
      <c r="C274" t="s">
        <v>409</v>
      </c>
    </row>
    <row r="275" spans="1:3" ht="28" x14ac:dyDescent="0.15">
      <c r="A275" s="1"/>
      <c r="B275" s="1" t="s">
        <v>121</v>
      </c>
      <c r="C275" t="s">
        <v>410</v>
      </c>
    </row>
    <row r="276" spans="1:3" ht="28" x14ac:dyDescent="0.15">
      <c r="A276" s="1"/>
      <c r="B276" s="1" t="s">
        <v>122</v>
      </c>
      <c r="C276" t="s">
        <v>345</v>
      </c>
    </row>
    <row r="277" spans="1:3" ht="28" x14ac:dyDescent="0.15">
      <c r="A277" s="1"/>
      <c r="B277" s="1" t="s">
        <v>123</v>
      </c>
      <c r="C277" t="s">
        <v>411</v>
      </c>
    </row>
    <row r="278" spans="1:3" ht="28" x14ac:dyDescent="0.15">
      <c r="A278" s="1"/>
      <c r="B278" s="1" t="s">
        <v>124</v>
      </c>
      <c r="C278" t="s">
        <v>412</v>
      </c>
    </row>
    <row r="279" spans="1:3" ht="28" x14ac:dyDescent="0.15">
      <c r="A279" s="1"/>
      <c r="B279" s="1" t="s">
        <v>58</v>
      </c>
      <c r="C279" t="s">
        <v>413</v>
      </c>
    </row>
    <row r="280" spans="1:3" ht="28" x14ac:dyDescent="0.15">
      <c r="A280" s="1"/>
      <c r="B280" s="1" t="s">
        <v>59</v>
      </c>
      <c r="C280" t="s">
        <v>414</v>
      </c>
    </row>
    <row r="281" spans="1:3" ht="28" x14ac:dyDescent="0.15">
      <c r="A281" s="1"/>
      <c r="B281" s="1" t="s">
        <v>60</v>
      </c>
      <c r="C281" t="s">
        <v>415</v>
      </c>
    </row>
    <row r="282" spans="1:3" ht="28" x14ac:dyDescent="0.15">
      <c r="A282" s="1"/>
      <c r="B282" s="1" t="s">
        <v>125</v>
      </c>
      <c r="C282" t="s">
        <v>416</v>
      </c>
    </row>
    <row r="283" spans="1:3" ht="28" x14ac:dyDescent="0.15">
      <c r="A283" s="1"/>
      <c r="B283" s="1" t="s">
        <v>126</v>
      </c>
      <c r="C283" t="s">
        <v>417</v>
      </c>
    </row>
    <row r="284" spans="1:3" ht="28" x14ac:dyDescent="0.15">
      <c r="A284" s="1"/>
      <c r="B284" s="1" t="s">
        <v>127</v>
      </c>
      <c r="C284" t="s">
        <v>418</v>
      </c>
    </row>
    <row r="285" spans="1:3" ht="28" x14ac:dyDescent="0.15">
      <c r="A285" s="1"/>
      <c r="B285" s="1" t="s">
        <v>128</v>
      </c>
      <c r="C285" t="s">
        <v>419</v>
      </c>
    </row>
    <row r="286" spans="1:3" ht="28" x14ac:dyDescent="0.15">
      <c r="A286" s="1"/>
      <c r="B286" s="1" t="s">
        <v>129</v>
      </c>
      <c r="C286" t="s">
        <v>420</v>
      </c>
    </row>
    <row r="287" spans="1:3" ht="28" x14ac:dyDescent="0.15">
      <c r="A287" s="1"/>
      <c r="B287" s="1" t="s">
        <v>130</v>
      </c>
      <c r="C287" t="s">
        <v>421</v>
      </c>
    </row>
    <row r="288" spans="1:3" ht="28" x14ac:dyDescent="0.15">
      <c r="A288" s="1" t="s">
        <v>8</v>
      </c>
      <c r="B288" s="1" t="s">
        <v>131</v>
      </c>
      <c r="C288" t="s">
        <v>422</v>
      </c>
    </row>
    <row r="289" spans="1:3" ht="28" x14ac:dyDescent="0.15">
      <c r="A289" s="1"/>
      <c r="B289" s="1" t="s">
        <v>132</v>
      </c>
      <c r="C289" t="s">
        <v>423</v>
      </c>
    </row>
    <row r="290" spans="1:3" ht="28" x14ac:dyDescent="0.15">
      <c r="A290" s="1"/>
      <c r="B290" s="1" t="s">
        <v>118</v>
      </c>
      <c r="C290" t="s">
        <v>424</v>
      </c>
    </row>
    <row r="291" spans="1:3" ht="28" x14ac:dyDescent="0.15">
      <c r="A291" s="1"/>
      <c r="B291" s="1" t="s">
        <v>119</v>
      </c>
      <c r="C291" t="s">
        <v>425</v>
      </c>
    </row>
    <row r="292" spans="1:3" ht="28" x14ac:dyDescent="0.15">
      <c r="A292" s="1"/>
      <c r="B292" s="1" t="s">
        <v>120</v>
      </c>
      <c r="C292" t="s">
        <v>426</v>
      </c>
    </row>
    <row r="293" spans="1:3" ht="28" x14ac:dyDescent="0.15">
      <c r="A293" s="1"/>
      <c r="B293" s="1" t="s">
        <v>121</v>
      </c>
      <c r="C293" t="s">
        <v>427</v>
      </c>
    </row>
    <row r="294" spans="1:3" ht="28" x14ac:dyDescent="0.15">
      <c r="A294" s="1"/>
      <c r="B294" s="1" t="s">
        <v>122</v>
      </c>
      <c r="C294" t="s">
        <v>428</v>
      </c>
    </row>
    <row r="295" spans="1:3" ht="28" x14ac:dyDescent="0.15">
      <c r="A295" s="1"/>
      <c r="B295" s="1" t="s">
        <v>123</v>
      </c>
      <c r="C295" t="s">
        <v>429</v>
      </c>
    </row>
    <row r="296" spans="1:3" ht="28" x14ac:dyDescent="0.15">
      <c r="A296" s="1"/>
      <c r="B296" s="1" t="s">
        <v>124</v>
      </c>
      <c r="C296" t="s">
        <v>430</v>
      </c>
    </row>
    <row r="297" spans="1:3" ht="28" x14ac:dyDescent="0.15">
      <c r="A297" s="1"/>
      <c r="B297" s="1" t="s">
        <v>58</v>
      </c>
      <c r="C297" t="s">
        <v>422</v>
      </c>
    </row>
    <row r="298" spans="1:3" ht="28" x14ac:dyDescent="0.15">
      <c r="A298" s="1"/>
      <c r="B298" s="1" t="s">
        <v>59</v>
      </c>
      <c r="C298" t="s">
        <v>431</v>
      </c>
    </row>
    <row r="299" spans="1:3" ht="28" x14ac:dyDescent="0.15">
      <c r="A299" s="1"/>
      <c r="B299" s="1" t="s">
        <v>60</v>
      </c>
      <c r="C299" t="s">
        <v>432</v>
      </c>
    </row>
    <row r="300" spans="1:3" ht="28" x14ac:dyDescent="0.15">
      <c r="A300" s="1"/>
      <c r="B300" s="1" t="s">
        <v>125</v>
      </c>
      <c r="C300" t="s">
        <v>433</v>
      </c>
    </row>
    <row r="301" spans="1:3" ht="28" x14ac:dyDescent="0.15">
      <c r="A301" s="1"/>
      <c r="B301" s="1" t="s">
        <v>126</v>
      </c>
      <c r="C301" t="s">
        <v>434</v>
      </c>
    </row>
    <row r="302" spans="1:3" ht="28" x14ac:dyDescent="0.15">
      <c r="A302" s="1"/>
      <c r="B302" s="1" t="s">
        <v>127</v>
      </c>
      <c r="C302" t="s">
        <v>435</v>
      </c>
    </row>
    <row r="303" spans="1:3" ht="28" x14ac:dyDescent="0.15">
      <c r="A303" s="1"/>
      <c r="B303" s="1" t="s">
        <v>128</v>
      </c>
      <c r="C303" t="s">
        <v>436</v>
      </c>
    </row>
    <row r="304" spans="1:3" ht="28" x14ac:dyDescent="0.15">
      <c r="A304" s="1"/>
      <c r="B304" s="1" t="s">
        <v>129</v>
      </c>
      <c r="C304" t="s">
        <v>437</v>
      </c>
    </row>
    <row r="305" spans="1:3" ht="28" x14ac:dyDescent="0.15">
      <c r="A305" s="1"/>
      <c r="B305" s="1" t="s">
        <v>130</v>
      </c>
      <c r="C305" t="s">
        <v>438</v>
      </c>
    </row>
    <row r="306" spans="1:3" ht="28" x14ac:dyDescent="0.15">
      <c r="A306" s="1" t="s">
        <v>12</v>
      </c>
      <c r="B306" s="1" t="s">
        <v>122</v>
      </c>
      <c r="C306" t="s">
        <v>439</v>
      </c>
    </row>
    <row r="307" spans="1:3" ht="28" x14ac:dyDescent="0.15">
      <c r="A307" s="1"/>
      <c r="B307" s="1" t="s">
        <v>123</v>
      </c>
      <c r="C307" t="s">
        <v>440</v>
      </c>
    </row>
    <row r="308" spans="1:3" ht="28" x14ac:dyDescent="0.15">
      <c r="A308" s="1"/>
      <c r="B308" s="1" t="s">
        <v>124</v>
      </c>
      <c r="C308" t="s">
        <v>441</v>
      </c>
    </row>
    <row r="309" spans="1:3" ht="28" x14ac:dyDescent="0.15">
      <c r="A309" s="1"/>
      <c r="B309" s="1" t="s">
        <v>58</v>
      </c>
      <c r="C309" t="s">
        <v>442</v>
      </c>
    </row>
    <row r="310" spans="1:3" ht="28" x14ac:dyDescent="0.15">
      <c r="A310" s="1"/>
      <c r="B310" s="1" t="s">
        <v>59</v>
      </c>
      <c r="C310" t="s">
        <v>443</v>
      </c>
    </row>
    <row r="311" spans="1:3" ht="28" x14ac:dyDescent="0.15">
      <c r="A311" s="1"/>
      <c r="B311" s="1" t="s">
        <v>60</v>
      </c>
      <c r="C311" t="s">
        <v>444</v>
      </c>
    </row>
    <row r="312" spans="1:3" ht="28" x14ac:dyDescent="0.15">
      <c r="A312" s="1"/>
      <c r="B312" s="1" t="s">
        <v>125</v>
      </c>
      <c r="C312" t="s">
        <v>445</v>
      </c>
    </row>
    <row r="313" spans="1:3" ht="28" x14ac:dyDescent="0.15">
      <c r="A313" s="1"/>
      <c r="B313" s="1" t="s">
        <v>126</v>
      </c>
      <c r="C313" t="s">
        <v>446</v>
      </c>
    </row>
    <row r="314" spans="1:3" ht="28" x14ac:dyDescent="0.15">
      <c r="A314" s="1"/>
      <c r="B314" s="1" t="s">
        <v>127</v>
      </c>
      <c r="C314" t="s">
        <v>447</v>
      </c>
    </row>
    <row r="315" spans="1:3" ht="28" x14ac:dyDescent="0.15">
      <c r="A315" s="1"/>
      <c r="B315" s="1" t="s">
        <v>128</v>
      </c>
      <c r="C315" t="s">
        <v>448</v>
      </c>
    </row>
    <row r="316" spans="1:3" ht="28" x14ac:dyDescent="0.15">
      <c r="A316" s="1"/>
      <c r="B316" s="1" t="s">
        <v>129</v>
      </c>
      <c r="C316" t="s">
        <v>449</v>
      </c>
    </row>
    <row r="317" spans="1:3" ht="28" x14ac:dyDescent="0.15">
      <c r="A317" s="1"/>
      <c r="B317" s="1" t="s">
        <v>130</v>
      </c>
      <c r="C317" t="s">
        <v>74</v>
      </c>
    </row>
    <row r="318" spans="1:3" ht="28" x14ac:dyDescent="0.15">
      <c r="A318" s="1" t="s">
        <v>51</v>
      </c>
      <c r="B318" s="1" t="s">
        <v>131</v>
      </c>
      <c r="C318" t="s">
        <v>450</v>
      </c>
    </row>
    <row r="319" spans="1:3" ht="28" x14ac:dyDescent="0.15">
      <c r="A319" s="1"/>
      <c r="B319" s="1" t="s">
        <v>132</v>
      </c>
      <c r="C319" t="s">
        <v>451</v>
      </c>
    </row>
    <row r="320" spans="1:3" ht="28" x14ac:dyDescent="0.15">
      <c r="A320" s="1"/>
      <c r="B320" s="1" t="s">
        <v>118</v>
      </c>
      <c r="C320" t="s">
        <v>452</v>
      </c>
    </row>
    <row r="321" spans="1:3" ht="28" x14ac:dyDescent="0.15">
      <c r="A321" s="1"/>
      <c r="B321" s="1" t="s">
        <v>119</v>
      </c>
      <c r="C321" t="s">
        <v>453</v>
      </c>
    </row>
    <row r="322" spans="1:3" ht="28" x14ac:dyDescent="0.15">
      <c r="A322" s="1"/>
      <c r="B322" s="1" t="s">
        <v>120</v>
      </c>
      <c r="C322" t="s">
        <v>454</v>
      </c>
    </row>
    <row r="323" spans="1:3" ht="28" x14ac:dyDescent="0.15">
      <c r="A323" s="1"/>
      <c r="B323" s="1" t="s">
        <v>121</v>
      </c>
      <c r="C323" t="s">
        <v>455</v>
      </c>
    </row>
    <row r="324" spans="1:3" ht="28" x14ac:dyDescent="0.15">
      <c r="A324" s="1"/>
      <c r="B324" s="1" t="s">
        <v>122</v>
      </c>
      <c r="C324" t="s">
        <v>456</v>
      </c>
    </row>
    <row r="325" spans="1:3" ht="28" x14ac:dyDescent="0.15">
      <c r="A325" s="1"/>
      <c r="B325" s="1" t="s">
        <v>123</v>
      </c>
      <c r="C325" t="s">
        <v>457</v>
      </c>
    </row>
    <row r="326" spans="1:3" ht="28" x14ac:dyDescent="0.15">
      <c r="A326" s="1"/>
      <c r="B326" s="1" t="s">
        <v>124</v>
      </c>
      <c r="C326" t="s">
        <v>458</v>
      </c>
    </row>
    <row r="327" spans="1:3" ht="28" x14ac:dyDescent="0.15">
      <c r="A327" s="1"/>
      <c r="B327" s="1" t="s">
        <v>58</v>
      </c>
      <c r="C327" t="s">
        <v>459</v>
      </c>
    </row>
    <row r="328" spans="1:3" ht="28" x14ac:dyDescent="0.15">
      <c r="A328" s="1"/>
      <c r="B328" s="1" t="s">
        <v>59</v>
      </c>
      <c r="C328" t="s">
        <v>450</v>
      </c>
    </row>
    <row r="329" spans="1:3" ht="28" x14ac:dyDescent="0.15">
      <c r="A329" s="1"/>
      <c r="B329" s="1" t="s">
        <v>60</v>
      </c>
      <c r="C329" t="s">
        <v>460</v>
      </c>
    </row>
    <row r="330" spans="1:3" ht="28" x14ac:dyDescent="0.15">
      <c r="A330" s="1"/>
      <c r="B330" s="1" t="s">
        <v>125</v>
      </c>
      <c r="C330" t="s">
        <v>461</v>
      </c>
    </row>
    <row r="331" spans="1:3" ht="28" x14ac:dyDescent="0.15">
      <c r="A331" s="1"/>
      <c r="B331" s="1" t="s">
        <v>126</v>
      </c>
      <c r="C331" t="s">
        <v>462</v>
      </c>
    </row>
    <row r="332" spans="1:3" ht="28" x14ac:dyDescent="0.15">
      <c r="A332" s="1"/>
      <c r="B332" s="1" t="s">
        <v>127</v>
      </c>
      <c r="C332" t="s">
        <v>463</v>
      </c>
    </row>
    <row r="333" spans="1:3" ht="28" x14ac:dyDescent="0.15">
      <c r="A333" s="1"/>
      <c r="B333" s="1" t="s">
        <v>128</v>
      </c>
      <c r="C333" t="s">
        <v>464</v>
      </c>
    </row>
    <row r="334" spans="1:3" ht="28" x14ac:dyDescent="0.15">
      <c r="A334" s="1"/>
      <c r="B334" s="1" t="s">
        <v>129</v>
      </c>
      <c r="C334" t="s">
        <v>465</v>
      </c>
    </row>
    <row r="335" spans="1:3" ht="28" x14ac:dyDescent="0.15">
      <c r="A335" s="1"/>
      <c r="B335" s="1" t="s">
        <v>130</v>
      </c>
      <c r="C335" t="s">
        <v>466</v>
      </c>
    </row>
    <row r="336" spans="1:3" ht="28" x14ac:dyDescent="0.15">
      <c r="A336" s="1" t="s">
        <v>16</v>
      </c>
      <c r="B336" s="1" t="s">
        <v>131</v>
      </c>
      <c r="C336" t="s">
        <v>467</v>
      </c>
    </row>
    <row r="337" spans="1:3" ht="28" x14ac:dyDescent="0.15">
      <c r="A337" s="1"/>
      <c r="B337" s="1" t="s">
        <v>132</v>
      </c>
      <c r="C337" t="s">
        <v>468</v>
      </c>
    </row>
    <row r="338" spans="1:3" ht="28" x14ac:dyDescent="0.15">
      <c r="A338" s="1"/>
      <c r="B338" s="1" t="s">
        <v>118</v>
      </c>
      <c r="C338" t="s">
        <v>469</v>
      </c>
    </row>
    <row r="339" spans="1:3" ht="28" x14ac:dyDescent="0.15">
      <c r="A339" s="1"/>
      <c r="B339" s="1" t="s">
        <v>119</v>
      </c>
      <c r="C339" t="s">
        <v>354</v>
      </c>
    </row>
    <row r="340" spans="1:3" ht="28" x14ac:dyDescent="0.15">
      <c r="A340" s="1"/>
      <c r="B340" s="1" t="s">
        <v>120</v>
      </c>
      <c r="C340" t="s">
        <v>470</v>
      </c>
    </row>
    <row r="341" spans="1:3" ht="28" x14ac:dyDescent="0.15">
      <c r="A341" s="1"/>
      <c r="B341" s="1" t="s">
        <v>121</v>
      </c>
      <c r="C341" t="s">
        <v>85</v>
      </c>
    </row>
    <row r="342" spans="1:3" ht="28" x14ac:dyDescent="0.15">
      <c r="A342" s="1"/>
      <c r="B342" s="1" t="s">
        <v>122</v>
      </c>
      <c r="C342" t="s">
        <v>471</v>
      </c>
    </row>
    <row r="343" spans="1:3" ht="28" x14ac:dyDescent="0.15">
      <c r="A343" s="1"/>
      <c r="B343" s="1" t="s">
        <v>123</v>
      </c>
      <c r="C343" t="s">
        <v>472</v>
      </c>
    </row>
    <row r="344" spans="1:3" ht="28" x14ac:dyDescent="0.15">
      <c r="A344" s="1"/>
      <c r="B344" s="1" t="s">
        <v>124</v>
      </c>
      <c r="C344" t="s">
        <v>473</v>
      </c>
    </row>
    <row r="345" spans="1:3" ht="28" x14ac:dyDescent="0.15">
      <c r="A345" s="1"/>
      <c r="B345" s="1" t="s">
        <v>58</v>
      </c>
      <c r="C345" t="s">
        <v>474</v>
      </c>
    </row>
    <row r="346" spans="1:3" ht="28" x14ac:dyDescent="0.15">
      <c r="A346" s="1"/>
      <c r="B346" s="1" t="s">
        <v>59</v>
      </c>
      <c r="C346" t="s">
        <v>475</v>
      </c>
    </row>
    <row r="347" spans="1:3" ht="28" x14ac:dyDescent="0.15">
      <c r="A347" s="1"/>
      <c r="B347" s="1" t="s">
        <v>60</v>
      </c>
      <c r="C347" t="s">
        <v>476</v>
      </c>
    </row>
    <row r="348" spans="1:3" ht="28" x14ac:dyDescent="0.15">
      <c r="A348" s="1"/>
      <c r="B348" s="1" t="s">
        <v>130</v>
      </c>
      <c r="C348" t="s">
        <v>477</v>
      </c>
    </row>
    <row r="349" spans="1:3" ht="28" x14ac:dyDescent="0.15">
      <c r="A349" s="1" t="s">
        <v>43</v>
      </c>
      <c r="B349" s="1" t="s">
        <v>131</v>
      </c>
      <c r="C349" t="s">
        <v>478</v>
      </c>
    </row>
    <row r="350" spans="1:3" ht="28" x14ac:dyDescent="0.15">
      <c r="A350" s="1"/>
      <c r="B350" s="1" t="s">
        <v>132</v>
      </c>
      <c r="C350" t="s">
        <v>411</v>
      </c>
    </row>
    <row r="351" spans="1:3" ht="28" x14ac:dyDescent="0.15">
      <c r="A351" s="1"/>
      <c r="B351" s="1" t="s">
        <v>118</v>
      </c>
      <c r="C351" t="s">
        <v>377</v>
      </c>
    </row>
    <row r="352" spans="1:3" ht="28" x14ac:dyDescent="0.15">
      <c r="A352" s="1"/>
      <c r="B352" s="1" t="s">
        <v>119</v>
      </c>
      <c r="C352" t="s">
        <v>405</v>
      </c>
    </row>
    <row r="353" spans="1:3" ht="28" x14ac:dyDescent="0.15">
      <c r="A353" s="1"/>
      <c r="B353" s="1" t="s">
        <v>120</v>
      </c>
      <c r="C353" t="s">
        <v>479</v>
      </c>
    </row>
    <row r="354" spans="1:3" ht="28" x14ac:dyDescent="0.15">
      <c r="A354" s="1"/>
      <c r="B354" s="1" t="s">
        <v>121</v>
      </c>
      <c r="C354" t="s">
        <v>478</v>
      </c>
    </row>
    <row r="355" spans="1:3" ht="28" x14ac:dyDescent="0.15">
      <c r="A355" s="1"/>
      <c r="B355" s="1" t="s">
        <v>122</v>
      </c>
      <c r="C355" t="s">
        <v>341</v>
      </c>
    </row>
    <row r="356" spans="1:3" ht="28" x14ac:dyDescent="0.15">
      <c r="A356" s="1"/>
      <c r="B356" s="1" t="s">
        <v>123</v>
      </c>
      <c r="C356" t="s">
        <v>480</v>
      </c>
    </row>
    <row r="357" spans="1:3" ht="28" x14ac:dyDescent="0.15">
      <c r="A357" s="1"/>
      <c r="B357" s="1" t="s">
        <v>124</v>
      </c>
      <c r="C357" t="s">
        <v>481</v>
      </c>
    </row>
    <row r="358" spans="1:3" ht="28" x14ac:dyDescent="0.15">
      <c r="A358" s="1"/>
      <c r="B358" s="1" t="s">
        <v>58</v>
      </c>
      <c r="C358" t="s">
        <v>482</v>
      </c>
    </row>
    <row r="359" spans="1:3" ht="28" x14ac:dyDescent="0.15">
      <c r="A359" s="1"/>
      <c r="B359" s="1" t="s">
        <v>59</v>
      </c>
      <c r="C359" t="s">
        <v>483</v>
      </c>
    </row>
    <row r="360" spans="1:3" ht="28" x14ac:dyDescent="0.15">
      <c r="A360" s="1"/>
      <c r="B360" s="1" t="s">
        <v>60</v>
      </c>
      <c r="C360" t="s">
        <v>484</v>
      </c>
    </row>
    <row r="361" spans="1:3" ht="28" x14ac:dyDescent="0.15">
      <c r="A361" s="1"/>
      <c r="B361" s="1" t="s">
        <v>125</v>
      </c>
      <c r="C361" t="s">
        <v>485</v>
      </c>
    </row>
    <row r="362" spans="1:3" ht="28" x14ac:dyDescent="0.15">
      <c r="A362" s="1"/>
      <c r="B362" s="1" t="s">
        <v>126</v>
      </c>
      <c r="C362" t="s">
        <v>486</v>
      </c>
    </row>
    <row r="363" spans="1:3" ht="28" x14ac:dyDescent="0.15">
      <c r="A363" s="1"/>
      <c r="B363" s="1" t="s">
        <v>127</v>
      </c>
      <c r="C363" t="s">
        <v>487</v>
      </c>
    </row>
    <row r="364" spans="1:3" ht="28" x14ac:dyDescent="0.15">
      <c r="A364" s="1"/>
      <c r="B364" s="1" t="s">
        <v>128</v>
      </c>
      <c r="C364" t="s">
        <v>488</v>
      </c>
    </row>
    <row r="365" spans="1:3" ht="28" x14ac:dyDescent="0.15">
      <c r="A365" s="1"/>
      <c r="B365" s="1" t="s">
        <v>129</v>
      </c>
      <c r="C365" t="s">
        <v>489</v>
      </c>
    </row>
    <row r="366" spans="1:3" ht="28" x14ac:dyDescent="0.15">
      <c r="A366" s="1"/>
      <c r="B366" s="1" t="s">
        <v>130</v>
      </c>
      <c r="C366" t="s">
        <v>490</v>
      </c>
    </row>
    <row r="367" spans="1:3" ht="28" x14ac:dyDescent="0.15">
      <c r="A367" s="1" t="s">
        <v>26</v>
      </c>
      <c r="B367" s="1" t="s">
        <v>131</v>
      </c>
      <c r="C367" t="s">
        <v>491</v>
      </c>
    </row>
    <row r="368" spans="1:3" ht="28" x14ac:dyDescent="0.15">
      <c r="A368" s="1"/>
      <c r="B368" s="1" t="s">
        <v>132</v>
      </c>
      <c r="C368" t="s">
        <v>492</v>
      </c>
    </row>
    <row r="369" spans="1:3" ht="28" x14ac:dyDescent="0.15">
      <c r="A369" s="1"/>
      <c r="B369" s="1" t="s">
        <v>118</v>
      </c>
      <c r="C369" t="s">
        <v>493</v>
      </c>
    </row>
    <row r="370" spans="1:3" ht="28" x14ac:dyDescent="0.15">
      <c r="A370" s="1"/>
      <c r="B370" s="1" t="s">
        <v>119</v>
      </c>
      <c r="C370" t="s">
        <v>494</v>
      </c>
    </row>
    <row r="371" spans="1:3" ht="28" x14ac:dyDescent="0.15">
      <c r="A371" s="1"/>
      <c r="B371" s="1" t="s">
        <v>120</v>
      </c>
      <c r="C371" t="s">
        <v>495</v>
      </c>
    </row>
    <row r="372" spans="1:3" ht="28" x14ac:dyDescent="0.15">
      <c r="A372" s="1"/>
      <c r="B372" s="1" t="s">
        <v>121</v>
      </c>
      <c r="C372" t="s">
        <v>496</v>
      </c>
    </row>
    <row r="373" spans="1:3" ht="28" x14ac:dyDescent="0.15">
      <c r="A373" s="1"/>
      <c r="B373" s="1" t="s">
        <v>122</v>
      </c>
      <c r="C373" t="s">
        <v>227</v>
      </c>
    </row>
    <row r="374" spans="1:3" ht="28" x14ac:dyDescent="0.15">
      <c r="A374" s="1"/>
      <c r="B374" s="1" t="s">
        <v>123</v>
      </c>
      <c r="C374" t="s">
        <v>77</v>
      </c>
    </row>
    <row r="375" spans="1:3" ht="28" x14ac:dyDescent="0.15">
      <c r="A375" s="1"/>
      <c r="B375" s="1" t="s">
        <v>124</v>
      </c>
      <c r="C375" t="s">
        <v>497</v>
      </c>
    </row>
    <row r="376" spans="1:3" ht="28" x14ac:dyDescent="0.15">
      <c r="A376" s="1"/>
      <c r="B376" s="1" t="s">
        <v>58</v>
      </c>
      <c r="C376" t="s">
        <v>498</v>
      </c>
    </row>
    <row r="377" spans="1:3" ht="28" x14ac:dyDescent="0.15">
      <c r="A377" s="1"/>
      <c r="B377" s="1" t="s">
        <v>59</v>
      </c>
      <c r="C377" t="s">
        <v>94</v>
      </c>
    </row>
    <row r="378" spans="1:3" ht="28" x14ac:dyDescent="0.15">
      <c r="A378" s="1"/>
      <c r="B378" s="1" t="s">
        <v>60</v>
      </c>
      <c r="C378" t="s">
        <v>496</v>
      </c>
    </row>
    <row r="379" spans="1:3" ht="28" x14ac:dyDescent="0.15">
      <c r="A379" s="1"/>
      <c r="B379" s="1" t="s">
        <v>125</v>
      </c>
      <c r="C379" t="s">
        <v>221</v>
      </c>
    </row>
    <row r="380" spans="1:3" ht="28" x14ac:dyDescent="0.15">
      <c r="A380" s="1"/>
      <c r="B380" s="1" t="s">
        <v>126</v>
      </c>
      <c r="C380" t="s">
        <v>499</v>
      </c>
    </row>
    <row r="381" spans="1:3" ht="28" x14ac:dyDescent="0.15">
      <c r="A381" s="1"/>
      <c r="B381" s="1" t="s">
        <v>127</v>
      </c>
      <c r="C381" t="s">
        <v>500</v>
      </c>
    </row>
    <row r="382" spans="1:3" ht="28" x14ac:dyDescent="0.15">
      <c r="A382" s="1"/>
      <c r="B382" s="1" t="s">
        <v>128</v>
      </c>
      <c r="C382" t="s">
        <v>501</v>
      </c>
    </row>
    <row r="383" spans="1:3" ht="28" x14ac:dyDescent="0.15">
      <c r="A383" s="1"/>
      <c r="B383" s="1" t="s">
        <v>129</v>
      </c>
      <c r="C383" t="s">
        <v>502</v>
      </c>
    </row>
    <row r="384" spans="1:3" ht="28" x14ac:dyDescent="0.15">
      <c r="A384" s="1"/>
      <c r="B384" s="1" t="s">
        <v>130</v>
      </c>
      <c r="C384" t="s">
        <v>503</v>
      </c>
    </row>
    <row r="385" spans="1:3" ht="28" x14ac:dyDescent="0.15">
      <c r="A385" s="1" t="s">
        <v>34</v>
      </c>
      <c r="B385" s="1" t="s">
        <v>59</v>
      </c>
      <c r="C385" t="s">
        <v>504</v>
      </c>
    </row>
    <row r="386" spans="1:3" ht="28" x14ac:dyDescent="0.15">
      <c r="A386" s="1"/>
      <c r="B386" s="1" t="s">
        <v>60</v>
      </c>
      <c r="C386" t="s">
        <v>505</v>
      </c>
    </row>
    <row r="387" spans="1:3" ht="28" x14ac:dyDescent="0.15">
      <c r="A387" s="1"/>
      <c r="B387" s="1" t="s">
        <v>125</v>
      </c>
      <c r="C387" t="s">
        <v>506</v>
      </c>
    </row>
    <row r="388" spans="1:3" ht="28" x14ac:dyDescent="0.15">
      <c r="A388" s="1"/>
      <c r="B388" s="1" t="s">
        <v>126</v>
      </c>
      <c r="C388" t="s">
        <v>507</v>
      </c>
    </row>
    <row r="389" spans="1:3" ht="28" x14ac:dyDescent="0.15">
      <c r="A389" s="1"/>
      <c r="B389" s="1" t="s">
        <v>127</v>
      </c>
      <c r="C389" t="s">
        <v>508</v>
      </c>
    </row>
    <row r="390" spans="1:3" ht="28" x14ac:dyDescent="0.15">
      <c r="A390" s="1"/>
      <c r="B390" s="1" t="s">
        <v>128</v>
      </c>
      <c r="C390" t="s">
        <v>99</v>
      </c>
    </row>
    <row r="391" spans="1:3" ht="28" x14ac:dyDescent="0.15">
      <c r="A391" s="1"/>
      <c r="B391" s="1" t="s">
        <v>129</v>
      </c>
      <c r="C391" t="s">
        <v>509</v>
      </c>
    </row>
    <row r="392" spans="1:3" ht="28" x14ac:dyDescent="0.15">
      <c r="A392" s="1"/>
      <c r="B392" s="1" t="s">
        <v>130</v>
      </c>
      <c r="C392" t="s">
        <v>100</v>
      </c>
    </row>
    <row r="393" spans="1:3" ht="28" x14ac:dyDescent="0.15">
      <c r="A393" s="1" t="s">
        <v>38</v>
      </c>
      <c r="B393" s="1" t="s">
        <v>131</v>
      </c>
      <c r="C393" t="s">
        <v>510</v>
      </c>
    </row>
    <row r="394" spans="1:3" ht="28" x14ac:dyDescent="0.15">
      <c r="A394" s="1"/>
      <c r="B394" s="1" t="s">
        <v>132</v>
      </c>
      <c r="C394" t="s">
        <v>511</v>
      </c>
    </row>
    <row r="395" spans="1:3" ht="28" x14ac:dyDescent="0.15">
      <c r="A395" s="1"/>
      <c r="B395" s="1" t="s">
        <v>118</v>
      </c>
      <c r="C395" t="s">
        <v>512</v>
      </c>
    </row>
    <row r="396" spans="1:3" ht="28" x14ac:dyDescent="0.15">
      <c r="A396" s="1"/>
      <c r="B396" s="1" t="s">
        <v>119</v>
      </c>
      <c r="C396" t="s">
        <v>513</v>
      </c>
    </row>
    <row r="397" spans="1:3" ht="28" x14ac:dyDescent="0.15">
      <c r="A397" s="1"/>
      <c r="B397" s="1" t="s">
        <v>120</v>
      </c>
      <c r="C397" t="s">
        <v>514</v>
      </c>
    </row>
    <row r="398" spans="1:3" ht="28" x14ac:dyDescent="0.15">
      <c r="A398" s="1"/>
      <c r="B398" s="1" t="s">
        <v>121</v>
      </c>
      <c r="C398" t="s">
        <v>515</v>
      </c>
    </row>
    <row r="399" spans="1:3" ht="28" x14ac:dyDescent="0.15">
      <c r="A399" s="1"/>
      <c r="B399" s="1" t="s">
        <v>122</v>
      </c>
      <c r="C399" t="s">
        <v>220</v>
      </c>
    </row>
    <row r="400" spans="1:3" ht="28" x14ac:dyDescent="0.15">
      <c r="A400" s="1"/>
      <c r="B400" s="1" t="s">
        <v>123</v>
      </c>
      <c r="C400" t="s">
        <v>516</v>
      </c>
    </row>
    <row r="401" spans="1:3" ht="28" x14ac:dyDescent="0.15">
      <c r="A401" s="1"/>
      <c r="B401" s="1" t="s">
        <v>124</v>
      </c>
      <c r="C401" t="s">
        <v>516</v>
      </c>
    </row>
    <row r="402" spans="1:3" ht="28" x14ac:dyDescent="0.15">
      <c r="A402" s="1"/>
      <c r="B402" s="1" t="s">
        <v>58</v>
      </c>
      <c r="C402" t="s">
        <v>517</v>
      </c>
    </row>
    <row r="403" spans="1:3" ht="28" x14ac:dyDescent="0.15">
      <c r="A403" s="1"/>
      <c r="B403" s="1" t="s">
        <v>59</v>
      </c>
      <c r="C403" t="s">
        <v>518</v>
      </c>
    </row>
    <row r="404" spans="1:3" ht="28" x14ac:dyDescent="0.15">
      <c r="A404" s="1"/>
      <c r="B404" s="1" t="s">
        <v>60</v>
      </c>
      <c r="C404" t="s">
        <v>510</v>
      </c>
    </row>
    <row r="405" spans="1:3" ht="28" x14ac:dyDescent="0.15">
      <c r="A405" s="1"/>
      <c r="B405" s="1" t="s">
        <v>125</v>
      </c>
      <c r="C405" t="s">
        <v>519</v>
      </c>
    </row>
    <row r="406" spans="1:3" ht="28" x14ac:dyDescent="0.15">
      <c r="A406" s="1"/>
      <c r="B406" s="1" t="s">
        <v>126</v>
      </c>
      <c r="C406" t="s">
        <v>520</v>
      </c>
    </row>
    <row r="407" spans="1:3" ht="28" x14ac:dyDescent="0.15">
      <c r="A407" s="1"/>
      <c r="B407" s="1" t="s">
        <v>127</v>
      </c>
      <c r="C407" t="s">
        <v>521</v>
      </c>
    </row>
    <row r="408" spans="1:3" ht="28" x14ac:dyDescent="0.15">
      <c r="A408" s="1"/>
      <c r="B408" s="1" t="s">
        <v>128</v>
      </c>
      <c r="C408" t="s">
        <v>522</v>
      </c>
    </row>
    <row r="409" spans="1:3" ht="28" x14ac:dyDescent="0.15">
      <c r="A409" s="1"/>
      <c r="B409" s="1" t="s">
        <v>129</v>
      </c>
      <c r="C409" t="s">
        <v>523</v>
      </c>
    </row>
    <row r="410" spans="1:3" ht="28" x14ac:dyDescent="0.15">
      <c r="A410" s="1"/>
      <c r="B410" s="1" t="s">
        <v>130</v>
      </c>
      <c r="C410" t="s">
        <v>519</v>
      </c>
    </row>
    <row r="411" spans="1:3" ht="28" x14ac:dyDescent="0.15">
      <c r="A411" s="1" t="s">
        <v>13</v>
      </c>
      <c r="B411" s="1" t="s">
        <v>131</v>
      </c>
      <c r="C411" t="s">
        <v>524</v>
      </c>
    </row>
    <row r="412" spans="1:3" ht="28" x14ac:dyDescent="0.15">
      <c r="A412" s="1"/>
      <c r="B412" s="1" t="s">
        <v>132</v>
      </c>
      <c r="C412" t="s">
        <v>525</v>
      </c>
    </row>
    <row r="413" spans="1:3" ht="28" x14ac:dyDescent="0.15">
      <c r="A413" s="1"/>
      <c r="B413" s="1" t="s">
        <v>118</v>
      </c>
      <c r="C413" t="s">
        <v>526</v>
      </c>
    </row>
    <row r="414" spans="1:3" ht="28" x14ac:dyDescent="0.15">
      <c r="A414" s="1"/>
      <c r="B414" s="1" t="s">
        <v>119</v>
      </c>
      <c r="C414" t="s">
        <v>527</v>
      </c>
    </row>
    <row r="415" spans="1:3" ht="28" x14ac:dyDescent="0.15">
      <c r="A415" s="1"/>
      <c r="B415" s="1" t="s">
        <v>120</v>
      </c>
      <c r="C415" t="s">
        <v>222</v>
      </c>
    </row>
    <row r="416" spans="1:3" ht="28" x14ac:dyDescent="0.15">
      <c r="A416" s="1"/>
      <c r="B416" s="1" t="s">
        <v>121</v>
      </c>
      <c r="C416" t="s">
        <v>528</v>
      </c>
    </row>
    <row r="417" spans="1:3" ht="28" x14ac:dyDescent="0.15">
      <c r="A417" s="1"/>
      <c r="B417" s="1" t="s">
        <v>122</v>
      </c>
      <c r="C417" t="s">
        <v>529</v>
      </c>
    </row>
    <row r="418" spans="1:3" ht="28" x14ac:dyDescent="0.15">
      <c r="A418" s="1"/>
      <c r="B418" s="1" t="s">
        <v>123</v>
      </c>
      <c r="C418" t="s">
        <v>530</v>
      </c>
    </row>
    <row r="419" spans="1:3" ht="28" x14ac:dyDescent="0.15">
      <c r="A419" s="1"/>
      <c r="B419" s="1" t="s">
        <v>124</v>
      </c>
      <c r="C419" t="s">
        <v>531</v>
      </c>
    </row>
    <row r="420" spans="1:3" ht="28" x14ac:dyDescent="0.15">
      <c r="A420" s="1"/>
      <c r="B420" s="1" t="s">
        <v>58</v>
      </c>
      <c r="C420" t="s">
        <v>532</v>
      </c>
    </row>
    <row r="421" spans="1:3" ht="28" x14ac:dyDescent="0.15">
      <c r="A421" s="1"/>
      <c r="B421" s="1" t="s">
        <v>59</v>
      </c>
      <c r="C421" t="s">
        <v>533</v>
      </c>
    </row>
    <row r="422" spans="1:3" ht="28" x14ac:dyDescent="0.15">
      <c r="A422" s="1"/>
      <c r="B422" s="1" t="s">
        <v>60</v>
      </c>
      <c r="C422" t="s">
        <v>534</v>
      </c>
    </row>
    <row r="423" spans="1:3" ht="28" x14ac:dyDescent="0.15">
      <c r="A423" s="1"/>
      <c r="B423" s="1" t="s">
        <v>125</v>
      </c>
      <c r="C423" t="s">
        <v>535</v>
      </c>
    </row>
    <row r="424" spans="1:3" ht="28" x14ac:dyDescent="0.15">
      <c r="A424" s="1"/>
      <c r="B424" s="1" t="s">
        <v>126</v>
      </c>
      <c r="C424" t="s">
        <v>403</v>
      </c>
    </row>
    <row r="425" spans="1:3" ht="28" x14ac:dyDescent="0.15">
      <c r="A425" s="1"/>
      <c r="B425" s="1" t="s">
        <v>127</v>
      </c>
      <c r="C425" t="s">
        <v>536</v>
      </c>
    </row>
    <row r="426" spans="1:3" ht="28" x14ac:dyDescent="0.15">
      <c r="A426" s="1"/>
      <c r="B426" s="1" t="s">
        <v>128</v>
      </c>
      <c r="C426" t="s">
        <v>84</v>
      </c>
    </row>
    <row r="427" spans="1:3" ht="28" x14ac:dyDescent="0.15">
      <c r="A427" s="1"/>
      <c r="B427" s="1" t="s">
        <v>129</v>
      </c>
      <c r="C427" t="s">
        <v>537</v>
      </c>
    </row>
    <row r="428" spans="1:3" ht="28" x14ac:dyDescent="0.15">
      <c r="A428" s="1"/>
      <c r="B428" s="1" t="s">
        <v>130</v>
      </c>
      <c r="C428" t="s">
        <v>78</v>
      </c>
    </row>
    <row r="429" spans="1:3" ht="28" x14ac:dyDescent="0.15">
      <c r="A429" s="1" t="s">
        <v>48</v>
      </c>
      <c r="B429" s="1" t="s">
        <v>131</v>
      </c>
      <c r="C429" t="s">
        <v>538</v>
      </c>
    </row>
    <row r="430" spans="1:3" ht="28" x14ac:dyDescent="0.15">
      <c r="A430" s="1"/>
      <c r="B430" s="1" t="s">
        <v>132</v>
      </c>
      <c r="C430" t="s">
        <v>539</v>
      </c>
    </row>
    <row r="431" spans="1:3" ht="28" x14ac:dyDescent="0.15">
      <c r="A431" s="1"/>
      <c r="B431" s="1" t="s">
        <v>118</v>
      </c>
      <c r="C431" t="s">
        <v>540</v>
      </c>
    </row>
    <row r="432" spans="1:3" ht="28" x14ac:dyDescent="0.15">
      <c r="A432" s="1"/>
      <c r="B432" s="1" t="s">
        <v>119</v>
      </c>
      <c r="C432" t="s">
        <v>541</v>
      </c>
    </row>
    <row r="433" spans="1:3" ht="28" x14ac:dyDescent="0.15">
      <c r="A433" s="1"/>
      <c r="B433" s="1" t="s">
        <v>120</v>
      </c>
      <c r="C433" t="s">
        <v>542</v>
      </c>
    </row>
    <row r="434" spans="1:3" ht="28" x14ac:dyDescent="0.15">
      <c r="A434" s="1"/>
      <c r="B434" s="1" t="s">
        <v>121</v>
      </c>
      <c r="C434" t="s">
        <v>543</v>
      </c>
    </row>
    <row r="435" spans="1:3" ht="28" x14ac:dyDescent="0.15">
      <c r="A435" s="1"/>
      <c r="B435" s="1" t="s">
        <v>122</v>
      </c>
      <c r="C435" t="s">
        <v>544</v>
      </c>
    </row>
    <row r="436" spans="1:3" ht="28" x14ac:dyDescent="0.15">
      <c r="A436" s="1"/>
      <c r="B436" s="1" t="s">
        <v>123</v>
      </c>
      <c r="C436" t="s">
        <v>545</v>
      </c>
    </row>
    <row r="437" spans="1:3" ht="28" x14ac:dyDescent="0.15">
      <c r="A437" s="1"/>
      <c r="B437" s="1" t="s">
        <v>124</v>
      </c>
      <c r="C437" t="s">
        <v>546</v>
      </c>
    </row>
    <row r="438" spans="1:3" ht="28" x14ac:dyDescent="0.15">
      <c r="A438" s="1"/>
      <c r="B438" s="1" t="s">
        <v>58</v>
      </c>
      <c r="C438" t="s">
        <v>544</v>
      </c>
    </row>
    <row r="439" spans="1:3" ht="28" x14ac:dyDescent="0.15">
      <c r="A439" s="1"/>
      <c r="B439" s="1" t="s">
        <v>59</v>
      </c>
      <c r="C439" t="s">
        <v>538</v>
      </c>
    </row>
    <row r="440" spans="1:3" ht="28" x14ac:dyDescent="0.15">
      <c r="A440" s="1"/>
      <c r="B440" s="1" t="s">
        <v>60</v>
      </c>
      <c r="C440" t="s">
        <v>543</v>
      </c>
    </row>
    <row r="441" spans="1:3" ht="28" x14ac:dyDescent="0.15">
      <c r="A441" s="1"/>
      <c r="B441" s="1" t="s">
        <v>125</v>
      </c>
      <c r="C441" t="s">
        <v>547</v>
      </c>
    </row>
    <row r="442" spans="1:3" ht="28" x14ac:dyDescent="0.15">
      <c r="A442" s="1"/>
      <c r="B442" s="1" t="s">
        <v>126</v>
      </c>
      <c r="C442" t="s">
        <v>548</v>
      </c>
    </row>
    <row r="443" spans="1:3" ht="28" x14ac:dyDescent="0.15">
      <c r="A443" s="1"/>
      <c r="B443" s="1" t="s">
        <v>127</v>
      </c>
      <c r="C443" t="s">
        <v>549</v>
      </c>
    </row>
    <row r="444" spans="1:3" ht="28" x14ac:dyDescent="0.15">
      <c r="A444" s="1"/>
      <c r="B444" s="1" t="s">
        <v>128</v>
      </c>
      <c r="C444" t="s">
        <v>550</v>
      </c>
    </row>
    <row r="445" spans="1:3" ht="28" x14ac:dyDescent="0.15">
      <c r="A445" s="1"/>
      <c r="B445" s="1" t="s">
        <v>129</v>
      </c>
      <c r="C445" t="s">
        <v>551</v>
      </c>
    </row>
    <row r="446" spans="1:3" ht="28" x14ac:dyDescent="0.15">
      <c r="A446" s="1"/>
      <c r="B446" s="1" t="s">
        <v>130</v>
      </c>
      <c r="C446" t="s">
        <v>552</v>
      </c>
    </row>
    <row r="447" spans="1:3" ht="28" x14ac:dyDescent="0.15">
      <c r="A447" s="1" t="s">
        <v>24</v>
      </c>
      <c r="B447" s="1" t="s">
        <v>131</v>
      </c>
      <c r="C447" t="s">
        <v>553</v>
      </c>
    </row>
    <row r="448" spans="1:3" ht="28" x14ac:dyDescent="0.15">
      <c r="A448" s="1"/>
      <c r="B448" s="1" t="s">
        <v>132</v>
      </c>
      <c r="C448" t="s">
        <v>554</v>
      </c>
    </row>
    <row r="449" spans="1:3" ht="28" x14ac:dyDescent="0.15">
      <c r="A449" s="1"/>
      <c r="B449" s="1" t="s">
        <v>118</v>
      </c>
      <c r="C449" t="s">
        <v>554</v>
      </c>
    </row>
    <row r="450" spans="1:3" ht="28" x14ac:dyDescent="0.15">
      <c r="A450" s="1"/>
      <c r="B450" s="1" t="s">
        <v>119</v>
      </c>
      <c r="C450" t="s">
        <v>555</v>
      </c>
    </row>
    <row r="451" spans="1:3" ht="28" x14ac:dyDescent="0.15">
      <c r="A451" s="1"/>
      <c r="B451" s="1" t="s">
        <v>120</v>
      </c>
      <c r="C451" t="s">
        <v>556</v>
      </c>
    </row>
    <row r="452" spans="1:3" ht="28" x14ac:dyDescent="0.15">
      <c r="A452" s="1"/>
      <c r="B452" s="1" t="s">
        <v>121</v>
      </c>
      <c r="C452" t="s">
        <v>557</v>
      </c>
    </row>
    <row r="453" spans="1:3" ht="28" x14ac:dyDescent="0.15">
      <c r="A453" s="1"/>
      <c r="B453" s="1" t="s">
        <v>122</v>
      </c>
      <c r="C453" t="s">
        <v>558</v>
      </c>
    </row>
    <row r="454" spans="1:3" ht="28" x14ac:dyDescent="0.15">
      <c r="A454" s="1"/>
      <c r="B454" s="1" t="s">
        <v>123</v>
      </c>
      <c r="C454" t="s">
        <v>559</v>
      </c>
    </row>
    <row r="455" spans="1:3" ht="28" x14ac:dyDescent="0.15">
      <c r="A455" s="1"/>
      <c r="B455" s="1" t="s">
        <v>124</v>
      </c>
      <c r="C455" t="s">
        <v>560</v>
      </c>
    </row>
    <row r="456" spans="1:3" ht="28" x14ac:dyDescent="0.15">
      <c r="A456" s="1"/>
      <c r="B456" s="1" t="s">
        <v>58</v>
      </c>
      <c r="C456" t="s">
        <v>561</v>
      </c>
    </row>
    <row r="457" spans="1:3" ht="28" x14ac:dyDescent="0.15">
      <c r="A457" s="1"/>
      <c r="B457" s="1" t="s">
        <v>59</v>
      </c>
      <c r="C457" t="s">
        <v>562</v>
      </c>
    </row>
    <row r="458" spans="1:3" ht="28" x14ac:dyDescent="0.15">
      <c r="A458" s="1"/>
      <c r="B458" s="1" t="s">
        <v>60</v>
      </c>
      <c r="C458" t="s">
        <v>563</v>
      </c>
    </row>
    <row r="459" spans="1:3" ht="28" x14ac:dyDescent="0.15">
      <c r="A459" s="1"/>
      <c r="B459" s="1" t="s">
        <v>125</v>
      </c>
      <c r="C459" t="s">
        <v>564</v>
      </c>
    </row>
    <row r="460" spans="1:3" ht="28" x14ac:dyDescent="0.15">
      <c r="A460" s="1"/>
      <c r="B460" s="1" t="s">
        <v>126</v>
      </c>
      <c r="C460" t="s">
        <v>565</v>
      </c>
    </row>
    <row r="461" spans="1:3" ht="28" x14ac:dyDescent="0.15">
      <c r="A461" s="1"/>
      <c r="B461" s="1" t="s">
        <v>127</v>
      </c>
      <c r="C461" t="s">
        <v>566</v>
      </c>
    </row>
    <row r="462" spans="1:3" ht="28" x14ac:dyDescent="0.15">
      <c r="A462" s="1"/>
      <c r="B462" s="1" t="s">
        <v>128</v>
      </c>
      <c r="C462" t="s">
        <v>93</v>
      </c>
    </row>
    <row r="463" spans="1:3" ht="28" x14ac:dyDescent="0.15">
      <c r="A463" s="1"/>
      <c r="B463" s="1" t="s">
        <v>129</v>
      </c>
      <c r="C463" t="s">
        <v>111</v>
      </c>
    </row>
    <row r="464" spans="1:3" ht="28" x14ac:dyDescent="0.15">
      <c r="A464" s="1"/>
      <c r="B464" s="1" t="s">
        <v>130</v>
      </c>
      <c r="C464" t="s">
        <v>199</v>
      </c>
    </row>
    <row r="465" spans="1:3" ht="28" x14ac:dyDescent="0.15">
      <c r="A465" s="1" t="s">
        <v>52</v>
      </c>
      <c r="B465" s="1" t="s">
        <v>131</v>
      </c>
      <c r="C465" t="s">
        <v>567</v>
      </c>
    </row>
    <row r="466" spans="1:3" ht="28" x14ac:dyDescent="0.15">
      <c r="A466" s="1"/>
      <c r="B466" s="1" t="s">
        <v>132</v>
      </c>
      <c r="C466" t="s">
        <v>568</v>
      </c>
    </row>
    <row r="467" spans="1:3" ht="28" x14ac:dyDescent="0.15">
      <c r="A467" s="1"/>
      <c r="B467" s="1" t="s">
        <v>118</v>
      </c>
      <c r="C467" t="s">
        <v>569</v>
      </c>
    </row>
    <row r="468" spans="1:3" ht="28" x14ac:dyDescent="0.15">
      <c r="A468" s="1"/>
      <c r="B468" s="1" t="s">
        <v>119</v>
      </c>
      <c r="C468" t="s">
        <v>570</v>
      </c>
    </row>
    <row r="469" spans="1:3" ht="28" x14ac:dyDescent="0.15">
      <c r="A469" s="1"/>
      <c r="B469" s="1" t="s">
        <v>120</v>
      </c>
      <c r="C469" t="s">
        <v>571</v>
      </c>
    </row>
    <row r="470" spans="1:3" ht="28" x14ac:dyDescent="0.15">
      <c r="A470" s="1"/>
      <c r="B470" s="1" t="s">
        <v>121</v>
      </c>
      <c r="C470" t="s">
        <v>572</v>
      </c>
    </row>
    <row r="471" spans="1:3" ht="28" x14ac:dyDescent="0.15">
      <c r="A471" s="1"/>
      <c r="B471" s="1" t="s">
        <v>122</v>
      </c>
      <c r="C471" t="s">
        <v>573</v>
      </c>
    </row>
    <row r="472" spans="1:3" ht="28" x14ac:dyDescent="0.15">
      <c r="A472" s="1"/>
      <c r="B472" s="1" t="s">
        <v>123</v>
      </c>
      <c r="C472" t="s">
        <v>574</v>
      </c>
    </row>
    <row r="473" spans="1:3" ht="28" x14ac:dyDescent="0.15">
      <c r="A473" s="1"/>
      <c r="B473" s="1" t="s">
        <v>124</v>
      </c>
      <c r="C473" t="s">
        <v>575</v>
      </c>
    </row>
    <row r="474" spans="1:3" ht="28" x14ac:dyDescent="0.15">
      <c r="A474" s="1"/>
      <c r="B474" s="1" t="s">
        <v>58</v>
      </c>
      <c r="C474" t="s">
        <v>576</v>
      </c>
    </row>
    <row r="475" spans="1:3" ht="28" x14ac:dyDescent="0.15">
      <c r="A475" s="1"/>
      <c r="B475" s="1" t="s">
        <v>59</v>
      </c>
      <c r="C475" t="s">
        <v>577</v>
      </c>
    </row>
    <row r="476" spans="1:3" ht="28" x14ac:dyDescent="0.15">
      <c r="A476" s="1"/>
      <c r="B476" s="1" t="s">
        <v>60</v>
      </c>
      <c r="C476" t="s">
        <v>578</v>
      </c>
    </row>
    <row r="477" spans="1:3" ht="28" x14ac:dyDescent="0.15">
      <c r="A477" s="1"/>
      <c r="B477" s="1" t="s">
        <v>125</v>
      </c>
      <c r="C477" t="s">
        <v>579</v>
      </c>
    </row>
    <row r="478" spans="1:3" ht="28" x14ac:dyDescent="0.15">
      <c r="A478" s="1"/>
      <c r="B478" s="1" t="s">
        <v>126</v>
      </c>
      <c r="C478" t="s">
        <v>580</v>
      </c>
    </row>
    <row r="479" spans="1:3" ht="28" x14ac:dyDescent="0.15">
      <c r="A479" s="1"/>
      <c r="B479" s="1" t="s">
        <v>127</v>
      </c>
      <c r="C479" t="s">
        <v>581</v>
      </c>
    </row>
    <row r="480" spans="1:3" ht="28" x14ac:dyDescent="0.15">
      <c r="A480" s="1"/>
      <c r="B480" s="1" t="s">
        <v>128</v>
      </c>
      <c r="C480" t="s">
        <v>582</v>
      </c>
    </row>
    <row r="481" spans="1:3" ht="28" x14ac:dyDescent="0.15">
      <c r="A481" s="1"/>
      <c r="B481" s="1" t="s">
        <v>129</v>
      </c>
      <c r="C481" t="s">
        <v>583</v>
      </c>
    </row>
    <row r="482" spans="1:3" ht="28" x14ac:dyDescent="0.15">
      <c r="A482" s="1"/>
      <c r="B482" s="1" t="s">
        <v>130</v>
      </c>
      <c r="C482" t="s">
        <v>584</v>
      </c>
    </row>
    <row r="483" spans="1:3" ht="28" x14ac:dyDescent="0.15">
      <c r="A483" s="1" t="s">
        <v>37</v>
      </c>
      <c r="B483" s="1" t="s">
        <v>131</v>
      </c>
      <c r="C483" t="s">
        <v>585</v>
      </c>
    </row>
    <row r="484" spans="1:3" ht="28" x14ac:dyDescent="0.15">
      <c r="A484" s="1"/>
      <c r="B484" s="1" t="s">
        <v>132</v>
      </c>
      <c r="C484" t="s">
        <v>586</v>
      </c>
    </row>
    <row r="485" spans="1:3" ht="28" x14ac:dyDescent="0.15">
      <c r="A485" s="1"/>
      <c r="B485" s="1" t="s">
        <v>118</v>
      </c>
      <c r="C485" t="s">
        <v>587</v>
      </c>
    </row>
    <row r="486" spans="1:3" ht="28" x14ac:dyDescent="0.15">
      <c r="A486" s="1"/>
      <c r="B486" s="1" t="s">
        <v>119</v>
      </c>
      <c r="C486" t="s">
        <v>110</v>
      </c>
    </row>
    <row r="487" spans="1:3" ht="28" x14ac:dyDescent="0.15">
      <c r="A487" s="1"/>
      <c r="B487" s="1" t="s">
        <v>120</v>
      </c>
      <c r="C487" t="s">
        <v>588</v>
      </c>
    </row>
    <row r="488" spans="1:3" ht="28" x14ac:dyDescent="0.15">
      <c r="A488" s="1"/>
      <c r="B488" s="1" t="s">
        <v>121</v>
      </c>
      <c r="C488" t="s">
        <v>108</v>
      </c>
    </row>
    <row r="489" spans="1:3" ht="28" x14ac:dyDescent="0.15">
      <c r="A489" s="1"/>
      <c r="B489" s="1" t="s">
        <v>122</v>
      </c>
      <c r="C489" t="s">
        <v>274</v>
      </c>
    </row>
    <row r="490" spans="1:3" ht="28" x14ac:dyDescent="0.15">
      <c r="A490" s="1"/>
      <c r="B490" s="1" t="s">
        <v>123</v>
      </c>
      <c r="C490" t="s">
        <v>589</v>
      </c>
    </row>
    <row r="491" spans="1:3" ht="28" x14ac:dyDescent="0.15">
      <c r="A491" s="1"/>
      <c r="B491" s="1" t="s">
        <v>124</v>
      </c>
      <c r="C491" t="s">
        <v>204</v>
      </c>
    </row>
    <row r="492" spans="1:3" ht="28" x14ac:dyDescent="0.15">
      <c r="A492" s="1"/>
      <c r="B492" s="1" t="s">
        <v>58</v>
      </c>
      <c r="C492" t="s">
        <v>264</v>
      </c>
    </row>
    <row r="493" spans="1:3" ht="28" x14ac:dyDescent="0.15">
      <c r="A493" s="1"/>
      <c r="B493" s="1" t="s">
        <v>59</v>
      </c>
      <c r="C493" t="s">
        <v>590</v>
      </c>
    </row>
    <row r="494" spans="1:3" ht="28" x14ac:dyDescent="0.15">
      <c r="A494" s="1"/>
      <c r="B494" s="1" t="s">
        <v>60</v>
      </c>
      <c r="C494" t="s">
        <v>108</v>
      </c>
    </row>
    <row r="495" spans="1:3" ht="28" x14ac:dyDescent="0.15">
      <c r="A495" s="1"/>
      <c r="B495" s="1" t="s">
        <v>127</v>
      </c>
      <c r="C495" t="s">
        <v>591</v>
      </c>
    </row>
    <row r="496" spans="1:3" ht="28" x14ac:dyDescent="0.15">
      <c r="A496" s="1"/>
      <c r="B496" s="1" t="s">
        <v>128</v>
      </c>
      <c r="C496" t="s">
        <v>592</v>
      </c>
    </row>
    <row r="497" spans="1:3" ht="28" x14ac:dyDescent="0.15">
      <c r="A497" s="1"/>
      <c r="B497" s="1" t="s">
        <v>129</v>
      </c>
      <c r="C497" t="s">
        <v>593</v>
      </c>
    </row>
    <row r="498" spans="1:3" ht="28" x14ac:dyDescent="0.15">
      <c r="A498" s="1"/>
      <c r="B498" s="1" t="s">
        <v>130</v>
      </c>
      <c r="C498" t="s">
        <v>594</v>
      </c>
    </row>
    <row r="499" spans="1:3" ht="28" x14ac:dyDescent="0.15">
      <c r="A499" s="1" t="s">
        <v>11</v>
      </c>
      <c r="B499" s="1" t="s">
        <v>131</v>
      </c>
      <c r="C499" t="s">
        <v>595</v>
      </c>
    </row>
    <row r="500" spans="1:3" ht="28" x14ac:dyDescent="0.15">
      <c r="A500" s="1"/>
      <c r="B500" s="1" t="s">
        <v>132</v>
      </c>
      <c r="C500" t="s">
        <v>596</v>
      </c>
    </row>
    <row r="501" spans="1:3" ht="28" x14ac:dyDescent="0.15">
      <c r="A501" s="1"/>
      <c r="B501" s="1" t="s">
        <v>118</v>
      </c>
      <c r="C501" t="s">
        <v>597</v>
      </c>
    </row>
    <row r="502" spans="1:3" ht="28" x14ac:dyDescent="0.15">
      <c r="A502" s="1"/>
      <c r="B502" s="1" t="s">
        <v>119</v>
      </c>
      <c r="C502" t="s">
        <v>534</v>
      </c>
    </row>
    <row r="503" spans="1:3" ht="28" x14ac:dyDescent="0.15">
      <c r="A503" s="1"/>
      <c r="B503" s="1" t="s">
        <v>120</v>
      </c>
      <c r="C503" t="s">
        <v>598</v>
      </c>
    </row>
    <row r="504" spans="1:3" ht="28" x14ac:dyDescent="0.15">
      <c r="A504" s="1"/>
      <c r="B504" s="1" t="s">
        <v>121</v>
      </c>
      <c r="C504" t="s">
        <v>599</v>
      </c>
    </row>
    <row r="505" spans="1:3" ht="28" x14ac:dyDescent="0.15">
      <c r="A505" s="1"/>
      <c r="B505" s="1" t="s">
        <v>122</v>
      </c>
      <c r="C505" t="s">
        <v>600</v>
      </c>
    </row>
    <row r="506" spans="1:3" ht="28" x14ac:dyDescent="0.15">
      <c r="A506" s="1"/>
      <c r="B506" s="1" t="s">
        <v>123</v>
      </c>
      <c r="C506" t="s">
        <v>601</v>
      </c>
    </row>
    <row r="507" spans="1:3" ht="28" x14ac:dyDescent="0.15">
      <c r="A507" s="1"/>
      <c r="B507" s="1" t="s">
        <v>124</v>
      </c>
      <c r="C507" t="s">
        <v>602</v>
      </c>
    </row>
    <row r="508" spans="1:3" ht="28" x14ac:dyDescent="0.15">
      <c r="A508" s="1"/>
      <c r="B508" s="1" t="s">
        <v>58</v>
      </c>
      <c r="C508" t="s">
        <v>531</v>
      </c>
    </row>
    <row r="509" spans="1:3" ht="28" x14ac:dyDescent="0.15">
      <c r="A509" s="1"/>
      <c r="B509" s="1" t="s">
        <v>59</v>
      </c>
      <c r="C509" t="s">
        <v>603</v>
      </c>
    </row>
    <row r="510" spans="1:3" ht="28" x14ac:dyDescent="0.15">
      <c r="A510" s="1"/>
      <c r="B510" s="1" t="s">
        <v>60</v>
      </c>
      <c r="C510" t="s">
        <v>599</v>
      </c>
    </row>
    <row r="511" spans="1:3" ht="28" x14ac:dyDescent="0.15">
      <c r="A511" s="1"/>
      <c r="B511" s="1" t="s">
        <v>125</v>
      </c>
      <c r="C511" t="s">
        <v>604</v>
      </c>
    </row>
    <row r="512" spans="1:3" ht="28" x14ac:dyDescent="0.15">
      <c r="A512" s="1"/>
      <c r="B512" s="1" t="s">
        <v>126</v>
      </c>
      <c r="C512" t="s">
        <v>598</v>
      </c>
    </row>
    <row r="513" spans="1:3" ht="28" x14ac:dyDescent="0.15">
      <c r="A513" s="1"/>
      <c r="B513" s="1" t="s">
        <v>127</v>
      </c>
      <c r="C513" t="s">
        <v>471</v>
      </c>
    </row>
    <row r="514" spans="1:3" ht="28" x14ac:dyDescent="0.15">
      <c r="A514" s="1"/>
      <c r="B514" s="1" t="s">
        <v>128</v>
      </c>
      <c r="C514" t="s">
        <v>312</v>
      </c>
    </row>
    <row r="515" spans="1:3" ht="28" x14ac:dyDescent="0.15">
      <c r="A515" s="1"/>
      <c r="B515" s="1" t="s">
        <v>129</v>
      </c>
      <c r="C515" t="s">
        <v>596</v>
      </c>
    </row>
    <row r="516" spans="1:3" ht="28" x14ac:dyDescent="0.15">
      <c r="A516" s="1"/>
      <c r="B516" s="1" t="s">
        <v>130</v>
      </c>
      <c r="C516" t="s">
        <v>605</v>
      </c>
    </row>
    <row r="517" spans="1:3" ht="28" x14ac:dyDescent="0.15">
      <c r="A517" s="1" t="s">
        <v>7</v>
      </c>
      <c r="B517" s="1" t="s">
        <v>131</v>
      </c>
      <c r="C517" t="s">
        <v>606</v>
      </c>
    </row>
    <row r="518" spans="1:3" ht="28" x14ac:dyDescent="0.15">
      <c r="A518" s="1"/>
      <c r="B518" s="1" t="s">
        <v>132</v>
      </c>
      <c r="C518" t="s">
        <v>607</v>
      </c>
    </row>
    <row r="519" spans="1:3" ht="28" x14ac:dyDescent="0.15">
      <c r="A519" s="1"/>
      <c r="B519" s="1" t="s">
        <v>118</v>
      </c>
      <c r="C519" t="s">
        <v>608</v>
      </c>
    </row>
    <row r="520" spans="1:3" ht="28" x14ac:dyDescent="0.15">
      <c r="A520" s="1"/>
      <c r="B520" s="1" t="s">
        <v>119</v>
      </c>
      <c r="C520" t="s">
        <v>609</v>
      </c>
    </row>
    <row r="521" spans="1:3" ht="28" x14ac:dyDescent="0.15">
      <c r="A521" s="1"/>
      <c r="B521" s="1" t="s">
        <v>120</v>
      </c>
      <c r="C521" t="s">
        <v>610</v>
      </c>
    </row>
    <row r="522" spans="1:3" ht="28" x14ac:dyDescent="0.15">
      <c r="A522" s="1"/>
      <c r="B522" s="1" t="s">
        <v>121</v>
      </c>
      <c r="C522" t="s">
        <v>611</v>
      </c>
    </row>
    <row r="523" spans="1:3" ht="28" x14ac:dyDescent="0.15">
      <c r="A523" s="1"/>
      <c r="B523" s="1" t="s">
        <v>122</v>
      </c>
      <c r="C523" t="s">
        <v>612</v>
      </c>
    </row>
    <row r="524" spans="1:3" ht="28" x14ac:dyDescent="0.15">
      <c r="A524" s="1"/>
      <c r="B524" s="1" t="s">
        <v>123</v>
      </c>
      <c r="C524" t="s">
        <v>318</v>
      </c>
    </row>
    <row r="525" spans="1:3" ht="28" x14ac:dyDescent="0.15">
      <c r="A525" s="1"/>
      <c r="B525" s="1" t="s">
        <v>124</v>
      </c>
      <c r="C525" t="s">
        <v>613</v>
      </c>
    </row>
    <row r="526" spans="1:3" ht="28" x14ac:dyDescent="0.15">
      <c r="A526" s="1"/>
      <c r="B526" s="1" t="s">
        <v>58</v>
      </c>
      <c r="C526" t="s">
        <v>614</v>
      </c>
    </row>
    <row r="527" spans="1:3" ht="28" x14ac:dyDescent="0.15">
      <c r="A527" s="1"/>
      <c r="B527" s="1" t="s">
        <v>59</v>
      </c>
      <c r="C527" t="s">
        <v>408</v>
      </c>
    </row>
    <row r="528" spans="1:3" ht="28" x14ac:dyDescent="0.15">
      <c r="A528" s="1"/>
      <c r="B528" s="1" t="s">
        <v>60</v>
      </c>
      <c r="C528" t="s">
        <v>615</v>
      </c>
    </row>
    <row r="529" spans="1:3" ht="28" x14ac:dyDescent="0.15">
      <c r="A529" s="1"/>
      <c r="B529" s="1" t="s">
        <v>125</v>
      </c>
      <c r="C529" t="s">
        <v>616</v>
      </c>
    </row>
    <row r="530" spans="1:3" ht="28" x14ac:dyDescent="0.15">
      <c r="A530" s="1"/>
      <c r="B530" s="1" t="s">
        <v>126</v>
      </c>
      <c r="C530" t="s">
        <v>617</v>
      </c>
    </row>
    <row r="531" spans="1:3" ht="28" x14ac:dyDescent="0.15">
      <c r="A531" s="1"/>
      <c r="B531" s="1" t="s">
        <v>127</v>
      </c>
      <c r="C531" t="s">
        <v>618</v>
      </c>
    </row>
    <row r="532" spans="1:3" ht="28" x14ac:dyDescent="0.15">
      <c r="A532" s="1"/>
      <c r="B532" s="1" t="s">
        <v>128</v>
      </c>
      <c r="C532" t="s">
        <v>619</v>
      </c>
    </row>
    <row r="533" spans="1:3" ht="28" x14ac:dyDescent="0.15">
      <c r="A533" s="1"/>
      <c r="B533" s="1" t="s">
        <v>129</v>
      </c>
      <c r="C533" t="s">
        <v>620</v>
      </c>
    </row>
    <row r="534" spans="1:3" ht="28" x14ac:dyDescent="0.15">
      <c r="A534" s="1"/>
      <c r="B534" s="1" t="s">
        <v>130</v>
      </c>
      <c r="C534" t="s">
        <v>621</v>
      </c>
    </row>
    <row r="535" spans="1:3" ht="28" x14ac:dyDescent="0.15">
      <c r="A535" s="1" t="s">
        <v>31</v>
      </c>
      <c r="B535" s="1" t="s">
        <v>131</v>
      </c>
      <c r="C535" t="s">
        <v>622</v>
      </c>
    </row>
    <row r="536" spans="1:3" ht="28" x14ac:dyDescent="0.15">
      <c r="A536" s="1"/>
      <c r="B536" s="1" t="s">
        <v>132</v>
      </c>
      <c r="C536" t="s">
        <v>623</v>
      </c>
    </row>
    <row r="537" spans="1:3" ht="28" x14ac:dyDescent="0.15">
      <c r="A537" s="1"/>
      <c r="B537" s="1" t="s">
        <v>118</v>
      </c>
      <c r="C537" t="s">
        <v>624</v>
      </c>
    </row>
    <row r="538" spans="1:3" ht="28" x14ac:dyDescent="0.15">
      <c r="A538" s="1"/>
      <c r="B538" s="1" t="s">
        <v>119</v>
      </c>
      <c r="C538" t="s">
        <v>625</v>
      </c>
    </row>
    <row r="539" spans="1:3" ht="28" x14ac:dyDescent="0.15">
      <c r="A539" s="1"/>
      <c r="B539" s="1" t="s">
        <v>120</v>
      </c>
      <c r="C539" t="s">
        <v>626</v>
      </c>
    </row>
    <row r="540" spans="1:3" ht="28" x14ac:dyDescent="0.15">
      <c r="A540" s="1"/>
      <c r="B540" s="1" t="s">
        <v>121</v>
      </c>
      <c r="C540" t="s">
        <v>627</v>
      </c>
    </row>
    <row r="541" spans="1:3" ht="28" x14ac:dyDescent="0.15">
      <c r="A541" s="1"/>
      <c r="B541" s="1" t="s">
        <v>122</v>
      </c>
      <c r="C541" t="s">
        <v>628</v>
      </c>
    </row>
    <row r="542" spans="1:3" ht="28" x14ac:dyDescent="0.15">
      <c r="A542" s="1"/>
      <c r="B542" s="1" t="s">
        <v>123</v>
      </c>
      <c r="C542" t="s">
        <v>263</v>
      </c>
    </row>
    <row r="543" spans="1:3" ht="28" x14ac:dyDescent="0.15">
      <c r="A543" s="1"/>
      <c r="B543" s="1" t="s">
        <v>124</v>
      </c>
      <c r="C543" t="s">
        <v>629</v>
      </c>
    </row>
    <row r="544" spans="1:3" ht="28" x14ac:dyDescent="0.15">
      <c r="A544" s="1"/>
      <c r="B544" s="1" t="s">
        <v>58</v>
      </c>
      <c r="C544" t="s">
        <v>630</v>
      </c>
    </row>
    <row r="545" spans="1:3" ht="28" x14ac:dyDescent="0.15">
      <c r="A545" s="1"/>
      <c r="B545" s="1" t="s">
        <v>59</v>
      </c>
      <c r="C545" t="s">
        <v>622</v>
      </c>
    </row>
    <row r="546" spans="1:3" ht="28" x14ac:dyDescent="0.15">
      <c r="A546" s="1"/>
      <c r="B546" s="1" t="s">
        <v>60</v>
      </c>
      <c r="C546" t="s">
        <v>517</v>
      </c>
    </row>
    <row r="547" spans="1:3" ht="28" x14ac:dyDescent="0.15">
      <c r="A547" s="1"/>
      <c r="B547" s="1" t="s">
        <v>125</v>
      </c>
      <c r="C547" t="s">
        <v>631</v>
      </c>
    </row>
    <row r="548" spans="1:3" ht="28" x14ac:dyDescent="0.15">
      <c r="A548" s="1"/>
      <c r="B548" s="1" t="s">
        <v>126</v>
      </c>
      <c r="C548" t="s">
        <v>632</v>
      </c>
    </row>
    <row r="549" spans="1:3" ht="28" x14ac:dyDescent="0.15">
      <c r="A549" s="1"/>
      <c r="B549" s="1" t="s">
        <v>127</v>
      </c>
      <c r="C549" t="s">
        <v>633</v>
      </c>
    </row>
    <row r="550" spans="1:3" ht="28" x14ac:dyDescent="0.15">
      <c r="A550" s="1"/>
      <c r="B550" s="1" t="s">
        <v>128</v>
      </c>
      <c r="C550" t="s">
        <v>95</v>
      </c>
    </row>
    <row r="551" spans="1:3" ht="28" x14ac:dyDescent="0.15">
      <c r="A551" s="1"/>
      <c r="B551" s="1" t="s">
        <v>129</v>
      </c>
      <c r="C551" t="s">
        <v>634</v>
      </c>
    </row>
    <row r="552" spans="1:3" ht="28" x14ac:dyDescent="0.15">
      <c r="A552" s="1"/>
      <c r="B552" s="1" t="s">
        <v>130</v>
      </c>
      <c r="C552" t="s">
        <v>635</v>
      </c>
    </row>
    <row r="553" spans="1:3" ht="28" x14ac:dyDescent="0.15">
      <c r="A553" s="1" t="s">
        <v>53</v>
      </c>
      <c r="B553" s="1" t="s">
        <v>131</v>
      </c>
      <c r="C553" t="s">
        <v>636</v>
      </c>
    </row>
    <row r="554" spans="1:3" ht="28" x14ac:dyDescent="0.15">
      <c r="A554" s="1"/>
      <c r="B554" s="1" t="s">
        <v>132</v>
      </c>
      <c r="C554" t="s">
        <v>570</v>
      </c>
    </row>
    <row r="555" spans="1:3" ht="28" x14ac:dyDescent="0.15">
      <c r="A555" s="1"/>
      <c r="B555" s="1" t="s">
        <v>118</v>
      </c>
      <c r="C555" t="s">
        <v>637</v>
      </c>
    </row>
    <row r="556" spans="1:3" ht="28" x14ac:dyDescent="0.15">
      <c r="A556" s="1"/>
      <c r="B556" s="1" t="s">
        <v>119</v>
      </c>
      <c r="C556" t="s">
        <v>638</v>
      </c>
    </row>
    <row r="557" spans="1:3" ht="28" x14ac:dyDescent="0.15">
      <c r="A557" s="1"/>
      <c r="B557" s="1" t="s">
        <v>120</v>
      </c>
      <c r="C557" t="s">
        <v>639</v>
      </c>
    </row>
    <row r="558" spans="1:3" ht="28" x14ac:dyDescent="0.15">
      <c r="A558" s="1"/>
      <c r="B558" s="1" t="s">
        <v>121</v>
      </c>
      <c r="C558" t="s">
        <v>640</v>
      </c>
    </row>
    <row r="559" spans="1:3" ht="28" x14ac:dyDescent="0.15">
      <c r="A559" s="1"/>
      <c r="B559" s="1" t="s">
        <v>122</v>
      </c>
      <c r="C559" t="s">
        <v>641</v>
      </c>
    </row>
    <row r="560" spans="1:3" ht="28" x14ac:dyDescent="0.15">
      <c r="A560" s="1"/>
      <c r="B560" s="1" t="s">
        <v>123</v>
      </c>
      <c r="C560" t="s">
        <v>642</v>
      </c>
    </row>
    <row r="561" spans="1:3" ht="28" x14ac:dyDescent="0.15">
      <c r="A561" s="1"/>
      <c r="B561" s="1" t="s">
        <v>124</v>
      </c>
      <c r="C561" t="s">
        <v>643</v>
      </c>
    </row>
    <row r="562" spans="1:3" ht="28" x14ac:dyDescent="0.15">
      <c r="A562" s="1"/>
      <c r="B562" s="1" t="s">
        <v>58</v>
      </c>
      <c r="C562" t="s">
        <v>644</v>
      </c>
    </row>
    <row r="563" spans="1:3" ht="28" x14ac:dyDescent="0.15">
      <c r="A563" s="1"/>
      <c r="B563" s="1" t="s">
        <v>59</v>
      </c>
      <c r="C563" t="s">
        <v>636</v>
      </c>
    </row>
    <row r="564" spans="1:3" ht="28" x14ac:dyDescent="0.15">
      <c r="A564" s="1"/>
      <c r="B564" s="1" t="s">
        <v>60</v>
      </c>
      <c r="C564" t="s">
        <v>645</v>
      </c>
    </row>
    <row r="565" spans="1:3" ht="28" x14ac:dyDescent="0.15">
      <c r="A565" s="1"/>
      <c r="B565" s="1" t="s">
        <v>125</v>
      </c>
      <c r="C565" t="s">
        <v>646</v>
      </c>
    </row>
    <row r="566" spans="1:3" ht="28" x14ac:dyDescent="0.15">
      <c r="A566" s="1"/>
      <c r="B566" s="1" t="s">
        <v>126</v>
      </c>
      <c r="C566" t="s">
        <v>647</v>
      </c>
    </row>
    <row r="567" spans="1:3" ht="28" x14ac:dyDescent="0.15">
      <c r="A567" s="1"/>
      <c r="B567" s="1" t="s">
        <v>127</v>
      </c>
      <c r="C567" t="s">
        <v>648</v>
      </c>
    </row>
    <row r="568" spans="1:3" ht="28" x14ac:dyDescent="0.15">
      <c r="A568" s="1"/>
      <c r="B568" s="1" t="s">
        <v>128</v>
      </c>
      <c r="C568" t="s">
        <v>649</v>
      </c>
    </row>
    <row r="569" spans="1:3" ht="28" x14ac:dyDescent="0.15">
      <c r="A569" s="1"/>
      <c r="B569" s="1" t="s">
        <v>129</v>
      </c>
      <c r="C569" t="s">
        <v>650</v>
      </c>
    </row>
    <row r="570" spans="1:3" ht="28" x14ac:dyDescent="0.15">
      <c r="A570" s="1"/>
      <c r="B570" s="1" t="s">
        <v>130</v>
      </c>
      <c r="C570" t="s">
        <v>651</v>
      </c>
    </row>
    <row r="571" spans="1:3" ht="28" x14ac:dyDescent="0.15">
      <c r="A571" s="1" t="s">
        <v>27</v>
      </c>
      <c r="B571" s="1" t="s">
        <v>131</v>
      </c>
      <c r="C571" t="s">
        <v>652</v>
      </c>
    </row>
    <row r="572" spans="1:3" ht="28" x14ac:dyDescent="0.15">
      <c r="A572" s="1"/>
      <c r="B572" s="1" t="s">
        <v>132</v>
      </c>
      <c r="C572" t="s">
        <v>653</v>
      </c>
    </row>
    <row r="573" spans="1:3" ht="28" x14ac:dyDescent="0.15">
      <c r="A573" s="1"/>
      <c r="B573" s="1" t="s">
        <v>118</v>
      </c>
      <c r="C573" t="s">
        <v>615</v>
      </c>
    </row>
    <row r="574" spans="1:3" ht="28" x14ac:dyDescent="0.15">
      <c r="A574" s="1"/>
      <c r="B574" s="1" t="s">
        <v>119</v>
      </c>
      <c r="C574" t="s">
        <v>654</v>
      </c>
    </row>
    <row r="575" spans="1:3" ht="28" x14ac:dyDescent="0.15">
      <c r="A575" s="1"/>
      <c r="B575" s="1" t="s">
        <v>120</v>
      </c>
      <c r="C575" t="s">
        <v>655</v>
      </c>
    </row>
    <row r="576" spans="1:3" ht="28" x14ac:dyDescent="0.15">
      <c r="A576" s="1"/>
      <c r="B576" s="1" t="s">
        <v>121</v>
      </c>
      <c r="C576" t="s">
        <v>656</v>
      </c>
    </row>
    <row r="577" spans="1:3" ht="28" x14ac:dyDescent="0.15">
      <c r="A577" s="1"/>
      <c r="B577" s="1" t="s">
        <v>122</v>
      </c>
      <c r="C577" t="s">
        <v>657</v>
      </c>
    </row>
    <row r="578" spans="1:3" ht="28" x14ac:dyDescent="0.15">
      <c r="A578" s="1"/>
      <c r="B578" s="1" t="s">
        <v>123</v>
      </c>
      <c r="C578" t="s">
        <v>658</v>
      </c>
    </row>
    <row r="579" spans="1:3" ht="28" x14ac:dyDescent="0.15">
      <c r="A579" s="1"/>
      <c r="B579" s="1" t="s">
        <v>124</v>
      </c>
      <c r="C579" t="s">
        <v>659</v>
      </c>
    </row>
    <row r="580" spans="1:3" ht="28" x14ac:dyDescent="0.15">
      <c r="A580" s="1"/>
      <c r="B580" s="1" t="s">
        <v>58</v>
      </c>
      <c r="C580" t="s">
        <v>659</v>
      </c>
    </row>
    <row r="581" spans="1:3" ht="28" x14ac:dyDescent="0.15">
      <c r="A581" s="1"/>
      <c r="B581" s="1" t="s">
        <v>59</v>
      </c>
      <c r="C581" t="s">
        <v>653</v>
      </c>
    </row>
    <row r="582" spans="1:3" ht="28" x14ac:dyDescent="0.15">
      <c r="A582" s="1"/>
      <c r="B582" s="1" t="s">
        <v>60</v>
      </c>
      <c r="C582" t="s">
        <v>377</v>
      </c>
    </row>
    <row r="583" spans="1:3" ht="28" x14ac:dyDescent="0.15">
      <c r="A583" s="1"/>
      <c r="B583" s="1" t="s">
        <v>125</v>
      </c>
      <c r="C583" t="s">
        <v>660</v>
      </c>
    </row>
    <row r="584" spans="1:3" ht="28" x14ac:dyDescent="0.15">
      <c r="A584" s="1"/>
      <c r="B584" s="1" t="s">
        <v>126</v>
      </c>
      <c r="C584" t="s">
        <v>661</v>
      </c>
    </row>
    <row r="585" spans="1:3" ht="28" x14ac:dyDescent="0.15">
      <c r="A585" s="1"/>
      <c r="B585" s="1" t="s">
        <v>127</v>
      </c>
      <c r="C585" t="s">
        <v>662</v>
      </c>
    </row>
    <row r="586" spans="1:3" ht="28" x14ac:dyDescent="0.15">
      <c r="A586" s="1"/>
      <c r="B586" s="1" t="s">
        <v>128</v>
      </c>
      <c r="C586" t="s">
        <v>663</v>
      </c>
    </row>
    <row r="587" spans="1:3" ht="28" x14ac:dyDescent="0.15">
      <c r="A587" s="1"/>
      <c r="B587" s="1" t="s">
        <v>129</v>
      </c>
      <c r="C587" t="s">
        <v>664</v>
      </c>
    </row>
    <row r="588" spans="1:3" ht="28" x14ac:dyDescent="0.15">
      <c r="A588" s="1"/>
      <c r="B588" s="1" t="s">
        <v>130</v>
      </c>
      <c r="C588" t="s">
        <v>665</v>
      </c>
    </row>
    <row r="589" spans="1:3" ht="28" x14ac:dyDescent="0.15">
      <c r="A589" s="1" t="s">
        <v>10</v>
      </c>
      <c r="B589" s="1" t="s">
        <v>131</v>
      </c>
      <c r="C589" t="s">
        <v>666</v>
      </c>
    </row>
    <row r="590" spans="1:3" ht="28" x14ac:dyDescent="0.15">
      <c r="A590" s="1"/>
      <c r="B590" s="1" t="s">
        <v>132</v>
      </c>
      <c r="C590" t="s">
        <v>299</v>
      </c>
    </row>
    <row r="591" spans="1:3" ht="28" x14ac:dyDescent="0.15">
      <c r="A591" s="1"/>
      <c r="B591" s="1" t="s">
        <v>118</v>
      </c>
      <c r="C591" t="s">
        <v>667</v>
      </c>
    </row>
    <row r="592" spans="1:3" ht="28" x14ac:dyDescent="0.15">
      <c r="A592" s="1"/>
      <c r="B592" s="1" t="s">
        <v>119</v>
      </c>
      <c r="C592" t="s">
        <v>668</v>
      </c>
    </row>
    <row r="593" spans="1:3" ht="28" x14ac:dyDescent="0.15">
      <c r="A593" s="1"/>
      <c r="B593" s="1" t="s">
        <v>120</v>
      </c>
      <c r="C593" t="s">
        <v>669</v>
      </c>
    </row>
    <row r="594" spans="1:3" ht="28" x14ac:dyDescent="0.15">
      <c r="A594" s="1"/>
      <c r="B594" s="1" t="s">
        <v>121</v>
      </c>
      <c r="C594" t="s">
        <v>70</v>
      </c>
    </row>
    <row r="595" spans="1:3" ht="28" x14ac:dyDescent="0.15">
      <c r="A595" s="1"/>
      <c r="B595" s="1" t="s">
        <v>122</v>
      </c>
      <c r="C595" t="s">
        <v>670</v>
      </c>
    </row>
    <row r="596" spans="1:3" ht="28" x14ac:dyDescent="0.15">
      <c r="A596" s="1"/>
      <c r="B596" s="1" t="s">
        <v>123</v>
      </c>
      <c r="C596" t="s">
        <v>671</v>
      </c>
    </row>
    <row r="597" spans="1:3" ht="28" x14ac:dyDescent="0.15">
      <c r="A597" s="1"/>
      <c r="B597" s="1" t="s">
        <v>124</v>
      </c>
      <c r="C597" t="s">
        <v>672</v>
      </c>
    </row>
    <row r="598" spans="1:3" ht="28" x14ac:dyDescent="0.15">
      <c r="A598" s="1"/>
      <c r="B598" s="1" t="s">
        <v>58</v>
      </c>
      <c r="C598" t="s">
        <v>673</v>
      </c>
    </row>
    <row r="599" spans="1:3" ht="28" x14ac:dyDescent="0.15">
      <c r="A599" s="1"/>
      <c r="B599" s="1" t="s">
        <v>59</v>
      </c>
      <c r="C599" t="s">
        <v>82</v>
      </c>
    </row>
    <row r="600" spans="1:3" ht="28" x14ac:dyDescent="0.15">
      <c r="A600" s="1"/>
      <c r="B600" s="1" t="s">
        <v>60</v>
      </c>
      <c r="C600" t="s">
        <v>672</v>
      </c>
    </row>
    <row r="601" spans="1:3" ht="28" x14ac:dyDescent="0.15">
      <c r="A601" s="1"/>
      <c r="B601" s="1" t="s">
        <v>125</v>
      </c>
      <c r="C601" t="s">
        <v>674</v>
      </c>
    </row>
    <row r="602" spans="1:3" ht="28" x14ac:dyDescent="0.15">
      <c r="A602" s="1"/>
      <c r="B602" s="1" t="s">
        <v>126</v>
      </c>
      <c r="C602" t="s">
        <v>675</v>
      </c>
    </row>
    <row r="603" spans="1:3" ht="28" x14ac:dyDescent="0.15">
      <c r="A603" s="1"/>
      <c r="B603" s="1" t="s">
        <v>127</v>
      </c>
      <c r="C603" t="s">
        <v>73</v>
      </c>
    </row>
    <row r="604" spans="1:3" ht="28" x14ac:dyDescent="0.15">
      <c r="A604" s="1"/>
      <c r="B604" s="1" t="s">
        <v>128</v>
      </c>
      <c r="C604" t="s">
        <v>668</v>
      </c>
    </row>
    <row r="605" spans="1:3" ht="28" x14ac:dyDescent="0.15">
      <c r="A605" s="1"/>
      <c r="B605" s="1" t="s">
        <v>129</v>
      </c>
      <c r="C605" t="s">
        <v>676</v>
      </c>
    </row>
    <row r="606" spans="1:3" ht="28" x14ac:dyDescent="0.15">
      <c r="A606" s="1"/>
      <c r="B606" s="1" t="s">
        <v>130</v>
      </c>
      <c r="C606" t="s">
        <v>677</v>
      </c>
    </row>
    <row r="607" spans="1:3" ht="28" x14ac:dyDescent="0.15">
      <c r="A607" s="1" t="s">
        <v>46</v>
      </c>
      <c r="B607" s="1" t="s">
        <v>131</v>
      </c>
      <c r="C607" t="s">
        <v>678</v>
      </c>
    </row>
    <row r="608" spans="1:3" ht="28" x14ac:dyDescent="0.15">
      <c r="A608" s="1"/>
      <c r="B608" s="1" t="s">
        <v>132</v>
      </c>
      <c r="C608" t="s">
        <v>679</v>
      </c>
    </row>
    <row r="609" spans="1:3" ht="28" x14ac:dyDescent="0.15">
      <c r="A609" s="1"/>
      <c r="B609" s="1" t="s">
        <v>118</v>
      </c>
      <c r="C609" t="s">
        <v>680</v>
      </c>
    </row>
    <row r="610" spans="1:3" ht="28" x14ac:dyDescent="0.15">
      <c r="A610" s="1"/>
      <c r="B610" s="1" t="s">
        <v>119</v>
      </c>
      <c r="C610" t="s">
        <v>681</v>
      </c>
    </row>
    <row r="611" spans="1:3" ht="28" x14ac:dyDescent="0.15">
      <c r="A611" s="1"/>
      <c r="B611" s="1" t="s">
        <v>120</v>
      </c>
      <c r="C611" t="s">
        <v>682</v>
      </c>
    </row>
    <row r="612" spans="1:3" ht="28" x14ac:dyDescent="0.15">
      <c r="A612" s="1"/>
      <c r="B612" s="1" t="s">
        <v>121</v>
      </c>
      <c r="C612" t="s">
        <v>683</v>
      </c>
    </row>
    <row r="613" spans="1:3" ht="28" x14ac:dyDescent="0.15">
      <c r="A613" s="1"/>
      <c r="B613" s="1" t="s">
        <v>122</v>
      </c>
      <c r="C613" t="s">
        <v>114</v>
      </c>
    </row>
    <row r="614" spans="1:3" ht="28" x14ac:dyDescent="0.15">
      <c r="A614" s="1"/>
      <c r="B614" s="1" t="s">
        <v>123</v>
      </c>
      <c r="C614" t="s">
        <v>635</v>
      </c>
    </row>
    <row r="615" spans="1:3" ht="28" x14ac:dyDescent="0.15">
      <c r="A615" s="1"/>
      <c r="B615" s="1" t="s">
        <v>124</v>
      </c>
      <c r="C615" t="s">
        <v>684</v>
      </c>
    </row>
    <row r="616" spans="1:3" ht="28" x14ac:dyDescent="0.15">
      <c r="A616" s="1"/>
      <c r="B616" s="1" t="s">
        <v>58</v>
      </c>
      <c r="C616" t="s">
        <v>685</v>
      </c>
    </row>
    <row r="617" spans="1:3" ht="28" x14ac:dyDescent="0.15">
      <c r="A617" s="1"/>
      <c r="B617" s="1" t="s">
        <v>59</v>
      </c>
      <c r="C617" t="s">
        <v>678</v>
      </c>
    </row>
    <row r="618" spans="1:3" ht="28" x14ac:dyDescent="0.15">
      <c r="A618" s="1"/>
      <c r="B618" s="1" t="s">
        <v>60</v>
      </c>
      <c r="C618" t="s">
        <v>683</v>
      </c>
    </row>
    <row r="619" spans="1:3" ht="28" x14ac:dyDescent="0.15">
      <c r="A619" s="1"/>
      <c r="B619" s="1" t="s">
        <v>125</v>
      </c>
      <c r="C619" t="s">
        <v>686</v>
      </c>
    </row>
    <row r="620" spans="1:3" ht="28" x14ac:dyDescent="0.15">
      <c r="A620" s="1"/>
      <c r="B620" s="1" t="s">
        <v>126</v>
      </c>
      <c r="C620" t="s">
        <v>687</v>
      </c>
    </row>
    <row r="621" spans="1:3" ht="28" x14ac:dyDescent="0.15">
      <c r="A621" s="1"/>
      <c r="B621" s="1" t="s">
        <v>127</v>
      </c>
      <c r="C621" t="s">
        <v>688</v>
      </c>
    </row>
    <row r="622" spans="1:3" ht="28" x14ac:dyDescent="0.15">
      <c r="A622" s="1"/>
      <c r="B622" s="1" t="s">
        <v>128</v>
      </c>
      <c r="C622" t="s">
        <v>689</v>
      </c>
    </row>
    <row r="623" spans="1:3" ht="28" x14ac:dyDescent="0.15">
      <c r="A623" s="1"/>
      <c r="B623" s="1" t="s">
        <v>129</v>
      </c>
      <c r="C623" t="s">
        <v>690</v>
      </c>
    </row>
    <row r="624" spans="1:3" ht="28" x14ac:dyDescent="0.15">
      <c r="A624" s="1"/>
      <c r="B624" s="1" t="s">
        <v>130</v>
      </c>
      <c r="C624" t="s">
        <v>691</v>
      </c>
    </row>
    <row r="625" spans="1:3" ht="28" x14ac:dyDescent="0.15">
      <c r="A625" s="1" t="s">
        <v>40</v>
      </c>
      <c r="B625" s="1" t="s">
        <v>131</v>
      </c>
      <c r="C625" t="s">
        <v>692</v>
      </c>
    </row>
    <row r="626" spans="1:3" ht="28" x14ac:dyDescent="0.15">
      <c r="A626" s="1"/>
      <c r="B626" s="1" t="s">
        <v>132</v>
      </c>
      <c r="C626" t="s">
        <v>693</v>
      </c>
    </row>
    <row r="627" spans="1:3" ht="28" x14ac:dyDescent="0.15">
      <c r="A627" s="1"/>
      <c r="B627" s="1" t="s">
        <v>118</v>
      </c>
      <c r="C627" t="s">
        <v>694</v>
      </c>
    </row>
    <row r="628" spans="1:3" ht="28" x14ac:dyDescent="0.15">
      <c r="A628" s="1"/>
      <c r="B628" s="1" t="s">
        <v>119</v>
      </c>
      <c r="C628" t="s">
        <v>695</v>
      </c>
    </row>
    <row r="629" spans="1:3" ht="28" x14ac:dyDescent="0.15">
      <c r="A629" s="1"/>
      <c r="B629" s="1" t="s">
        <v>120</v>
      </c>
      <c r="C629" t="s">
        <v>696</v>
      </c>
    </row>
    <row r="630" spans="1:3" ht="28" x14ac:dyDescent="0.15">
      <c r="A630" s="1"/>
      <c r="B630" s="1" t="s">
        <v>121</v>
      </c>
      <c r="C630" t="s">
        <v>697</v>
      </c>
    </row>
    <row r="631" spans="1:3" ht="28" x14ac:dyDescent="0.15">
      <c r="A631" s="1"/>
      <c r="B631" s="1" t="s">
        <v>122</v>
      </c>
      <c r="C631" t="s">
        <v>685</v>
      </c>
    </row>
    <row r="632" spans="1:3" ht="28" x14ac:dyDescent="0.15">
      <c r="A632" s="1"/>
      <c r="B632" s="1" t="s">
        <v>123</v>
      </c>
      <c r="C632" t="s">
        <v>352</v>
      </c>
    </row>
    <row r="633" spans="1:3" ht="28" x14ac:dyDescent="0.15">
      <c r="A633" s="1"/>
      <c r="B633" s="1" t="s">
        <v>124</v>
      </c>
      <c r="C633" t="s">
        <v>352</v>
      </c>
    </row>
    <row r="634" spans="1:3" ht="28" x14ac:dyDescent="0.15">
      <c r="A634" s="1"/>
      <c r="B634" s="1" t="s">
        <v>58</v>
      </c>
      <c r="C634" t="s">
        <v>698</v>
      </c>
    </row>
    <row r="635" spans="1:3" ht="28" x14ac:dyDescent="0.15">
      <c r="A635" s="1"/>
      <c r="B635" s="1" t="s">
        <v>59</v>
      </c>
      <c r="C635" t="s">
        <v>697</v>
      </c>
    </row>
    <row r="636" spans="1:3" ht="28" x14ac:dyDescent="0.15">
      <c r="A636" s="1"/>
      <c r="B636" s="1" t="s">
        <v>60</v>
      </c>
      <c r="C636" t="s">
        <v>692</v>
      </c>
    </row>
    <row r="637" spans="1:3" ht="28" x14ac:dyDescent="0.15">
      <c r="A637" s="1"/>
      <c r="B637" s="1" t="s">
        <v>125</v>
      </c>
      <c r="C637" t="s">
        <v>506</v>
      </c>
    </row>
    <row r="638" spans="1:3" ht="28" x14ac:dyDescent="0.15">
      <c r="A638" s="1"/>
      <c r="B638" s="1" t="s">
        <v>126</v>
      </c>
      <c r="C638" t="s">
        <v>699</v>
      </c>
    </row>
    <row r="639" spans="1:3" ht="28" x14ac:dyDescent="0.15">
      <c r="A639" s="1"/>
      <c r="B639" s="1" t="s">
        <v>127</v>
      </c>
      <c r="C639" t="s">
        <v>115</v>
      </c>
    </row>
    <row r="640" spans="1:3" ht="28" x14ac:dyDescent="0.15">
      <c r="A640" s="1"/>
      <c r="B640" s="1" t="s">
        <v>128</v>
      </c>
      <c r="C640" t="s">
        <v>101</v>
      </c>
    </row>
    <row r="641" spans="1:3" ht="28" x14ac:dyDescent="0.15">
      <c r="A641" s="1"/>
      <c r="B641" s="1" t="s">
        <v>129</v>
      </c>
      <c r="C641" t="s">
        <v>700</v>
      </c>
    </row>
    <row r="642" spans="1:3" ht="28" x14ac:dyDescent="0.15">
      <c r="A642" s="1"/>
      <c r="B642" s="1" t="s">
        <v>130</v>
      </c>
      <c r="C642" t="s">
        <v>701</v>
      </c>
    </row>
    <row r="643" spans="1:3" ht="28" x14ac:dyDescent="0.15">
      <c r="A643" s="1" t="s">
        <v>2</v>
      </c>
      <c r="B643" s="1" t="s">
        <v>131</v>
      </c>
      <c r="C643" t="s">
        <v>64</v>
      </c>
    </row>
    <row r="644" spans="1:3" ht="28" x14ac:dyDescent="0.15">
      <c r="A644" s="1"/>
      <c r="B644" s="1" t="s">
        <v>132</v>
      </c>
      <c r="C644" t="s">
        <v>702</v>
      </c>
    </row>
    <row r="645" spans="1:3" ht="28" x14ac:dyDescent="0.15">
      <c r="A645" s="1"/>
      <c r="B645" s="1" t="s">
        <v>118</v>
      </c>
      <c r="C645" t="s">
        <v>68</v>
      </c>
    </row>
    <row r="646" spans="1:3" ht="28" x14ac:dyDescent="0.15">
      <c r="A646" s="1"/>
      <c r="B646" s="1" t="s">
        <v>119</v>
      </c>
      <c r="C646" t="s">
        <v>703</v>
      </c>
    </row>
    <row r="647" spans="1:3" ht="28" x14ac:dyDescent="0.15">
      <c r="A647" s="1"/>
      <c r="B647" s="1" t="s">
        <v>120</v>
      </c>
      <c r="C647" t="s">
        <v>68</v>
      </c>
    </row>
    <row r="648" spans="1:3" ht="28" x14ac:dyDescent="0.15">
      <c r="A648" s="1"/>
      <c r="B648" s="1" t="s">
        <v>121</v>
      </c>
      <c r="C648" t="s">
        <v>704</v>
      </c>
    </row>
    <row r="649" spans="1:3" ht="28" x14ac:dyDescent="0.15">
      <c r="A649" s="1"/>
      <c r="B649" s="1" t="s">
        <v>122</v>
      </c>
      <c r="C649" t="s">
        <v>705</v>
      </c>
    </row>
    <row r="650" spans="1:3" ht="28" x14ac:dyDescent="0.15">
      <c r="A650" s="1"/>
      <c r="B650" s="1" t="s">
        <v>123</v>
      </c>
      <c r="C650" t="s">
        <v>706</v>
      </c>
    </row>
    <row r="651" spans="1:3" ht="28" x14ac:dyDescent="0.15">
      <c r="A651" s="1"/>
      <c r="B651" s="1" t="s">
        <v>124</v>
      </c>
      <c r="C651" t="s">
        <v>65</v>
      </c>
    </row>
    <row r="652" spans="1:3" ht="28" x14ac:dyDescent="0.15">
      <c r="A652" s="1"/>
      <c r="B652" s="1" t="s">
        <v>58</v>
      </c>
      <c r="C652" t="s">
        <v>707</v>
      </c>
    </row>
    <row r="653" spans="1:3" ht="28" x14ac:dyDescent="0.15">
      <c r="A653" s="1"/>
      <c r="B653" s="1" t="s">
        <v>59</v>
      </c>
      <c r="C653" t="s">
        <v>708</v>
      </c>
    </row>
    <row r="654" spans="1:3" ht="28" x14ac:dyDescent="0.15">
      <c r="A654" s="1"/>
      <c r="B654" s="1" t="s">
        <v>60</v>
      </c>
      <c r="C654" t="s">
        <v>62</v>
      </c>
    </row>
    <row r="655" spans="1:3" ht="28" x14ac:dyDescent="0.15">
      <c r="A655" s="1"/>
      <c r="B655" s="1" t="s">
        <v>125</v>
      </c>
      <c r="C655" t="s">
        <v>62</v>
      </c>
    </row>
    <row r="656" spans="1:3" ht="28" x14ac:dyDescent="0.15">
      <c r="A656" s="1"/>
      <c r="B656" s="1" t="s">
        <v>126</v>
      </c>
      <c r="C656" t="s">
        <v>709</v>
      </c>
    </row>
    <row r="657" spans="1:3" ht="28" x14ac:dyDescent="0.15">
      <c r="A657" s="1"/>
      <c r="B657" s="1" t="s">
        <v>127</v>
      </c>
      <c r="C657" t="s">
        <v>710</v>
      </c>
    </row>
    <row r="658" spans="1:3" ht="28" x14ac:dyDescent="0.15">
      <c r="A658" s="1"/>
      <c r="B658" s="1" t="s">
        <v>128</v>
      </c>
      <c r="C658" t="s">
        <v>68</v>
      </c>
    </row>
    <row r="659" spans="1:3" ht="28" x14ac:dyDescent="0.15">
      <c r="A659" s="1"/>
      <c r="B659" s="1" t="s">
        <v>129</v>
      </c>
      <c r="C659" t="s">
        <v>711</v>
      </c>
    </row>
    <row r="660" spans="1:3" ht="28" x14ac:dyDescent="0.15">
      <c r="A660" s="1"/>
      <c r="B660" s="1" t="s">
        <v>130</v>
      </c>
      <c r="C660" t="s">
        <v>703</v>
      </c>
    </row>
    <row r="661" spans="1:3" ht="28" x14ac:dyDescent="0.15">
      <c r="A661" s="1" t="s">
        <v>45</v>
      </c>
      <c r="B661" s="1" t="s">
        <v>131</v>
      </c>
      <c r="C661" t="s">
        <v>712</v>
      </c>
    </row>
    <row r="662" spans="1:3" ht="28" x14ac:dyDescent="0.15">
      <c r="A662" s="1"/>
      <c r="B662" s="1" t="s">
        <v>132</v>
      </c>
      <c r="C662" t="s">
        <v>713</v>
      </c>
    </row>
    <row r="663" spans="1:3" ht="28" x14ac:dyDescent="0.15">
      <c r="A663" s="1"/>
      <c r="B663" s="1" t="s">
        <v>118</v>
      </c>
      <c r="C663" t="s">
        <v>714</v>
      </c>
    </row>
    <row r="664" spans="1:3" ht="28" x14ac:dyDescent="0.15">
      <c r="A664" s="1"/>
      <c r="B664" s="1" t="s">
        <v>119</v>
      </c>
      <c r="C664" t="s">
        <v>715</v>
      </c>
    </row>
    <row r="665" spans="1:3" ht="28" x14ac:dyDescent="0.15">
      <c r="A665" s="1"/>
      <c r="B665" s="1" t="s">
        <v>120</v>
      </c>
      <c r="C665" t="s">
        <v>716</v>
      </c>
    </row>
    <row r="666" spans="1:3" ht="28" x14ac:dyDescent="0.15">
      <c r="A666" s="1"/>
      <c r="B666" s="1" t="s">
        <v>121</v>
      </c>
      <c r="C666" t="s">
        <v>717</v>
      </c>
    </row>
    <row r="667" spans="1:3" ht="28" x14ac:dyDescent="0.15">
      <c r="A667" s="1"/>
      <c r="B667" s="1" t="s">
        <v>122</v>
      </c>
      <c r="C667" t="s">
        <v>718</v>
      </c>
    </row>
    <row r="668" spans="1:3" ht="28" x14ac:dyDescent="0.15">
      <c r="A668" s="1"/>
      <c r="B668" s="1" t="s">
        <v>123</v>
      </c>
      <c r="C668" t="s">
        <v>719</v>
      </c>
    </row>
    <row r="669" spans="1:3" ht="28" x14ac:dyDescent="0.15">
      <c r="A669" s="1"/>
      <c r="B669" s="1" t="s">
        <v>124</v>
      </c>
      <c r="C669" t="s">
        <v>283</v>
      </c>
    </row>
    <row r="670" spans="1:3" ht="28" x14ac:dyDescent="0.15">
      <c r="A670" s="1"/>
      <c r="B670" s="1" t="s">
        <v>58</v>
      </c>
      <c r="C670" t="s">
        <v>720</v>
      </c>
    </row>
    <row r="671" spans="1:3" ht="28" x14ac:dyDescent="0.15">
      <c r="A671" s="1"/>
      <c r="B671" s="1" t="s">
        <v>59</v>
      </c>
      <c r="C671" t="s">
        <v>721</v>
      </c>
    </row>
    <row r="672" spans="1:3" ht="28" x14ac:dyDescent="0.15">
      <c r="A672" s="1"/>
      <c r="B672" s="1" t="s">
        <v>60</v>
      </c>
      <c r="C672" t="s">
        <v>722</v>
      </c>
    </row>
    <row r="673" spans="1:3" ht="28" x14ac:dyDescent="0.15">
      <c r="A673" s="1"/>
      <c r="B673" s="1" t="s">
        <v>125</v>
      </c>
      <c r="C673" t="s">
        <v>723</v>
      </c>
    </row>
    <row r="674" spans="1:3" ht="28" x14ac:dyDescent="0.15">
      <c r="A674" s="1"/>
      <c r="B674" s="1" t="s">
        <v>126</v>
      </c>
      <c r="C674" t="s">
        <v>724</v>
      </c>
    </row>
    <row r="675" spans="1:3" ht="28" x14ac:dyDescent="0.15">
      <c r="A675" s="1"/>
      <c r="B675" s="1" t="s">
        <v>127</v>
      </c>
      <c r="C675" t="s">
        <v>725</v>
      </c>
    </row>
    <row r="676" spans="1:3" ht="28" x14ac:dyDescent="0.15">
      <c r="A676" s="1"/>
      <c r="B676" s="1" t="s">
        <v>128</v>
      </c>
      <c r="C676" t="s">
        <v>726</v>
      </c>
    </row>
    <row r="677" spans="1:3" ht="28" x14ac:dyDescent="0.15">
      <c r="A677" s="1"/>
      <c r="B677" s="1" t="s">
        <v>129</v>
      </c>
      <c r="C677" t="s">
        <v>727</v>
      </c>
    </row>
    <row r="678" spans="1:3" ht="28" x14ac:dyDescent="0.15">
      <c r="A678" s="1"/>
      <c r="B678" s="1" t="s">
        <v>130</v>
      </c>
      <c r="C678" t="s">
        <v>279</v>
      </c>
    </row>
    <row r="679" spans="1:3" ht="28" x14ac:dyDescent="0.15">
      <c r="A679" s="1" t="s">
        <v>42</v>
      </c>
      <c r="B679" s="1" t="s">
        <v>131</v>
      </c>
      <c r="C679" t="s">
        <v>216</v>
      </c>
    </row>
    <row r="680" spans="1:3" ht="28" x14ac:dyDescent="0.15">
      <c r="A680" s="1"/>
      <c r="B680" s="1" t="s">
        <v>132</v>
      </c>
      <c r="C680" t="s">
        <v>728</v>
      </c>
    </row>
    <row r="681" spans="1:3" ht="28" x14ac:dyDescent="0.15">
      <c r="A681" s="1"/>
      <c r="B681" s="1" t="s">
        <v>118</v>
      </c>
      <c r="C681" t="s">
        <v>729</v>
      </c>
    </row>
    <row r="682" spans="1:3" ht="28" x14ac:dyDescent="0.15">
      <c r="A682" s="1"/>
      <c r="B682" s="1" t="s">
        <v>119</v>
      </c>
      <c r="C682" t="s">
        <v>730</v>
      </c>
    </row>
    <row r="683" spans="1:3" ht="28" x14ac:dyDescent="0.15">
      <c r="A683" s="1"/>
      <c r="B683" s="1" t="s">
        <v>120</v>
      </c>
      <c r="C683" t="s">
        <v>513</v>
      </c>
    </row>
    <row r="684" spans="1:3" ht="28" x14ac:dyDescent="0.15">
      <c r="A684" s="1"/>
      <c r="B684" s="1" t="s">
        <v>121</v>
      </c>
      <c r="C684" t="s">
        <v>731</v>
      </c>
    </row>
    <row r="685" spans="1:3" ht="28" x14ac:dyDescent="0.15">
      <c r="A685" s="1"/>
      <c r="B685" s="1" t="s">
        <v>122</v>
      </c>
      <c r="C685" t="s">
        <v>732</v>
      </c>
    </row>
    <row r="686" spans="1:3" ht="28" x14ac:dyDescent="0.15">
      <c r="A686" s="1"/>
      <c r="B686" s="1" t="s">
        <v>123</v>
      </c>
      <c r="C686" t="s">
        <v>733</v>
      </c>
    </row>
    <row r="687" spans="1:3" ht="28" x14ac:dyDescent="0.15">
      <c r="A687" s="1"/>
      <c r="B687" s="1" t="s">
        <v>124</v>
      </c>
      <c r="C687" t="s">
        <v>734</v>
      </c>
    </row>
    <row r="688" spans="1:3" ht="28" x14ac:dyDescent="0.15">
      <c r="A688" s="1"/>
      <c r="B688" s="1" t="s">
        <v>58</v>
      </c>
      <c r="C688" t="s">
        <v>735</v>
      </c>
    </row>
    <row r="689" spans="1:3" ht="28" x14ac:dyDescent="0.15">
      <c r="A689" s="1"/>
      <c r="B689" s="1" t="s">
        <v>59</v>
      </c>
      <c r="C689" t="s">
        <v>697</v>
      </c>
    </row>
    <row r="690" spans="1:3" ht="28" x14ac:dyDescent="0.15">
      <c r="A690" s="1"/>
      <c r="B690" s="1" t="s">
        <v>60</v>
      </c>
      <c r="C690" t="s">
        <v>736</v>
      </c>
    </row>
    <row r="691" spans="1:3" ht="28" x14ac:dyDescent="0.15">
      <c r="A691" s="1"/>
      <c r="B691" s="1" t="s">
        <v>125</v>
      </c>
      <c r="C691" t="s">
        <v>737</v>
      </c>
    </row>
    <row r="692" spans="1:3" ht="28" x14ac:dyDescent="0.15">
      <c r="A692" s="1"/>
      <c r="B692" s="1" t="s">
        <v>126</v>
      </c>
      <c r="C692" t="s">
        <v>738</v>
      </c>
    </row>
    <row r="693" spans="1:3" ht="28" x14ac:dyDescent="0.15">
      <c r="A693" s="1"/>
      <c r="B693" s="1" t="s">
        <v>127</v>
      </c>
      <c r="C693" t="s">
        <v>739</v>
      </c>
    </row>
    <row r="694" spans="1:3" ht="28" x14ac:dyDescent="0.15">
      <c r="A694" s="1"/>
      <c r="B694" s="1" t="s">
        <v>128</v>
      </c>
      <c r="C694" t="s">
        <v>740</v>
      </c>
    </row>
    <row r="695" spans="1:3" ht="28" x14ac:dyDescent="0.15">
      <c r="A695" s="1"/>
      <c r="B695" s="1" t="s">
        <v>129</v>
      </c>
      <c r="C695" t="s">
        <v>741</v>
      </c>
    </row>
    <row r="696" spans="1:3" ht="28" x14ac:dyDescent="0.15">
      <c r="A696" s="1"/>
      <c r="B696" s="1" t="s">
        <v>130</v>
      </c>
      <c r="C696" t="s">
        <v>742</v>
      </c>
    </row>
    <row r="697" spans="1:3" ht="28" x14ac:dyDescent="0.15">
      <c r="A697" s="1" t="s">
        <v>50</v>
      </c>
      <c r="B697" s="1" t="s">
        <v>131</v>
      </c>
      <c r="C697" t="s">
        <v>743</v>
      </c>
    </row>
    <row r="698" spans="1:3" ht="28" x14ac:dyDescent="0.15">
      <c r="A698" s="1"/>
      <c r="B698" s="1" t="s">
        <v>132</v>
      </c>
      <c r="C698" t="s">
        <v>744</v>
      </c>
    </row>
    <row r="699" spans="1:3" ht="28" x14ac:dyDescent="0.15">
      <c r="A699" s="1"/>
      <c r="B699" s="1" t="s">
        <v>118</v>
      </c>
      <c r="C699" t="s">
        <v>745</v>
      </c>
    </row>
    <row r="700" spans="1:3" ht="28" x14ac:dyDescent="0.15">
      <c r="A700" s="1"/>
      <c r="B700" s="1" t="s">
        <v>119</v>
      </c>
      <c r="C700" t="s">
        <v>746</v>
      </c>
    </row>
    <row r="701" spans="1:3" ht="28" x14ac:dyDescent="0.15">
      <c r="A701" s="1"/>
      <c r="B701" s="1" t="s">
        <v>120</v>
      </c>
      <c r="C701" t="s">
        <v>747</v>
      </c>
    </row>
    <row r="702" spans="1:3" ht="28" x14ac:dyDescent="0.15">
      <c r="A702" s="1"/>
      <c r="B702" s="1" t="s">
        <v>121</v>
      </c>
      <c r="C702" t="s">
        <v>748</v>
      </c>
    </row>
    <row r="703" spans="1:3" ht="28" x14ac:dyDescent="0.15">
      <c r="A703" s="1"/>
      <c r="B703" s="1" t="s">
        <v>122</v>
      </c>
      <c r="C703" t="s">
        <v>749</v>
      </c>
    </row>
    <row r="704" spans="1:3" ht="28" x14ac:dyDescent="0.15">
      <c r="A704" s="1"/>
      <c r="B704" s="1" t="s">
        <v>123</v>
      </c>
      <c r="C704" t="s">
        <v>750</v>
      </c>
    </row>
    <row r="705" spans="1:3" ht="28" x14ac:dyDescent="0.15">
      <c r="A705" s="1"/>
      <c r="B705" s="1" t="s">
        <v>124</v>
      </c>
      <c r="C705" t="s">
        <v>751</v>
      </c>
    </row>
    <row r="706" spans="1:3" ht="28" x14ac:dyDescent="0.15">
      <c r="A706" s="1"/>
      <c r="B706" s="1" t="s">
        <v>58</v>
      </c>
      <c r="C706" t="s">
        <v>752</v>
      </c>
    </row>
    <row r="707" spans="1:3" ht="28" x14ac:dyDescent="0.15">
      <c r="A707" s="1"/>
      <c r="B707" s="1" t="s">
        <v>59</v>
      </c>
      <c r="C707" t="s">
        <v>753</v>
      </c>
    </row>
    <row r="708" spans="1:3" ht="28" x14ac:dyDescent="0.15">
      <c r="A708" s="1"/>
      <c r="B708" s="1" t="s">
        <v>60</v>
      </c>
      <c r="C708" t="s">
        <v>754</v>
      </c>
    </row>
    <row r="709" spans="1:3" ht="28" x14ac:dyDescent="0.15">
      <c r="A709" s="1"/>
      <c r="B709" s="1" t="s">
        <v>125</v>
      </c>
      <c r="C709" t="s">
        <v>755</v>
      </c>
    </row>
    <row r="710" spans="1:3" ht="28" x14ac:dyDescent="0.15">
      <c r="A710" s="1"/>
      <c r="B710" s="1" t="s">
        <v>126</v>
      </c>
      <c r="C710" t="s">
        <v>756</v>
      </c>
    </row>
    <row r="711" spans="1:3" ht="28" x14ac:dyDescent="0.15">
      <c r="A711" s="1"/>
      <c r="B711" s="1" t="s">
        <v>127</v>
      </c>
      <c r="C711" t="s">
        <v>757</v>
      </c>
    </row>
    <row r="712" spans="1:3" ht="28" x14ac:dyDescent="0.15">
      <c r="A712" s="1"/>
      <c r="B712" s="1" t="s">
        <v>128</v>
      </c>
      <c r="C712" t="s">
        <v>758</v>
      </c>
    </row>
    <row r="713" spans="1:3" ht="28" x14ac:dyDescent="0.15">
      <c r="A713" s="1"/>
      <c r="B713" s="1" t="s">
        <v>129</v>
      </c>
      <c r="C713" t="s">
        <v>759</v>
      </c>
    </row>
    <row r="714" spans="1:3" ht="28" x14ac:dyDescent="0.15">
      <c r="A714" s="1"/>
      <c r="B714" s="1" t="s">
        <v>130</v>
      </c>
      <c r="C714" t="s">
        <v>760</v>
      </c>
    </row>
    <row r="715" spans="1:3" ht="28" x14ac:dyDescent="0.15">
      <c r="A715" s="1" t="s">
        <v>18</v>
      </c>
      <c r="B715" s="1" t="s">
        <v>131</v>
      </c>
      <c r="C715" t="s">
        <v>761</v>
      </c>
    </row>
    <row r="716" spans="1:3" ht="28" x14ac:dyDescent="0.15">
      <c r="A716" s="1"/>
      <c r="B716" s="1" t="s">
        <v>132</v>
      </c>
      <c r="C716" t="s">
        <v>446</v>
      </c>
    </row>
    <row r="717" spans="1:3" ht="28" x14ac:dyDescent="0.15">
      <c r="A717" s="1"/>
      <c r="B717" s="1" t="s">
        <v>118</v>
      </c>
      <c r="C717" t="s">
        <v>564</v>
      </c>
    </row>
    <row r="718" spans="1:3" ht="28" x14ac:dyDescent="0.15">
      <c r="A718" s="1"/>
      <c r="B718" s="1" t="s">
        <v>119</v>
      </c>
      <c r="C718" t="s">
        <v>762</v>
      </c>
    </row>
    <row r="719" spans="1:3" ht="28" x14ac:dyDescent="0.15">
      <c r="A719" s="1"/>
      <c r="B719" s="1" t="s">
        <v>120</v>
      </c>
      <c r="C719" t="s">
        <v>763</v>
      </c>
    </row>
    <row r="720" spans="1:3" ht="28" x14ac:dyDescent="0.15">
      <c r="A720" s="1"/>
      <c r="B720" s="1" t="s">
        <v>121</v>
      </c>
      <c r="C720" t="s">
        <v>764</v>
      </c>
    </row>
    <row r="721" spans="1:3" ht="28" x14ac:dyDescent="0.15">
      <c r="A721" s="1"/>
      <c r="B721" s="1" t="s">
        <v>122</v>
      </c>
      <c r="C721" t="s">
        <v>765</v>
      </c>
    </row>
    <row r="722" spans="1:3" ht="28" x14ac:dyDescent="0.15">
      <c r="A722" s="1"/>
      <c r="B722" s="1" t="s">
        <v>123</v>
      </c>
      <c r="C722" t="s">
        <v>766</v>
      </c>
    </row>
    <row r="723" spans="1:3" ht="28" x14ac:dyDescent="0.15">
      <c r="A723" s="1"/>
      <c r="B723" s="1" t="s">
        <v>124</v>
      </c>
      <c r="C723" t="s">
        <v>767</v>
      </c>
    </row>
    <row r="724" spans="1:3" ht="28" x14ac:dyDescent="0.15">
      <c r="A724" s="1"/>
      <c r="B724" s="1" t="s">
        <v>58</v>
      </c>
      <c r="C724" t="s">
        <v>768</v>
      </c>
    </row>
    <row r="725" spans="1:3" ht="28" x14ac:dyDescent="0.15">
      <c r="A725" s="1"/>
      <c r="B725" s="1" t="s">
        <v>59</v>
      </c>
      <c r="C725" t="s">
        <v>761</v>
      </c>
    </row>
    <row r="726" spans="1:3" ht="28" x14ac:dyDescent="0.15">
      <c r="A726" s="1"/>
      <c r="B726" s="1" t="s">
        <v>60</v>
      </c>
      <c r="C726" t="s">
        <v>769</v>
      </c>
    </row>
    <row r="727" spans="1:3" ht="28" x14ac:dyDescent="0.15">
      <c r="A727" s="1"/>
      <c r="B727" s="1" t="s">
        <v>125</v>
      </c>
      <c r="C727" t="s">
        <v>770</v>
      </c>
    </row>
    <row r="728" spans="1:3" ht="28" x14ac:dyDescent="0.15">
      <c r="A728" s="1"/>
      <c r="B728" s="1" t="s">
        <v>126</v>
      </c>
      <c r="C728" t="s">
        <v>92</v>
      </c>
    </row>
    <row r="729" spans="1:3" ht="28" x14ac:dyDescent="0.15">
      <c r="A729" s="1"/>
      <c r="B729" s="1" t="s">
        <v>127</v>
      </c>
      <c r="C729" t="s">
        <v>762</v>
      </c>
    </row>
    <row r="730" spans="1:3" ht="28" x14ac:dyDescent="0.15">
      <c r="A730" s="1"/>
      <c r="B730" s="1" t="s">
        <v>128</v>
      </c>
      <c r="C730" t="s">
        <v>771</v>
      </c>
    </row>
    <row r="731" spans="1:3" ht="28" x14ac:dyDescent="0.15">
      <c r="A731" s="1"/>
      <c r="B731" s="1" t="s">
        <v>129</v>
      </c>
      <c r="C731" t="s">
        <v>772</v>
      </c>
    </row>
    <row r="732" spans="1:3" ht="28" x14ac:dyDescent="0.15">
      <c r="A732" s="1"/>
      <c r="B732" s="1" t="s">
        <v>130</v>
      </c>
      <c r="C732" t="s">
        <v>773</v>
      </c>
    </row>
    <row r="733" spans="1:3" ht="28" x14ac:dyDescent="0.15">
      <c r="A733" s="1" t="s">
        <v>20</v>
      </c>
      <c r="B733" s="1" t="s">
        <v>131</v>
      </c>
      <c r="C733" t="s">
        <v>774</v>
      </c>
    </row>
    <row r="734" spans="1:3" ht="28" x14ac:dyDescent="0.15">
      <c r="A734" s="1"/>
      <c r="B734" s="1" t="s">
        <v>132</v>
      </c>
      <c r="C734" t="s">
        <v>775</v>
      </c>
    </row>
    <row r="735" spans="1:3" ht="28" x14ac:dyDescent="0.15">
      <c r="A735" s="1"/>
      <c r="B735" s="1" t="s">
        <v>118</v>
      </c>
      <c r="C735" t="s">
        <v>776</v>
      </c>
    </row>
    <row r="736" spans="1:3" ht="28" x14ac:dyDescent="0.15">
      <c r="A736" s="1"/>
      <c r="B736" s="1" t="s">
        <v>119</v>
      </c>
      <c r="C736" t="s">
        <v>777</v>
      </c>
    </row>
    <row r="737" spans="1:3" ht="28" x14ac:dyDescent="0.15">
      <c r="A737" s="1"/>
      <c r="B737" s="1" t="s">
        <v>120</v>
      </c>
      <c r="C737" t="s">
        <v>778</v>
      </c>
    </row>
    <row r="738" spans="1:3" ht="28" x14ac:dyDescent="0.15">
      <c r="A738" s="1"/>
      <c r="B738" s="1" t="s">
        <v>121</v>
      </c>
      <c r="C738" t="s">
        <v>321</v>
      </c>
    </row>
    <row r="739" spans="1:3" ht="28" x14ac:dyDescent="0.15">
      <c r="A739" s="1"/>
      <c r="B739" s="1" t="s">
        <v>122</v>
      </c>
      <c r="C739" t="s">
        <v>323</v>
      </c>
    </row>
    <row r="740" spans="1:3" ht="28" x14ac:dyDescent="0.15">
      <c r="A740" s="1"/>
      <c r="B740" s="1" t="s">
        <v>123</v>
      </c>
      <c r="C740" t="s">
        <v>779</v>
      </c>
    </row>
    <row r="741" spans="1:3" ht="28" x14ac:dyDescent="0.15">
      <c r="A741" s="1"/>
      <c r="B741" s="1" t="s">
        <v>124</v>
      </c>
      <c r="C741" t="s">
        <v>780</v>
      </c>
    </row>
    <row r="742" spans="1:3" ht="28" x14ac:dyDescent="0.15">
      <c r="A742" s="1"/>
      <c r="B742" s="1" t="s">
        <v>58</v>
      </c>
      <c r="C742" t="s">
        <v>781</v>
      </c>
    </row>
    <row r="743" spans="1:3" ht="28" x14ac:dyDescent="0.15">
      <c r="A743" s="1"/>
      <c r="B743" s="1" t="s">
        <v>59</v>
      </c>
      <c r="C743" t="s">
        <v>336</v>
      </c>
    </row>
    <row r="744" spans="1:3" ht="28" x14ac:dyDescent="0.15">
      <c r="A744" s="1"/>
      <c r="B744" s="1" t="s">
        <v>60</v>
      </c>
      <c r="C744" t="s">
        <v>782</v>
      </c>
    </row>
    <row r="745" spans="1:3" ht="28" x14ac:dyDescent="0.15">
      <c r="A745" s="1"/>
      <c r="B745" s="1" t="s">
        <v>125</v>
      </c>
      <c r="C745" t="s">
        <v>783</v>
      </c>
    </row>
    <row r="746" spans="1:3" ht="28" x14ac:dyDescent="0.15">
      <c r="A746" s="1"/>
      <c r="B746" s="1" t="s">
        <v>126</v>
      </c>
      <c r="C746" t="s">
        <v>784</v>
      </c>
    </row>
    <row r="747" spans="1:3" ht="28" x14ac:dyDescent="0.15">
      <c r="A747" s="1"/>
      <c r="B747" s="1" t="s">
        <v>127</v>
      </c>
      <c r="C747" t="s">
        <v>785</v>
      </c>
    </row>
    <row r="748" spans="1:3" ht="28" x14ac:dyDescent="0.15">
      <c r="A748" s="1"/>
      <c r="B748" s="1" t="s">
        <v>128</v>
      </c>
      <c r="C748" t="s">
        <v>786</v>
      </c>
    </row>
    <row r="749" spans="1:3" ht="28" x14ac:dyDescent="0.15">
      <c r="A749" s="1"/>
      <c r="B749" s="1" t="s">
        <v>129</v>
      </c>
      <c r="C749" t="s">
        <v>787</v>
      </c>
    </row>
    <row r="750" spans="1:3" ht="28" x14ac:dyDescent="0.15">
      <c r="A750" s="1"/>
      <c r="B750" s="1" t="s">
        <v>130</v>
      </c>
      <c r="C750" t="s">
        <v>347</v>
      </c>
    </row>
    <row r="751" spans="1:3" ht="28" x14ac:dyDescent="0.15">
      <c r="A751" s="1" t="s">
        <v>32</v>
      </c>
      <c r="B751" s="1" t="s">
        <v>131</v>
      </c>
      <c r="C751" t="s">
        <v>788</v>
      </c>
    </row>
    <row r="752" spans="1:3" ht="28" x14ac:dyDescent="0.15">
      <c r="A752" s="1"/>
      <c r="B752" s="1" t="s">
        <v>132</v>
      </c>
      <c r="C752" t="s">
        <v>789</v>
      </c>
    </row>
    <row r="753" spans="1:3" ht="28" x14ac:dyDescent="0.15">
      <c r="A753" s="1"/>
      <c r="B753" s="1" t="s">
        <v>118</v>
      </c>
      <c r="C753" t="s">
        <v>790</v>
      </c>
    </row>
    <row r="754" spans="1:3" ht="28" x14ac:dyDescent="0.15">
      <c r="A754" s="1"/>
      <c r="B754" s="1" t="s">
        <v>119</v>
      </c>
      <c r="C754" t="s">
        <v>791</v>
      </c>
    </row>
    <row r="755" spans="1:3" ht="28" x14ac:dyDescent="0.15">
      <c r="A755" s="1"/>
      <c r="B755" s="1" t="s">
        <v>120</v>
      </c>
      <c r="C755" t="s">
        <v>792</v>
      </c>
    </row>
    <row r="756" spans="1:3" ht="28" x14ac:dyDescent="0.15">
      <c r="A756" s="1"/>
      <c r="B756" s="1" t="s">
        <v>121</v>
      </c>
      <c r="C756" t="s">
        <v>793</v>
      </c>
    </row>
    <row r="757" spans="1:3" ht="28" x14ac:dyDescent="0.15">
      <c r="A757" s="1"/>
      <c r="B757" s="1" t="s">
        <v>122</v>
      </c>
      <c r="C757" t="s">
        <v>794</v>
      </c>
    </row>
    <row r="758" spans="1:3" ht="28" x14ac:dyDescent="0.15">
      <c r="A758" s="1"/>
      <c r="B758" s="1" t="s">
        <v>123</v>
      </c>
      <c r="C758" t="s">
        <v>795</v>
      </c>
    </row>
    <row r="759" spans="1:3" ht="28" x14ac:dyDescent="0.15">
      <c r="A759" s="1"/>
      <c r="B759" s="1" t="s">
        <v>124</v>
      </c>
      <c r="C759" t="s">
        <v>194</v>
      </c>
    </row>
    <row r="760" spans="1:3" ht="28" x14ac:dyDescent="0.15">
      <c r="A760" s="1"/>
      <c r="B760" s="1" t="s">
        <v>58</v>
      </c>
      <c r="C760" t="s">
        <v>796</v>
      </c>
    </row>
    <row r="761" spans="1:3" ht="28" x14ac:dyDescent="0.15">
      <c r="A761" s="1"/>
      <c r="B761" s="1" t="s">
        <v>59</v>
      </c>
      <c r="C761" t="s">
        <v>215</v>
      </c>
    </row>
    <row r="762" spans="1:3" ht="28" x14ac:dyDescent="0.15">
      <c r="A762" s="1"/>
      <c r="B762" s="1" t="s">
        <v>60</v>
      </c>
      <c r="C762" t="s">
        <v>797</v>
      </c>
    </row>
    <row r="763" spans="1:3" ht="28" x14ac:dyDescent="0.15">
      <c r="A763" s="1"/>
      <c r="B763" s="1" t="s">
        <v>125</v>
      </c>
      <c r="C763" t="s">
        <v>798</v>
      </c>
    </row>
    <row r="764" spans="1:3" ht="28" x14ac:dyDescent="0.15">
      <c r="A764" s="1"/>
      <c r="B764" s="1" t="s">
        <v>126</v>
      </c>
      <c r="C764" t="s">
        <v>372</v>
      </c>
    </row>
    <row r="765" spans="1:3" ht="28" x14ac:dyDescent="0.15">
      <c r="A765" s="1"/>
      <c r="B765" s="1" t="s">
        <v>127</v>
      </c>
      <c r="C765" t="s">
        <v>799</v>
      </c>
    </row>
    <row r="766" spans="1:3" ht="28" x14ac:dyDescent="0.15">
      <c r="A766" s="1"/>
      <c r="B766" s="1" t="s">
        <v>128</v>
      </c>
      <c r="C766" t="s">
        <v>800</v>
      </c>
    </row>
    <row r="767" spans="1:3" ht="28" x14ac:dyDescent="0.15">
      <c r="A767" s="1"/>
      <c r="B767" s="1" t="s">
        <v>129</v>
      </c>
      <c r="C767" t="s">
        <v>113</v>
      </c>
    </row>
    <row r="768" spans="1:3" ht="28" x14ac:dyDescent="0.15">
      <c r="A768" s="1"/>
      <c r="B768" s="1" t="s">
        <v>130</v>
      </c>
      <c r="C768" t="s">
        <v>801</v>
      </c>
    </row>
    <row r="769" spans="1:3" ht="28" x14ac:dyDescent="0.15">
      <c r="A769" s="1" t="s">
        <v>4</v>
      </c>
      <c r="B769" s="1" t="s">
        <v>131</v>
      </c>
      <c r="C769" t="s">
        <v>802</v>
      </c>
    </row>
    <row r="770" spans="1:3" ht="28" x14ac:dyDescent="0.15">
      <c r="A770" s="1"/>
      <c r="B770" s="1" t="s">
        <v>132</v>
      </c>
      <c r="C770" t="s">
        <v>294</v>
      </c>
    </row>
    <row r="771" spans="1:3" ht="28" x14ac:dyDescent="0.15">
      <c r="A771" s="1"/>
      <c r="B771" s="1" t="s">
        <v>118</v>
      </c>
      <c r="C771" t="s">
        <v>803</v>
      </c>
    </row>
    <row r="772" spans="1:3" ht="28" x14ac:dyDescent="0.15">
      <c r="A772" s="1"/>
      <c r="B772" s="1" t="s">
        <v>119</v>
      </c>
      <c r="C772" t="s">
        <v>804</v>
      </c>
    </row>
    <row r="773" spans="1:3" ht="28" x14ac:dyDescent="0.15">
      <c r="A773" s="1"/>
      <c r="B773" s="1" t="s">
        <v>120</v>
      </c>
      <c r="C773" t="s">
        <v>805</v>
      </c>
    </row>
    <row r="774" spans="1:3" ht="28" x14ac:dyDescent="0.15">
      <c r="A774" s="1"/>
      <c r="B774" s="1" t="s">
        <v>121</v>
      </c>
      <c r="C774" t="s">
        <v>806</v>
      </c>
    </row>
    <row r="775" spans="1:3" ht="28" x14ac:dyDescent="0.15">
      <c r="A775" s="1"/>
      <c r="B775" s="1" t="s">
        <v>122</v>
      </c>
      <c r="C775" t="s">
        <v>807</v>
      </c>
    </row>
    <row r="776" spans="1:3" ht="28" x14ac:dyDescent="0.15">
      <c r="A776" s="1"/>
      <c r="B776" s="1" t="s">
        <v>123</v>
      </c>
      <c r="C776" t="s">
        <v>808</v>
      </c>
    </row>
    <row r="777" spans="1:3" ht="28" x14ac:dyDescent="0.15">
      <c r="A777" s="1"/>
      <c r="B777" s="1" t="s">
        <v>124</v>
      </c>
      <c r="C777" t="s">
        <v>63</v>
      </c>
    </row>
    <row r="778" spans="1:3" ht="28" x14ac:dyDescent="0.15">
      <c r="A778" s="1"/>
      <c r="B778" s="1" t="s">
        <v>58</v>
      </c>
      <c r="C778" t="s">
        <v>809</v>
      </c>
    </row>
    <row r="779" spans="1:3" ht="28" x14ac:dyDescent="0.15">
      <c r="A779" s="1"/>
      <c r="B779" s="1" t="s">
        <v>59</v>
      </c>
      <c r="C779" t="s">
        <v>810</v>
      </c>
    </row>
    <row r="780" spans="1:3" ht="28" x14ac:dyDescent="0.15">
      <c r="A780" s="1"/>
      <c r="B780" s="1" t="s">
        <v>60</v>
      </c>
      <c r="C780" t="s">
        <v>806</v>
      </c>
    </row>
    <row r="781" spans="1:3" ht="28" x14ac:dyDescent="0.15">
      <c r="A781" s="1"/>
      <c r="B781" s="1" t="s">
        <v>125</v>
      </c>
      <c r="C781" t="s">
        <v>811</v>
      </c>
    </row>
    <row r="782" spans="1:3" ht="28" x14ac:dyDescent="0.15">
      <c r="A782" s="1"/>
      <c r="B782" s="1" t="s">
        <v>126</v>
      </c>
      <c r="C782" t="s">
        <v>812</v>
      </c>
    </row>
    <row r="783" spans="1:3" ht="28" x14ac:dyDescent="0.15">
      <c r="A783" s="1"/>
      <c r="B783" s="1" t="s">
        <v>127</v>
      </c>
      <c r="C783" t="s">
        <v>813</v>
      </c>
    </row>
    <row r="784" spans="1:3" ht="28" x14ac:dyDescent="0.15">
      <c r="A784" s="1"/>
      <c r="B784" s="1" t="s">
        <v>128</v>
      </c>
      <c r="C784" t="s">
        <v>67</v>
      </c>
    </row>
    <row r="785" spans="1:3" ht="28" x14ac:dyDescent="0.15">
      <c r="A785" s="1"/>
      <c r="B785" s="1" t="s">
        <v>129</v>
      </c>
      <c r="C785" t="s">
        <v>814</v>
      </c>
    </row>
    <row r="786" spans="1:3" ht="28" x14ac:dyDescent="0.15">
      <c r="A786" s="1"/>
      <c r="B786" s="1" t="s">
        <v>130</v>
      </c>
      <c r="C786" t="s">
        <v>815</v>
      </c>
    </row>
    <row r="787" spans="1:3" ht="28" x14ac:dyDescent="0.15">
      <c r="A787" s="1" t="s">
        <v>19</v>
      </c>
      <c r="B787" s="1" t="s">
        <v>131</v>
      </c>
      <c r="C787" t="s">
        <v>816</v>
      </c>
    </row>
    <row r="788" spans="1:3" ht="28" x14ac:dyDescent="0.15">
      <c r="A788" s="1"/>
      <c r="B788" s="1" t="s">
        <v>132</v>
      </c>
      <c r="C788" t="s">
        <v>817</v>
      </c>
    </row>
    <row r="789" spans="1:3" ht="28" x14ac:dyDescent="0.15">
      <c r="A789" s="1"/>
      <c r="B789" s="1" t="s">
        <v>118</v>
      </c>
      <c r="C789" t="s">
        <v>818</v>
      </c>
    </row>
    <row r="790" spans="1:3" ht="28" x14ac:dyDescent="0.15">
      <c r="A790" s="1"/>
      <c r="B790" s="1" t="s">
        <v>119</v>
      </c>
      <c r="C790" t="s">
        <v>796</v>
      </c>
    </row>
    <row r="791" spans="1:3" ht="28" x14ac:dyDescent="0.15">
      <c r="A791" s="1"/>
      <c r="B791" s="1" t="s">
        <v>120</v>
      </c>
      <c r="C791" t="s">
        <v>819</v>
      </c>
    </row>
    <row r="792" spans="1:3" ht="28" x14ac:dyDescent="0.15">
      <c r="A792" s="1"/>
      <c r="B792" s="1" t="s">
        <v>121</v>
      </c>
      <c r="C792" t="s">
        <v>820</v>
      </c>
    </row>
    <row r="793" spans="1:3" ht="28" x14ac:dyDescent="0.15">
      <c r="A793" s="1"/>
      <c r="B793" s="1" t="s">
        <v>122</v>
      </c>
      <c r="C793" t="s">
        <v>305</v>
      </c>
    </row>
    <row r="794" spans="1:3" ht="28" x14ac:dyDescent="0.15">
      <c r="A794" s="1"/>
      <c r="B794" s="1" t="s">
        <v>123</v>
      </c>
      <c r="C794" t="s">
        <v>764</v>
      </c>
    </row>
    <row r="795" spans="1:3" ht="28" x14ac:dyDescent="0.15">
      <c r="A795" s="1"/>
      <c r="B795" s="1" t="s">
        <v>124</v>
      </c>
      <c r="C795" t="s">
        <v>821</v>
      </c>
    </row>
    <row r="796" spans="1:3" ht="28" x14ac:dyDescent="0.15">
      <c r="A796" s="1"/>
      <c r="B796" s="1" t="s">
        <v>58</v>
      </c>
      <c r="C796" t="s">
        <v>446</v>
      </c>
    </row>
    <row r="797" spans="1:3" ht="28" x14ac:dyDescent="0.15">
      <c r="A797" s="1"/>
      <c r="B797" s="1" t="s">
        <v>59</v>
      </c>
      <c r="C797" t="s">
        <v>192</v>
      </c>
    </row>
    <row r="798" spans="1:3" ht="28" x14ac:dyDescent="0.15">
      <c r="A798" s="1"/>
      <c r="B798" s="1" t="s">
        <v>60</v>
      </c>
      <c r="C798" t="s">
        <v>822</v>
      </c>
    </row>
    <row r="799" spans="1:3" ht="28" x14ac:dyDescent="0.15">
      <c r="A799" s="1"/>
      <c r="B799" s="1" t="s">
        <v>125</v>
      </c>
      <c r="C799" t="s">
        <v>823</v>
      </c>
    </row>
    <row r="800" spans="1:3" ht="28" x14ac:dyDescent="0.15">
      <c r="A800" s="1"/>
      <c r="B800" s="1" t="s">
        <v>126</v>
      </c>
      <c r="C800" t="s">
        <v>824</v>
      </c>
    </row>
    <row r="801" spans="1:3" ht="28" x14ac:dyDescent="0.15">
      <c r="A801" s="1"/>
      <c r="B801" s="1" t="s">
        <v>127</v>
      </c>
      <c r="C801" t="s">
        <v>825</v>
      </c>
    </row>
    <row r="802" spans="1:3" ht="28" x14ac:dyDescent="0.15">
      <c r="A802" s="1"/>
      <c r="B802" s="1" t="s">
        <v>128</v>
      </c>
      <c r="C802" t="s">
        <v>90</v>
      </c>
    </row>
    <row r="803" spans="1:3" ht="28" x14ac:dyDescent="0.15">
      <c r="A803" s="1"/>
      <c r="B803" s="1" t="s">
        <v>129</v>
      </c>
      <c r="C803" t="s">
        <v>81</v>
      </c>
    </row>
    <row r="804" spans="1:3" ht="28" x14ac:dyDescent="0.15">
      <c r="A804" s="1"/>
      <c r="B804" s="1" t="s">
        <v>130</v>
      </c>
      <c r="C804" t="s">
        <v>559</v>
      </c>
    </row>
    <row r="805" spans="1:3" ht="28" x14ac:dyDescent="0.15">
      <c r="A805" s="1" t="s">
        <v>29</v>
      </c>
      <c r="B805" s="1" t="s">
        <v>131</v>
      </c>
      <c r="C805" t="s">
        <v>826</v>
      </c>
    </row>
    <row r="806" spans="1:3" ht="28" x14ac:dyDescent="0.15">
      <c r="A806" s="1"/>
      <c r="B806" s="1" t="s">
        <v>132</v>
      </c>
      <c r="C806" t="s">
        <v>827</v>
      </c>
    </row>
    <row r="807" spans="1:3" ht="28" x14ac:dyDescent="0.15">
      <c r="A807" s="1"/>
      <c r="B807" s="1" t="s">
        <v>118</v>
      </c>
      <c r="C807" t="s">
        <v>718</v>
      </c>
    </row>
    <row r="808" spans="1:3" ht="28" x14ac:dyDescent="0.15">
      <c r="A808" s="1"/>
      <c r="B808" s="1" t="s">
        <v>119</v>
      </c>
      <c r="C808" t="s">
        <v>828</v>
      </c>
    </row>
    <row r="809" spans="1:3" ht="28" x14ac:dyDescent="0.15">
      <c r="A809" s="1"/>
      <c r="B809" s="1" t="s">
        <v>120</v>
      </c>
      <c r="C809" t="s">
        <v>105</v>
      </c>
    </row>
    <row r="810" spans="1:3" ht="28" x14ac:dyDescent="0.15">
      <c r="A810" s="1"/>
      <c r="B810" s="1" t="s">
        <v>121</v>
      </c>
      <c r="C810" t="s">
        <v>829</v>
      </c>
    </row>
    <row r="811" spans="1:3" ht="28" x14ac:dyDescent="0.15">
      <c r="A811" s="1"/>
      <c r="B811" s="1" t="s">
        <v>122</v>
      </c>
      <c r="C811" t="s">
        <v>830</v>
      </c>
    </row>
    <row r="812" spans="1:3" ht="28" x14ac:dyDescent="0.15">
      <c r="A812" s="1"/>
      <c r="B812" s="1" t="s">
        <v>123</v>
      </c>
      <c r="C812" t="s">
        <v>831</v>
      </c>
    </row>
    <row r="813" spans="1:3" ht="28" x14ac:dyDescent="0.15">
      <c r="A813" s="1"/>
      <c r="B813" s="1" t="s">
        <v>124</v>
      </c>
      <c r="C813" t="s">
        <v>103</v>
      </c>
    </row>
    <row r="814" spans="1:3" ht="28" x14ac:dyDescent="0.15">
      <c r="A814" s="1"/>
      <c r="B814" s="1" t="s">
        <v>58</v>
      </c>
      <c r="C814" t="s">
        <v>103</v>
      </c>
    </row>
    <row r="815" spans="1:3" ht="28" x14ac:dyDescent="0.15">
      <c r="A815" s="1"/>
      <c r="B815" s="1" t="s">
        <v>59</v>
      </c>
      <c r="C815" t="s">
        <v>556</v>
      </c>
    </row>
    <row r="816" spans="1:3" ht="28" x14ac:dyDescent="0.15">
      <c r="A816" s="1"/>
      <c r="B816" s="1" t="s">
        <v>60</v>
      </c>
      <c r="C816" t="s">
        <v>832</v>
      </c>
    </row>
    <row r="817" spans="1:3" ht="28" x14ac:dyDescent="0.15">
      <c r="A817" s="1"/>
      <c r="B817" s="1" t="s">
        <v>125</v>
      </c>
      <c r="C817" t="s">
        <v>204</v>
      </c>
    </row>
    <row r="818" spans="1:3" ht="28" x14ac:dyDescent="0.15">
      <c r="A818" s="1"/>
      <c r="B818" s="1" t="s">
        <v>126</v>
      </c>
      <c r="C818" t="s">
        <v>833</v>
      </c>
    </row>
    <row r="819" spans="1:3" ht="28" x14ac:dyDescent="0.15">
      <c r="A819" s="1"/>
      <c r="B819" s="1" t="s">
        <v>127</v>
      </c>
      <c r="C819" t="s">
        <v>97</v>
      </c>
    </row>
    <row r="820" spans="1:3" ht="28" x14ac:dyDescent="0.15">
      <c r="A820" s="1"/>
      <c r="B820" s="1" t="s">
        <v>128</v>
      </c>
      <c r="C820" t="s">
        <v>834</v>
      </c>
    </row>
    <row r="821" spans="1:3" ht="28" x14ac:dyDescent="0.15">
      <c r="A821" s="1"/>
      <c r="B821" s="1" t="s">
        <v>129</v>
      </c>
      <c r="C821" t="s">
        <v>276</v>
      </c>
    </row>
    <row r="822" spans="1:3" ht="28" x14ac:dyDescent="0.15">
      <c r="A822" s="1"/>
      <c r="B822" s="1" t="s">
        <v>130</v>
      </c>
      <c r="C822" t="s">
        <v>835</v>
      </c>
    </row>
    <row r="823" spans="1:3" ht="28" x14ac:dyDescent="0.15">
      <c r="A823" s="1" t="s">
        <v>39</v>
      </c>
      <c r="B823" s="1" t="s">
        <v>131</v>
      </c>
      <c r="C823" t="s">
        <v>836</v>
      </c>
    </row>
    <row r="824" spans="1:3" ht="28" x14ac:dyDescent="0.15">
      <c r="A824" s="1"/>
      <c r="B824" s="1" t="s">
        <v>132</v>
      </c>
      <c r="C824" t="s">
        <v>837</v>
      </c>
    </row>
    <row r="825" spans="1:3" ht="28" x14ac:dyDescent="0.15">
      <c r="A825" s="1"/>
      <c r="B825" s="1" t="s">
        <v>118</v>
      </c>
      <c r="C825" t="s">
        <v>838</v>
      </c>
    </row>
    <row r="826" spans="1:3" ht="28" x14ac:dyDescent="0.15">
      <c r="A826" s="1"/>
      <c r="B826" s="1" t="s">
        <v>119</v>
      </c>
      <c r="C826" t="s">
        <v>839</v>
      </c>
    </row>
    <row r="827" spans="1:3" ht="28" x14ac:dyDescent="0.15">
      <c r="A827" s="1"/>
      <c r="B827" s="1" t="s">
        <v>120</v>
      </c>
      <c r="C827" t="s">
        <v>840</v>
      </c>
    </row>
    <row r="828" spans="1:3" ht="28" x14ac:dyDescent="0.15">
      <c r="A828" s="1"/>
      <c r="B828" s="1" t="s">
        <v>121</v>
      </c>
      <c r="C828" t="s">
        <v>841</v>
      </c>
    </row>
    <row r="829" spans="1:3" ht="28" x14ac:dyDescent="0.15">
      <c r="A829" s="1"/>
      <c r="B829" s="1" t="s">
        <v>122</v>
      </c>
      <c r="C829" t="s">
        <v>500</v>
      </c>
    </row>
    <row r="830" spans="1:3" ht="28" x14ac:dyDescent="0.15">
      <c r="A830" s="1"/>
      <c r="B830" s="1" t="s">
        <v>123</v>
      </c>
      <c r="C830" t="s">
        <v>842</v>
      </c>
    </row>
    <row r="831" spans="1:3" ht="28" x14ac:dyDescent="0.15">
      <c r="A831" s="1"/>
      <c r="B831" s="1" t="s">
        <v>124</v>
      </c>
      <c r="C831" t="s">
        <v>274</v>
      </c>
    </row>
    <row r="832" spans="1:3" ht="28" x14ac:dyDescent="0.15">
      <c r="A832" s="1"/>
      <c r="B832" s="1" t="s">
        <v>58</v>
      </c>
      <c r="C832" t="s">
        <v>207</v>
      </c>
    </row>
    <row r="833" spans="1:3" ht="28" x14ac:dyDescent="0.15">
      <c r="A833" s="1"/>
      <c r="B833" s="1" t="s">
        <v>59</v>
      </c>
      <c r="C833" t="s">
        <v>843</v>
      </c>
    </row>
    <row r="834" spans="1:3" ht="28" x14ac:dyDescent="0.15">
      <c r="A834" s="1"/>
      <c r="B834" s="1" t="s">
        <v>60</v>
      </c>
      <c r="C834" t="s">
        <v>844</v>
      </c>
    </row>
    <row r="835" spans="1:3" ht="28" x14ac:dyDescent="0.15">
      <c r="A835" s="1"/>
      <c r="B835" s="1" t="s">
        <v>125</v>
      </c>
      <c r="C835" t="s">
        <v>845</v>
      </c>
    </row>
    <row r="836" spans="1:3" ht="28" x14ac:dyDescent="0.15">
      <c r="A836" s="1"/>
      <c r="B836" s="1" t="s">
        <v>126</v>
      </c>
      <c r="C836" t="s">
        <v>846</v>
      </c>
    </row>
    <row r="837" spans="1:3" ht="28" x14ac:dyDescent="0.15">
      <c r="A837" s="1"/>
      <c r="B837" s="1" t="s">
        <v>127</v>
      </c>
      <c r="C837" t="s">
        <v>847</v>
      </c>
    </row>
    <row r="838" spans="1:3" ht="28" x14ac:dyDescent="0.15">
      <c r="A838" s="1"/>
      <c r="B838" s="1" t="s">
        <v>128</v>
      </c>
      <c r="C838" t="s">
        <v>848</v>
      </c>
    </row>
    <row r="839" spans="1:3" ht="28" x14ac:dyDescent="0.15">
      <c r="A839" s="1"/>
      <c r="B839" s="1" t="s">
        <v>129</v>
      </c>
      <c r="C839" t="s">
        <v>849</v>
      </c>
    </row>
    <row r="840" spans="1:3" ht="28" x14ac:dyDescent="0.15">
      <c r="A840" s="1"/>
      <c r="B840" s="1" t="s">
        <v>130</v>
      </c>
      <c r="C840" t="s">
        <v>850</v>
      </c>
    </row>
    <row r="841" spans="1:3" ht="28" x14ac:dyDescent="0.15">
      <c r="A841" s="1" t="s">
        <v>47</v>
      </c>
      <c r="B841" s="1" t="s">
        <v>131</v>
      </c>
      <c r="C841" t="s">
        <v>587</v>
      </c>
    </row>
    <row r="842" spans="1:3" ht="28" x14ac:dyDescent="0.15">
      <c r="A842" s="1"/>
      <c r="B842" s="1" t="s">
        <v>132</v>
      </c>
      <c r="C842" t="s">
        <v>851</v>
      </c>
    </row>
    <row r="843" spans="1:3" ht="28" x14ac:dyDescent="0.15">
      <c r="A843" s="1"/>
      <c r="B843" s="1" t="s">
        <v>118</v>
      </c>
      <c r="C843" t="s">
        <v>852</v>
      </c>
    </row>
    <row r="844" spans="1:3" ht="28" x14ac:dyDescent="0.15">
      <c r="A844" s="1"/>
      <c r="B844" s="1" t="s">
        <v>119</v>
      </c>
      <c r="C844" t="s">
        <v>853</v>
      </c>
    </row>
    <row r="845" spans="1:3" ht="28" x14ac:dyDescent="0.15">
      <c r="A845" s="1"/>
      <c r="B845" s="1" t="s">
        <v>120</v>
      </c>
      <c r="C845" t="s">
        <v>854</v>
      </c>
    </row>
    <row r="846" spans="1:3" ht="28" x14ac:dyDescent="0.15">
      <c r="A846" s="1"/>
      <c r="B846" s="1" t="s">
        <v>121</v>
      </c>
      <c r="C846" t="s">
        <v>855</v>
      </c>
    </row>
    <row r="847" spans="1:3" ht="28" x14ac:dyDescent="0.15">
      <c r="A847" s="1"/>
      <c r="B847" s="1" t="s">
        <v>122</v>
      </c>
      <c r="C847" t="s">
        <v>856</v>
      </c>
    </row>
    <row r="848" spans="1:3" ht="28" x14ac:dyDescent="0.15">
      <c r="A848" s="1"/>
      <c r="B848" s="1" t="s">
        <v>123</v>
      </c>
      <c r="C848" t="s">
        <v>857</v>
      </c>
    </row>
    <row r="849" spans="1:3" ht="28" x14ac:dyDescent="0.15">
      <c r="A849" s="1"/>
      <c r="B849" s="1" t="s">
        <v>124</v>
      </c>
      <c r="C849" t="s">
        <v>858</v>
      </c>
    </row>
    <row r="850" spans="1:3" ht="28" x14ac:dyDescent="0.15">
      <c r="A850" s="1"/>
      <c r="B850" s="1" t="s">
        <v>58</v>
      </c>
      <c r="C850" t="s">
        <v>859</v>
      </c>
    </row>
    <row r="851" spans="1:3" ht="28" x14ac:dyDescent="0.15">
      <c r="A851" s="1"/>
      <c r="B851" s="1" t="s">
        <v>59</v>
      </c>
      <c r="C851" t="s">
        <v>693</v>
      </c>
    </row>
    <row r="852" spans="1:3" ht="28" x14ac:dyDescent="0.15">
      <c r="A852" s="1"/>
      <c r="B852" s="1" t="s">
        <v>60</v>
      </c>
      <c r="C852" t="s">
        <v>239</v>
      </c>
    </row>
    <row r="853" spans="1:3" ht="28" x14ac:dyDescent="0.15">
      <c r="A853" s="1"/>
      <c r="B853" s="1" t="s">
        <v>125</v>
      </c>
      <c r="C853" t="s">
        <v>212</v>
      </c>
    </row>
    <row r="854" spans="1:3" ht="28" x14ac:dyDescent="0.15">
      <c r="A854" s="1"/>
      <c r="B854" s="1" t="s">
        <v>126</v>
      </c>
      <c r="C854" t="s">
        <v>860</v>
      </c>
    </row>
    <row r="855" spans="1:3" ht="28" x14ac:dyDescent="0.15">
      <c r="A855" s="1"/>
      <c r="B855" s="1" t="s">
        <v>127</v>
      </c>
      <c r="C855" t="s">
        <v>861</v>
      </c>
    </row>
    <row r="856" spans="1:3" ht="28" x14ac:dyDescent="0.15">
      <c r="A856" s="1"/>
      <c r="B856" s="1" t="s">
        <v>128</v>
      </c>
      <c r="C856" t="s">
        <v>862</v>
      </c>
    </row>
    <row r="857" spans="1:3" ht="28" x14ac:dyDescent="0.15">
      <c r="A857" s="1"/>
      <c r="B857" s="1" t="s">
        <v>129</v>
      </c>
      <c r="C857" t="s">
        <v>863</v>
      </c>
    </row>
    <row r="858" spans="1:3" ht="28" x14ac:dyDescent="0.15">
      <c r="A858" s="1"/>
      <c r="B858" s="1" t="s">
        <v>130</v>
      </c>
      <c r="C858" t="s">
        <v>864</v>
      </c>
    </row>
    <row r="859" spans="1:3" ht="28" x14ac:dyDescent="0.15">
      <c r="A859" s="1" t="s">
        <v>1</v>
      </c>
      <c r="B859" s="1" t="s">
        <v>131</v>
      </c>
      <c r="C859" t="s">
        <v>865</v>
      </c>
    </row>
    <row r="860" spans="1:3" ht="28" x14ac:dyDescent="0.15">
      <c r="A860" s="1"/>
      <c r="B860" s="1" t="s">
        <v>132</v>
      </c>
      <c r="C860" t="s">
        <v>866</v>
      </c>
    </row>
    <row r="861" spans="1:3" ht="28" x14ac:dyDescent="0.15">
      <c r="A861" s="1"/>
      <c r="B861" s="1" t="s">
        <v>118</v>
      </c>
      <c r="C861" t="s">
        <v>867</v>
      </c>
    </row>
    <row r="862" spans="1:3" ht="28" x14ac:dyDescent="0.15">
      <c r="A862" s="1"/>
      <c r="B862" s="1" t="s">
        <v>119</v>
      </c>
      <c r="C862" t="s">
        <v>867</v>
      </c>
    </row>
    <row r="863" spans="1:3" ht="28" x14ac:dyDescent="0.15">
      <c r="A863" s="1"/>
      <c r="B863" s="1" t="s">
        <v>120</v>
      </c>
      <c r="C863" t="s">
        <v>868</v>
      </c>
    </row>
    <row r="864" spans="1:3" ht="28" x14ac:dyDescent="0.15">
      <c r="A864" s="1"/>
      <c r="B864" s="1" t="s">
        <v>121</v>
      </c>
      <c r="C864" t="s">
        <v>869</v>
      </c>
    </row>
    <row r="865" spans="1:3" ht="28" x14ac:dyDescent="0.15">
      <c r="A865" s="1"/>
      <c r="B865" s="1" t="s">
        <v>122</v>
      </c>
      <c r="C865" t="s">
        <v>870</v>
      </c>
    </row>
    <row r="866" spans="1:3" ht="28" x14ac:dyDescent="0.15">
      <c r="A866" s="1"/>
      <c r="B866" s="1" t="s">
        <v>123</v>
      </c>
      <c r="C866" t="s">
        <v>871</v>
      </c>
    </row>
    <row r="867" spans="1:3" ht="28" x14ac:dyDescent="0.15">
      <c r="A867" s="1"/>
      <c r="B867" s="1" t="s">
        <v>124</v>
      </c>
      <c r="C867" t="s">
        <v>869</v>
      </c>
    </row>
    <row r="868" spans="1:3" ht="28" x14ac:dyDescent="0.15">
      <c r="A868" s="1"/>
      <c r="B868" s="1" t="s">
        <v>58</v>
      </c>
      <c r="C868" t="s">
        <v>872</v>
      </c>
    </row>
    <row r="869" spans="1:3" ht="28" x14ac:dyDescent="0.15">
      <c r="A869" s="1"/>
      <c r="B869" s="1" t="s">
        <v>59</v>
      </c>
      <c r="C869" t="s">
        <v>873</v>
      </c>
    </row>
    <row r="870" spans="1:3" ht="28" x14ac:dyDescent="0.15">
      <c r="A870" s="1"/>
      <c r="B870" s="1" t="s">
        <v>60</v>
      </c>
      <c r="C870" t="s">
        <v>869</v>
      </c>
    </row>
    <row r="871" spans="1:3" ht="28" x14ac:dyDescent="0.15">
      <c r="A871" s="1"/>
      <c r="B871" s="1" t="s">
        <v>125</v>
      </c>
      <c r="C871" t="s">
        <v>874</v>
      </c>
    </row>
    <row r="872" spans="1:3" ht="28" x14ac:dyDescent="0.15">
      <c r="A872" s="1"/>
      <c r="B872" s="1" t="s">
        <v>126</v>
      </c>
      <c r="C872" t="s">
        <v>875</v>
      </c>
    </row>
    <row r="873" spans="1:3" ht="28" x14ac:dyDescent="0.15">
      <c r="A873" s="1"/>
      <c r="B873" s="1" t="s">
        <v>127</v>
      </c>
      <c r="C873" t="s">
        <v>876</v>
      </c>
    </row>
    <row r="874" spans="1:3" ht="28" x14ac:dyDescent="0.15">
      <c r="A874" s="1"/>
      <c r="B874" s="1" t="s">
        <v>128</v>
      </c>
      <c r="C874" t="s">
        <v>877</v>
      </c>
    </row>
    <row r="875" spans="1:3" ht="28" x14ac:dyDescent="0.15">
      <c r="A875" s="1"/>
      <c r="B875" s="1" t="s">
        <v>129</v>
      </c>
      <c r="C875" t="s">
        <v>878</v>
      </c>
    </row>
    <row r="876" spans="1:3" ht="28" x14ac:dyDescent="0.15">
      <c r="A876" s="1"/>
      <c r="B876" s="1" t="s">
        <v>130</v>
      </c>
      <c r="C876" t="s">
        <v>879</v>
      </c>
    </row>
    <row r="877" spans="1:3" ht="28" x14ac:dyDescent="0.15">
      <c r="A877" s="1" t="s">
        <v>5</v>
      </c>
      <c r="B877" s="1" t="s">
        <v>131</v>
      </c>
      <c r="C877" t="s">
        <v>293</v>
      </c>
    </row>
    <row r="878" spans="1:3" ht="28" x14ac:dyDescent="0.15">
      <c r="A878" s="1"/>
      <c r="B878" s="1" t="s">
        <v>132</v>
      </c>
      <c r="C878" t="s">
        <v>66</v>
      </c>
    </row>
    <row r="879" spans="1:3" ht="28" x14ac:dyDescent="0.15">
      <c r="A879" s="1"/>
      <c r="B879" s="1" t="s">
        <v>118</v>
      </c>
      <c r="C879" t="s">
        <v>880</v>
      </c>
    </row>
    <row r="880" spans="1:3" ht="28" x14ac:dyDescent="0.15">
      <c r="A880" s="1"/>
      <c r="B880" s="1" t="s">
        <v>119</v>
      </c>
      <c r="C880" t="s">
        <v>290</v>
      </c>
    </row>
    <row r="881" spans="1:3" ht="28" x14ac:dyDescent="0.15">
      <c r="A881" s="1"/>
      <c r="B881" s="1" t="s">
        <v>120</v>
      </c>
      <c r="C881" t="s">
        <v>296</v>
      </c>
    </row>
    <row r="882" spans="1:3" ht="28" x14ac:dyDescent="0.15">
      <c r="A882" s="1"/>
      <c r="B882" s="1" t="s">
        <v>121</v>
      </c>
      <c r="C882" t="s">
        <v>812</v>
      </c>
    </row>
    <row r="883" spans="1:3" ht="28" x14ac:dyDescent="0.15">
      <c r="A883" s="1"/>
      <c r="B883" s="1" t="s">
        <v>122</v>
      </c>
      <c r="C883" t="s">
        <v>66</v>
      </c>
    </row>
    <row r="884" spans="1:3" ht="28" x14ac:dyDescent="0.15">
      <c r="A884" s="1"/>
      <c r="B884" s="1" t="s">
        <v>123</v>
      </c>
      <c r="C884" t="s">
        <v>881</v>
      </c>
    </row>
    <row r="885" spans="1:3" ht="28" x14ac:dyDescent="0.15">
      <c r="A885" s="1"/>
      <c r="B885" s="1" t="s">
        <v>124</v>
      </c>
      <c r="C885" t="s">
        <v>882</v>
      </c>
    </row>
    <row r="886" spans="1:3" ht="28" x14ac:dyDescent="0.15">
      <c r="A886" s="1"/>
      <c r="B886" s="1" t="s">
        <v>58</v>
      </c>
      <c r="C886" t="s">
        <v>883</v>
      </c>
    </row>
    <row r="887" spans="1:3" ht="28" x14ac:dyDescent="0.15">
      <c r="A887" s="1"/>
      <c r="B887" s="1" t="s">
        <v>59</v>
      </c>
      <c r="C887" t="s">
        <v>884</v>
      </c>
    </row>
    <row r="888" spans="1:3" ht="28" x14ac:dyDescent="0.15">
      <c r="A888" s="1"/>
      <c r="B888" s="1" t="s">
        <v>60</v>
      </c>
      <c r="C888" t="s">
        <v>885</v>
      </c>
    </row>
    <row r="889" spans="1:3" ht="28" x14ac:dyDescent="0.15">
      <c r="A889" s="1"/>
      <c r="B889" s="1" t="s">
        <v>129</v>
      </c>
      <c r="C889" t="s">
        <v>804</v>
      </c>
    </row>
    <row r="890" spans="1:3" ht="28" x14ac:dyDescent="0.15">
      <c r="A890" s="1"/>
      <c r="B890" s="1" t="s">
        <v>130</v>
      </c>
      <c r="C890" t="s">
        <v>69</v>
      </c>
    </row>
    <row r="891" spans="1:3" ht="28" x14ac:dyDescent="0.15">
      <c r="A891" s="1" t="s">
        <v>9</v>
      </c>
      <c r="B891" s="1" t="s">
        <v>131</v>
      </c>
      <c r="C891" t="s">
        <v>674</v>
      </c>
    </row>
    <row r="892" spans="1:3" ht="28" x14ac:dyDescent="0.15">
      <c r="A892" s="1"/>
      <c r="B892" s="1" t="s">
        <v>132</v>
      </c>
      <c r="C892" t="s">
        <v>886</v>
      </c>
    </row>
    <row r="893" spans="1:3" ht="28" x14ac:dyDescent="0.15">
      <c r="A893" s="1"/>
      <c r="B893" s="1" t="s">
        <v>118</v>
      </c>
      <c r="C893" t="s">
        <v>887</v>
      </c>
    </row>
    <row r="894" spans="1:3" ht="28" x14ac:dyDescent="0.15">
      <c r="A894" s="1"/>
      <c r="B894" s="1" t="s">
        <v>119</v>
      </c>
      <c r="C894" t="s">
        <v>89</v>
      </c>
    </row>
    <row r="895" spans="1:3" ht="28" x14ac:dyDescent="0.15">
      <c r="A895" s="1"/>
      <c r="B895" s="1" t="s">
        <v>120</v>
      </c>
      <c r="C895" t="s">
        <v>888</v>
      </c>
    </row>
    <row r="896" spans="1:3" ht="28" x14ac:dyDescent="0.15">
      <c r="A896" s="1"/>
      <c r="B896" s="1" t="s">
        <v>121</v>
      </c>
      <c r="C896" t="s">
        <v>76</v>
      </c>
    </row>
    <row r="897" spans="1:3" ht="28" x14ac:dyDescent="0.15">
      <c r="A897" s="1"/>
      <c r="B897" s="1" t="s">
        <v>122</v>
      </c>
      <c r="C897" t="s">
        <v>302</v>
      </c>
    </row>
    <row r="898" spans="1:3" ht="28" x14ac:dyDescent="0.15">
      <c r="A898" s="1"/>
      <c r="B898" s="1" t="s">
        <v>123</v>
      </c>
      <c r="C898" t="s">
        <v>889</v>
      </c>
    </row>
    <row r="899" spans="1:3" ht="28" x14ac:dyDescent="0.15">
      <c r="A899" s="1"/>
      <c r="B899" s="1" t="s">
        <v>124</v>
      </c>
      <c r="C899" t="s">
        <v>890</v>
      </c>
    </row>
    <row r="900" spans="1:3" ht="28" x14ac:dyDescent="0.15">
      <c r="A900" s="1"/>
      <c r="B900" s="1" t="s">
        <v>58</v>
      </c>
      <c r="C900" t="s">
        <v>890</v>
      </c>
    </row>
    <row r="901" spans="1:3" ht="28" x14ac:dyDescent="0.15">
      <c r="A901" s="1"/>
      <c r="B901" s="1" t="s">
        <v>59</v>
      </c>
      <c r="C901" t="s">
        <v>891</v>
      </c>
    </row>
    <row r="902" spans="1:3" ht="28" x14ac:dyDescent="0.15">
      <c r="A902" s="1"/>
      <c r="B902" s="1" t="s">
        <v>60</v>
      </c>
      <c r="C902" t="s">
        <v>892</v>
      </c>
    </row>
    <row r="903" spans="1:3" ht="28" x14ac:dyDescent="0.15">
      <c r="A903" s="1"/>
      <c r="B903" s="1" t="s">
        <v>125</v>
      </c>
      <c r="C903" t="s">
        <v>601</v>
      </c>
    </row>
    <row r="904" spans="1:3" ht="28" x14ac:dyDescent="0.15">
      <c r="A904" s="1"/>
      <c r="B904" s="1" t="s">
        <v>126</v>
      </c>
      <c r="C904" t="s">
        <v>893</v>
      </c>
    </row>
    <row r="905" spans="1:3" ht="28" x14ac:dyDescent="0.15">
      <c r="A905" s="1"/>
      <c r="B905" s="1" t="s">
        <v>127</v>
      </c>
      <c r="C905" t="s">
        <v>89</v>
      </c>
    </row>
    <row r="906" spans="1:3" ht="28" x14ac:dyDescent="0.15">
      <c r="A906" s="1"/>
      <c r="B906" s="1" t="s">
        <v>128</v>
      </c>
      <c r="C906" t="s">
        <v>894</v>
      </c>
    </row>
    <row r="907" spans="1:3" ht="28" x14ac:dyDescent="0.15">
      <c r="A907" s="1"/>
      <c r="B907" s="1" t="s">
        <v>129</v>
      </c>
      <c r="C907" t="s">
        <v>895</v>
      </c>
    </row>
    <row r="908" spans="1:3" ht="28" x14ac:dyDescent="0.15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8FAD-D97C-CE49-9101-82FD3125FB2D}">
  <sheetPr>
    <tabColor theme="6"/>
  </sheetPr>
  <dimension ref="A1:B54"/>
  <sheetViews>
    <sheetView workbookViewId="0">
      <selection activeCell="F19" sqref="F19"/>
    </sheetView>
  </sheetViews>
  <sheetFormatPr baseColWidth="10" defaultColWidth="8.83203125" defaultRowHeight="13" x14ac:dyDescent="0.15"/>
  <cols>
    <col min="1" max="1" width="22.33203125" customWidth="1"/>
    <col min="3" max="3" width="8" customWidth="1"/>
  </cols>
  <sheetData>
    <row r="1" spans="1:2" ht="14" x14ac:dyDescent="0.15">
      <c r="A1" t="s">
        <v>0</v>
      </c>
      <c r="B1" t="s">
        <v>134</v>
      </c>
    </row>
    <row r="2" spans="1:2" ht="28" x14ac:dyDescent="0.15">
      <c r="A2" t="s">
        <v>135</v>
      </c>
      <c r="B2" t="s">
        <v>57</v>
      </c>
    </row>
    <row r="3" spans="1:2" ht="28" x14ac:dyDescent="0.15">
      <c r="A3" t="s">
        <v>136</v>
      </c>
      <c r="B3" t="s">
        <v>57</v>
      </c>
    </row>
    <row r="4" spans="1:2" ht="28" x14ac:dyDescent="0.15">
      <c r="A4" t="s">
        <v>137</v>
      </c>
      <c r="B4" t="s">
        <v>54</v>
      </c>
    </row>
    <row r="5" spans="1:2" ht="28" x14ac:dyDescent="0.15">
      <c r="A5" t="s">
        <v>138</v>
      </c>
      <c r="B5" t="s">
        <v>57</v>
      </c>
    </row>
    <row r="6" spans="1:2" ht="28" x14ac:dyDescent="0.15">
      <c r="A6" t="s">
        <v>139</v>
      </c>
      <c r="B6" t="s">
        <v>54</v>
      </c>
    </row>
    <row r="7" spans="1:2" ht="28" x14ac:dyDescent="0.15">
      <c r="A7" t="s">
        <v>140</v>
      </c>
      <c r="B7" t="s">
        <v>57</v>
      </c>
    </row>
    <row r="8" spans="1:2" ht="28" x14ac:dyDescent="0.15">
      <c r="A8" t="s">
        <v>141</v>
      </c>
      <c r="B8" t="s">
        <v>57</v>
      </c>
    </row>
    <row r="9" spans="1:2" ht="28" x14ac:dyDescent="0.15">
      <c r="A9" t="s">
        <v>142</v>
      </c>
      <c r="B9" t="s">
        <v>57</v>
      </c>
    </row>
    <row r="10" spans="1:2" ht="28" x14ac:dyDescent="0.15">
      <c r="A10" t="s">
        <v>143</v>
      </c>
      <c r="B10" t="s">
        <v>56</v>
      </c>
    </row>
    <row r="11" spans="1:2" ht="28" x14ac:dyDescent="0.15">
      <c r="A11" t="s">
        <v>144</v>
      </c>
      <c r="B11" t="s">
        <v>55</v>
      </c>
    </row>
    <row r="12" spans="1:2" ht="28" x14ac:dyDescent="0.15">
      <c r="A12" t="s">
        <v>145</v>
      </c>
      <c r="B12" t="s">
        <v>57</v>
      </c>
    </row>
    <row r="13" spans="1:2" ht="28" x14ac:dyDescent="0.15">
      <c r="A13" t="s">
        <v>146</v>
      </c>
      <c r="B13" t="s">
        <v>56</v>
      </c>
    </row>
    <row r="14" spans="1:2" ht="28" x14ac:dyDescent="0.15">
      <c r="A14" t="s">
        <v>147</v>
      </c>
      <c r="B14" t="s">
        <v>57</v>
      </c>
    </row>
    <row r="15" spans="1:2" ht="28" x14ac:dyDescent="0.15">
      <c r="A15" t="s">
        <v>148</v>
      </c>
      <c r="B15" t="s">
        <v>55</v>
      </c>
    </row>
    <row r="16" spans="1:2" ht="28" x14ac:dyDescent="0.15">
      <c r="A16" t="s">
        <v>149</v>
      </c>
      <c r="B16" t="s">
        <v>57</v>
      </c>
    </row>
    <row r="17" spans="1:2" ht="28" x14ac:dyDescent="0.15">
      <c r="A17" t="s">
        <v>150</v>
      </c>
      <c r="B17" t="s">
        <v>57</v>
      </c>
    </row>
    <row r="18" spans="1:2" ht="28" x14ac:dyDescent="0.15">
      <c r="A18" t="s">
        <v>151</v>
      </c>
      <c r="B18" t="s">
        <v>57</v>
      </c>
    </row>
    <row r="19" spans="1:2" ht="28" x14ac:dyDescent="0.15">
      <c r="A19" t="s">
        <v>152</v>
      </c>
      <c r="B19" t="s">
        <v>57</v>
      </c>
    </row>
    <row r="20" spans="1:2" ht="28" x14ac:dyDescent="0.15">
      <c r="A20" t="s">
        <v>153</v>
      </c>
      <c r="B20" t="s">
        <v>57</v>
      </c>
    </row>
    <row r="21" spans="1:2" ht="28" x14ac:dyDescent="0.15">
      <c r="A21" t="s">
        <v>154</v>
      </c>
      <c r="B21" t="s">
        <v>57</v>
      </c>
    </row>
    <row r="22" spans="1:2" ht="28" x14ac:dyDescent="0.15">
      <c r="A22" t="s">
        <v>155</v>
      </c>
      <c r="B22" t="s">
        <v>55</v>
      </c>
    </row>
    <row r="23" spans="1:2" ht="28" x14ac:dyDescent="0.15">
      <c r="A23" t="s">
        <v>156</v>
      </c>
      <c r="B23" t="s">
        <v>56</v>
      </c>
    </row>
    <row r="24" spans="1:2" ht="28" x14ac:dyDescent="0.15">
      <c r="A24" t="s">
        <v>157</v>
      </c>
      <c r="B24" t="s">
        <v>55</v>
      </c>
    </row>
    <row r="25" spans="1:2" ht="28" x14ac:dyDescent="0.15">
      <c r="A25" t="s">
        <v>158</v>
      </c>
      <c r="B25" t="s">
        <v>55</v>
      </c>
    </row>
    <row r="26" spans="1:2" ht="28" x14ac:dyDescent="0.15">
      <c r="A26" t="s">
        <v>159</v>
      </c>
      <c r="B26" t="s">
        <v>56</v>
      </c>
    </row>
    <row r="27" spans="1:2" ht="28" x14ac:dyDescent="0.15">
      <c r="A27" t="s">
        <v>160</v>
      </c>
      <c r="B27" t="s">
        <v>57</v>
      </c>
    </row>
    <row r="28" spans="1:2" ht="28" x14ac:dyDescent="0.15">
      <c r="A28" t="s">
        <v>161</v>
      </c>
      <c r="B28" t="s">
        <v>57</v>
      </c>
    </row>
    <row r="29" spans="1:2" ht="28" x14ac:dyDescent="0.15">
      <c r="A29" t="s">
        <v>162</v>
      </c>
      <c r="B29" t="s">
        <v>57</v>
      </c>
    </row>
    <row r="30" spans="1:2" ht="28" x14ac:dyDescent="0.15">
      <c r="A30" t="s">
        <v>163</v>
      </c>
      <c r="B30" t="s">
        <v>57</v>
      </c>
    </row>
    <row r="31" spans="1:2" ht="28" x14ac:dyDescent="0.15">
      <c r="A31" t="s">
        <v>164</v>
      </c>
      <c r="B31" t="s">
        <v>54</v>
      </c>
    </row>
    <row r="32" spans="1:2" ht="28" x14ac:dyDescent="0.15">
      <c r="A32" t="s">
        <v>165</v>
      </c>
      <c r="B32" t="s">
        <v>54</v>
      </c>
    </row>
    <row r="33" spans="1:2" ht="28" x14ac:dyDescent="0.15">
      <c r="A33" t="s">
        <v>166</v>
      </c>
      <c r="B33" t="s">
        <v>56</v>
      </c>
    </row>
    <row r="34" spans="1:2" ht="28" x14ac:dyDescent="0.15">
      <c r="A34" t="s">
        <v>167</v>
      </c>
      <c r="B34" t="s">
        <v>56</v>
      </c>
    </row>
    <row r="35" spans="1:2" ht="28" x14ac:dyDescent="0.15">
      <c r="A35" t="s">
        <v>168</v>
      </c>
      <c r="B35" t="s">
        <v>55</v>
      </c>
    </row>
    <row r="36" spans="1:2" ht="28" x14ac:dyDescent="0.15">
      <c r="A36" t="s">
        <v>169</v>
      </c>
      <c r="B36" t="s">
        <v>57</v>
      </c>
    </row>
    <row r="37" spans="1:2" ht="28" x14ac:dyDescent="0.15">
      <c r="A37" t="s">
        <v>170</v>
      </c>
      <c r="B37" t="s">
        <v>56</v>
      </c>
    </row>
    <row r="38" spans="1:2" ht="28" x14ac:dyDescent="0.15">
      <c r="A38" t="s">
        <v>171</v>
      </c>
      <c r="B38" t="s">
        <v>56</v>
      </c>
    </row>
    <row r="39" spans="1:2" ht="28" x14ac:dyDescent="0.15">
      <c r="A39" t="s">
        <v>172</v>
      </c>
      <c r="B39" t="s">
        <v>55</v>
      </c>
    </row>
    <row r="40" spans="1:2" ht="28" x14ac:dyDescent="0.15">
      <c r="A40" t="s">
        <v>173</v>
      </c>
      <c r="B40" t="s">
        <v>54</v>
      </c>
    </row>
    <row r="41" spans="1:2" ht="28" x14ac:dyDescent="0.15">
      <c r="A41" t="s">
        <v>174</v>
      </c>
      <c r="B41" t="s">
        <v>57</v>
      </c>
    </row>
    <row r="42" spans="1:2" ht="28" x14ac:dyDescent="0.15">
      <c r="A42" t="s">
        <v>175</v>
      </c>
      <c r="B42" t="s">
        <v>54</v>
      </c>
    </row>
    <row r="43" spans="1:2" ht="28" x14ac:dyDescent="0.15">
      <c r="A43" t="s">
        <v>176</v>
      </c>
      <c r="B43" t="s">
        <v>55</v>
      </c>
    </row>
    <row r="44" spans="1:2" ht="28" x14ac:dyDescent="0.15">
      <c r="A44" t="s">
        <v>177</v>
      </c>
      <c r="B44" t="s">
        <v>54</v>
      </c>
    </row>
    <row r="45" spans="1:2" ht="28" x14ac:dyDescent="0.15">
      <c r="A45" t="s">
        <v>178</v>
      </c>
      <c r="B45" t="s">
        <v>55</v>
      </c>
    </row>
    <row r="46" spans="1:2" ht="28" x14ac:dyDescent="0.15">
      <c r="A46" t="s">
        <v>179</v>
      </c>
      <c r="B46" t="s">
        <v>56</v>
      </c>
    </row>
    <row r="47" spans="1:2" ht="28" x14ac:dyDescent="0.15">
      <c r="A47" t="s">
        <v>180</v>
      </c>
      <c r="B47" t="s">
        <v>56</v>
      </c>
    </row>
    <row r="48" spans="1:2" ht="28" x14ac:dyDescent="0.15">
      <c r="A48" t="s">
        <v>181</v>
      </c>
      <c r="B48" t="s">
        <v>55</v>
      </c>
    </row>
    <row r="49" spans="1:2" ht="28" x14ac:dyDescent="0.15">
      <c r="A49" t="s">
        <v>182</v>
      </c>
      <c r="B49" t="s">
        <v>56</v>
      </c>
    </row>
    <row r="50" spans="1:2" ht="28" x14ac:dyDescent="0.15">
      <c r="A50" t="s">
        <v>183</v>
      </c>
      <c r="B50" t="s">
        <v>56</v>
      </c>
    </row>
    <row r="51" spans="1:2" ht="28" x14ac:dyDescent="0.15">
      <c r="A51" t="s">
        <v>184</v>
      </c>
      <c r="B51" t="s">
        <v>55</v>
      </c>
    </row>
    <row r="52" spans="1:2" ht="28" x14ac:dyDescent="0.15">
      <c r="A52" t="s">
        <v>185</v>
      </c>
      <c r="B52" t="s">
        <v>56</v>
      </c>
    </row>
    <row r="53" spans="1:2" ht="28" x14ac:dyDescent="0.15">
      <c r="A53" t="s">
        <v>186</v>
      </c>
      <c r="B53" t="s">
        <v>54</v>
      </c>
    </row>
    <row r="54" spans="1:2" ht="28" x14ac:dyDescent="0.15">
      <c r="A54" t="s">
        <v>187</v>
      </c>
      <c r="B5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workbookViewId="0">
      <selection activeCell="D44" sqref="D44"/>
    </sheetView>
  </sheetViews>
  <sheetFormatPr baseColWidth="10" defaultColWidth="8.83203125" defaultRowHeight="13.25" customHeight="1" x14ac:dyDescent="0.15"/>
  <sheetData>
    <row r="1" spans="1:7" ht="13.25" customHeight="1" x14ac:dyDescent="0.15">
      <c r="A1" s="2" t="s">
        <v>897</v>
      </c>
      <c r="B1" s="2"/>
      <c r="C1" s="2"/>
      <c r="D1" s="2"/>
      <c r="E1" s="2"/>
      <c r="F1" s="2"/>
      <c r="G1" s="2"/>
    </row>
    <row r="2" spans="1:7" ht="13.25" customHeight="1" x14ac:dyDescent="0.15">
      <c r="A2" s="2"/>
      <c r="B2" s="2"/>
      <c r="C2" s="2"/>
      <c r="D2" s="2"/>
      <c r="E2" s="2"/>
      <c r="F2" s="2"/>
      <c r="G2" s="2"/>
    </row>
    <row r="3" spans="1:7" ht="13.25" customHeight="1" x14ac:dyDescent="0.15">
      <c r="A3" s="2"/>
      <c r="B3" s="2"/>
      <c r="C3" s="2"/>
      <c r="D3" s="2"/>
      <c r="E3" s="2"/>
      <c r="F3" s="2"/>
      <c r="G3" s="2"/>
    </row>
    <row r="4" spans="1:7" ht="13.25" customHeight="1" x14ac:dyDescent="0.15">
      <c r="A4" s="2"/>
      <c r="B4" s="2"/>
      <c r="C4" s="2"/>
      <c r="D4" s="2"/>
      <c r="E4" s="2"/>
      <c r="F4" s="2"/>
      <c r="G4" s="2"/>
    </row>
    <row r="5" spans="1:7" ht="13.25" customHeight="1" x14ac:dyDescent="0.15">
      <c r="A5" s="2"/>
      <c r="B5" s="2"/>
      <c r="C5" s="2"/>
      <c r="D5" s="2"/>
      <c r="E5" s="2"/>
      <c r="F5" s="2"/>
      <c r="G5" s="2"/>
    </row>
    <row r="6" spans="1:7" ht="13.25" customHeight="1" x14ac:dyDescent="0.15">
      <c r="A6" s="2"/>
      <c r="B6" s="2"/>
      <c r="C6" s="2"/>
      <c r="D6" s="2"/>
      <c r="E6" s="2"/>
      <c r="F6" s="2"/>
      <c r="G6" s="2"/>
    </row>
    <row r="7" spans="1:7" ht="13.25" customHeight="1" x14ac:dyDescent="0.15">
      <c r="A7" s="2"/>
      <c r="B7" s="2"/>
      <c r="C7" s="2"/>
      <c r="D7" s="2"/>
      <c r="E7" s="2"/>
      <c r="F7" s="2"/>
      <c r="G7" s="2"/>
    </row>
    <row r="8" spans="1:7" ht="13.25" customHeight="1" x14ac:dyDescent="0.15">
      <c r="A8" s="2"/>
      <c r="B8" s="2"/>
      <c r="C8" s="2"/>
      <c r="D8" s="2"/>
      <c r="E8" s="2"/>
      <c r="F8" s="2"/>
      <c r="G8" s="2"/>
    </row>
    <row r="9" spans="1:7" ht="13.25" customHeight="1" x14ac:dyDescent="0.15">
      <c r="A9" s="2"/>
      <c r="B9" s="2"/>
      <c r="C9" s="2"/>
      <c r="D9" s="2"/>
      <c r="E9" s="2"/>
      <c r="F9" s="2"/>
      <c r="G9" s="2"/>
    </row>
    <row r="10" spans="1:7" ht="13.25" customHeight="1" x14ac:dyDescent="0.15">
      <c r="A10" s="2"/>
      <c r="B10" s="2"/>
      <c r="C10" s="2"/>
      <c r="D10" s="2"/>
      <c r="E10" s="2"/>
      <c r="F10" s="2"/>
      <c r="G10" s="2"/>
    </row>
    <row r="11" spans="1:7" ht="13.25" customHeight="1" x14ac:dyDescent="0.15">
      <c r="A11" s="2"/>
      <c r="B11" s="2"/>
      <c r="C11" s="2"/>
      <c r="D11" s="2"/>
      <c r="E11" s="2"/>
      <c r="F11" s="2"/>
      <c r="G11" s="2"/>
    </row>
    <row r="12" spans="1:7" ht="13.25" customHeight="1" x14ac:dyDescent="0.15">
      <c r="A12" s="2"/>
      <c r="B12" s="2"/>
      <c r="C12" s="2"/>
      <c r="D12" s="2"/>
      <c r="E12" s="2"/>
      <c r="F12" s="2"/>
      <c r="G12" s="2"/>
    </row>
    <row r="13" spans="1:7" ht="13.25" customHeight="1" x14ac:dyDescent="0.15">
      <c r="A13" s="2"/>
      <c r="B13" s="2"/>
      <c r="C13" s="2"/>
      <c r="D13" s="2"/>
      <c r="E13" s="2"/>
      <c r="F13" s="2"/>
      <c r="G13" s="2"/>
    </row>
    <row r="14" spans="1:7" ht="13.25" customHeight="1" x14ac:dyDescent="0.15">
      <c r="A14" s="2"/>
      <c r="B14" s="2"/>
      <c r="C14" s="2"/>
      <c r="D14" s="2"/>
      <c r="E14" s="2"/>
      <c r="F14" s="2"/>
      <c r="G14" s="2"/>
    </row>
    <row r="15" spans="1:7" ht="13.25" customHeight="1" x14ac:dyDescent="0.15">
      <c r="A15" s="2"/>
      <c r="B15" s="2"/>
      <c r="C15" s="2"/>
      <c r="D15" s="2"/>
      <c r="E15" s="2"/>
      <c r="F15" s="2"/>
      <c r="G15" s="2"/>
    </row>
    <row r="16" spans="1:7" ht="13.25" customHeight="1" x14ac:dyDescent="0.15">
      <c r="A16" s="2"/>
      <c r="B16" s="2"/>
      <c r="C16" s="2"/>
      <c r="D16" s="2"/>
      <c r="E16" s="2"/>
      <c r="F16" s="2"/>
      <c r="G16" s="2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I54"/>
  <sheetViews>
    <sheetView workbookViewId="0">
      <selection activeCell="G3" sqref="G3"/>
    </sheetView>
  </sheetViews>
  <sheetFormatPr baseColWidth="10" defaultColWidth="8.83203125" defaultRowHeight="13" x14ac:dyDescent="0.15"/>
  <cols>
    <col min="1" max="1" width="22.33203125" style="3" customWidth="1"/>
    <col min="2" max="2" width="9" style="3" customWidth="1"/>
    <col min="3" max="3" width="8" style="3" customWidth="1"/>
    <col min="4" max="6" width="8.83203125" style="3"/>
    <col min="7" max="7" width="16" style="3" customWidth="1"/>
    <col min="8" max="8" width="12.6640625" style="3" customWidth="1"/>
    <col min="9" max="16384" width="8.83203125" style="3"/>
  </cols>
  <sheetData>
    <row r="1" spans="1:9" x14ac:dyDescent="0.15">
      <c r="A1" s="3" t="s">
        <v>0</v>
      </c>
      <c r="B1" s="3" t="s">
        <v>134</v>
      </c>
      <c r="C1" s="9" t="s">
        <v>904</v>
      </c>
    </row>
    <row r="2" spans="1:9" x14ac:dyDescent="0.15">
      <c r="A2" s="3" t="s">
        <v>135</v>
      </c>
      <c r="B2" s="3" t="s">
        <v>57</v>
      </c>
      <c r="C2" s="3" t="s">
        <v>7</v>
      </c>
      <c r="G2" s="9" t="s">
        <v>900</v>
      </c>
      <c r="H2" s="9" t="s">
        <v>901</v>
      </c>
      <c r="I2" s="9" t="s">
        <v>899</v>
      </c>
    </row>
    <row r="3" spans="1:9" x14ac:dyDescent="0.15">
      <c r="A3" s="3" t="s">
        <v>136</v>
      </c>
      <c r="B3" s="3" t="s">
        <v>57</v>
      </c>
      <c r="C3" s="3" t="s">
        <v>1</v>
      </c>
      <c r="G3" s="3" t="s">
        <v>55</v>
      </c>
      <c r="H3" s="10" t="s">
        <v>906</v>
      </c>
      <c r="I3" s="3">
        <f>SUMIF(VolumeByClient[GEOID],GEONAMES[[#This Row],[GEOCODE]],VolumeByClient[VOLUME])</f>
        <v>425262</v>
      </c>
    </row>
    <row r="4" spans="1:9" x14ac:dyDescent="0.15">
      <c r="A4" s="3" t="s">
        <v>137</v>
      </c>
      <c r="B4" s="3" t="s">
        <v>54</v>
      </c>
      <c r="C4" s="3" t="s">
        <v>20</v>
      </c>
      <c r="G4" s="3" t="s">
        <v>56</v>
      </c>
      <c r="H4" s="10" t="s">
        <v>907</v>
      </c>
      <c r="I4" s="3">
        <f>SUMIF(VolumeByClient[GEOID],GEONAMES[[#This Row],[GEOCODE]],VolumeByClient[VOLUME])</f>
        <v>562005</v>
      </c>
    </row>
    <row r="5" spans="1:9" x14ac:dyDescent="0.15">
      <c r="A5" s="3" t="s">
        <v>138</v>
      </c>
      <c r="B5" s="3" t="s">
        <v>57</v>
      </c>
      <c r="C5" s="3" t="s">
        <v>17</v>
      </c>
      <c r="G5" s="3" t="s">
        <v>54</v>
      </c>
      <c r="H5" s="9" t="s">
        <v>903</v>
      </c>
      <c r="I5" s="3">
        <f>SUMIF(VolumeByClient[GEOID],GEONAMES[[#This Row],[GEOCODE]],VolumeByClient[VOLUME])</f>
        <v>880760</v>
      </c>
    </row>
    <row r="6" spans="1:9" x14ac:dyDescent="0.15">
      <c r="A6" s="3" t="s">
        <v>139</v>
      </c>
      <c r="B6" s="3" t="s">
        <v>54</v>
      </c>
      <c r="C6" s="3" t="s">
        <v>27</v>
      </c>
      <c r="G6" s="3" t="s">
        <v>57</v>
      </c>
      <c r="H6" s="9" t="s">
        <v>902</v>
      </c>
      <c r="I6" s="3">
        <f>SUMIF(VolumeByClient[GEOID],GEONAMES[[#This Row],[GEOCODE]],VolumeByClient[VOLUME])</f>
        <v>3008286</v>
      </c>
    </row>
    <row r="7" spans="1:9" x14ac:dyDescent="0.15">
      <c r="A7" s="3" t="s">
        <v>140</v>
      </c>
      <c r="B7" s="3" t="s">
        <v>57</v>
      </c>
      <c r="C7" s="3" t="s">
        <v>36</v>
      </c>
    </row>
    <row r="8" spans="1:9" x14ac:dyDescent="0.15">
      <c r="A8" s="3" t="s">
        <v>141</v>
      </c>
      <c r="B8" s="3" t="s">
        <v>57</v>
      </c>
      <c r="C8" s="3" t="s">
        <v>3</v>
      </c>
    </row>
    <row r="9" spans="1:9" x14ac:dyDescent="0.15">
      <c r="A9" s="3" t="s">
        <v>142</v>
      </c>
      <c r="B9" s="3" t="s">
        <v>57</v>
      </c>
      <c r="C9" s="3" t="s">
        <v>35</v>
      </c>
    </row>
    <row r="10" spans="1:9" x14ac:dyDescent="0.15">
      <c r="A10" s="3" t="s">
        <v>143</v>
      </c>
      <c r="B10" s="3" t="s">
        <v>56</v>
      </c>
      <c r="C10" s="3" t="s">
        <v>43</v>
      </c>
    </row>
    <row r="11" spans="1:9" x14ac:dyDescent="0.15">
      <c r="A11" s="3" t="s">
        <v>144</v>
      </c>
      <c r="B11" s="3" t="s">
        <v>55</v>
      </c>
      <c r="C11" s="3" t="s">
        <v>8</v>
      </c>
    </row>
    <row r="12" spans="1:9" x14ac:dyDescent="0.15">
      <c r="A12" s="3" t="s">
        <v>145</v>
      </c>
      <c r="B12" s="3" t="s">
        <v>57</v>
      </c>
      <c r="C12" s="3" t="s">
        <v>21</v>
      </c>
    </row>
    <row r="13" spans="1:9" x14ac:dyDescent="0.15">
      <c r="A13" s="3" t="s">
        <v>146</v>
      </c>
      <c r="B13" s="3" t="s">
        <v>56</v>
      </c>
      <c r="C13" s="3" t="s">
        <v>53</v>
      </c>
    </row>
    <row r="14" spans="1:9" x14ac:dyDescent="0.15">
      <c r="A14" s="3" t="s">
        <v>147</v>
      </c>
      <c r="B14" s="3" t="s">
        <v>57</v>
      </c>
      <c r="C14" s="3" t="s">
        <v>52</v>
      </c>
    </row>
    <row r="15" spans="1:9" x14ac:dyDescent="0.15">
      <c r="A15" s="3" t="s">
        <v>148</v>
      </c>
      <c r="B15" s="3" t="s">
        <v>55</v>
      </c>
      <c r="C15" s="3" t="s">
        <v>50</v>
      </c>
    </row>
    <row r="16" spans="1:9" x14ac:dyDescent="0.15">
      <c r="A16" s="3" t="s">
        <v>149</v>
      </c>
      <c r="B16" s="3" t="s">
        <v>57</v>
      </c>
      <c r="C16" s="3" t="s">
        <v>51</v>
      </c>
    </row>
    <row r="17" spans="1:3" x14ac:dyDescent="0.15">
      <c r="A17" s="3" t="s">
        <v>150</v>
      </c>
      <c r="B17" s="3" t="s">
        <v>57</v>
      </c>
      <c r="C17" s="3" t="s">
        <v>49</v>
      </c>
    </row>
    <row r="18" spans="1:3" x14ac:dyDescent="0.15">
      <c r="A18" s="3" t="s">
        <v>151</v>
      </c>
      <c r="B18" s="3" t="s">
        <v>57</v>
      </c>
      <c r="C18" s="3" t="s">
        <v>48</v>
      </c>
    </row>
    <row r="19" spans="1:3" x14ac:dyDescent="0.15">
      <c r="A19" s="3" t="s">
        <v>152</v>
      </c>
      <c r="B19" s="3" t="s">
        <v>57</v>
      </c>
      <c r="C19" s="3" t="s">
        <v>47</v>
      </c>
    </row>
    <row r="20" spans="1:3" x14ac:dyDescent="0.15">
      <c r="A20" s="3" t="s">
        <v>153</v>
      </c>
      <c r="B20" s="3" t="s">
        <v>57</v>
      </c>
      <c r="C20" s="3" t="s">
        <v>46</v>
      </c>
    </row>
    <row r="21" spans="1:3" x14ac:dyDescent="0.15">
      <c r="A21" s="3" t="s">
        <v>154</v>
      </c>
      <c r="B21" s="3" t="s">
        <v>57</v>
      </c>
      <c r="C21" s="3" t="s">
        <v>45</v>
      </c>
    </row>
    <row r="22" spans="1:3" x14ac:dyDescent="0.15">
      <c r="A22" s="3" t="s">
        <v>155</v>
      </c>
      <c r="B22" s="3" t="s">
        <v>55</v>
      </c>
      <c r="C22" s="3" t="s">
        <v>44</v>
      </c>
    </row>
    <row r="23" spans="1:3" x14ac:dyDescent="0.15">
      <c r="A23" s="3" t="s">
        <v>156</v>
      </c>
      <c r="B23" s="3" t="s">
        <v>56</v>
      </c>
      <c r="C23" s="3" t="s">
        <v>42</v>
      </c>
    </row>
    <row r="24" spans="1:3" x14ac:dyDescent="0.15">
      <c r="A24" s="3" t="s">
        <v>157</v>
      </c>
      <c r="B24" s="3" t="s">
        <v>55</v>
      </c>
      <c r="C24" s="3" t="s">
        <v>41</v>
      </c>
    </row>
    <row r="25" spans="1:3" x14ac:dyDescent="0.15">
      <c r="A25" s="3" t="s">
        <v>158</v>
      </c>
      <c r="B25" s="3" t="s">
        <v>55</v>
      </c>
      <c r="C25" s="3" t="s">
        <v>40</v>
      </c>
    </row>
    <row r="26" spans="1:3" x14ac:dyDescent="0.15">
      <c r="A26" s="3" t="s">
        <v>159</v>
      </c>
      <c r="B26" s="3" t="s">
        <v>56</v>
      </c>
      <c r="C26" s="3" t="s">
        <v>39</v>
      </c>
    </row>
    <row r="27" spans="1:3" x14ac:dyDescent="0.15">
      <c r="A27" s="3" t="s">
        <v>160</v>
      </c>
      <c r="B27" s="3" t="s">
        <v>57</v>
      </c>
      <c r="C27" s="3" t="s">
        <v>38</v>
      </c>
    </row>
    <row r="28" spans="1:3" x14ac:dyDescent="0.15">
      <c r="A28" s="3" t="s">
        <v>161</v>
      </c>
      <c r="B28" s="3" t="s">
        <v>57</v>
      </c>
      <c r="C28" s="3" t="s">
        <v>37</v>
      </c>
    </row>
    <row r="29" spans="1:3" x14ac:dyDescent="0.15">
      <c r="A29" s="3" t="s">
        <v>162</v>
      </c>
      <c r="B29" s="3" t="s">
        <v>57</v>
      </c>
      <c r="C29" s="3" t="s">
        <v>34</v>
      </c>
    </row>
    <row r="30" spans="1:3" x14ac:dyDescent="0.15">
      <c r="A30" s="3" t="s">
        <v>163</v>
      </c>
      <c r="B30" s="3" t="s">
        <v>57</v>
      </c>
      <c r="C30" s="3" t="s">
        <v>33</v>
      </c>
    </row>
    <row r="31" spans="1:3" x14ac:dyDescent="0.15">
      <c r="A31" s="3" t="s">
        <v>164</v>
      </c>
      <c r="B31" s="3" t="s">
        <v>54</v>
      </c>
      <c r="C31" s="3" t="s">
        <v>32</v>
      </c>
    </row>
    <row r="32" spans="1:3" x14ac:dyDescent="0.15">
      <c r="A32" s="3" t="s">
        <v>165</v>
      </c>
      <c r="B32" s="3" t="s">
        <v>54</v>
      </c>
      <c r="C32" s="3" t="s">
        <v>31</v>
      </c>
    </row>
    <row r="33" spans="1:3" x14ac:dyDescent="0.15">
      <c r="A33" s="3" t="s">
        <v>166</v>
      </c>
      <c r="B33" s="3" t="s">
        <v>56</v>
      </c>
      <c r="C33" s="3" t="s">
        <v>30</v>
      </c>
    </row>
    <row r="34" spans="1:3" x14ac:dyDescent="0.15">
      <c r="A34" s="3" t="s">
        <v>167</v>
      </c>
      <c r="B34" s="3" t="s">
        <v>56</v>
      </c>
      <c r="C34" s="3" t="s">
        <v>29</v>
      </c>
    </row>
    <row r="35" spans="1:3" x14ac:dyDescent="0.15">
      <c r="A35" s="3" t="s">
        <v>168</v>
      </c>
      <c r="B35" s="3" t="s">
        <v>55</v>
      </c>
      <c r="C35" s="3" t="s">
        <v>28</v>
      </c>
    </row>
    <row r="36" spans="1:3" x14ac:dyDescent="0.15">
      <c r="A36" s="3" t="s">
        <v>169</v>
      </c>
      <c r="B36" s="3" t="s">
        <v>57</v>
      </c>
      <c r="C36" s="3" t="s">
        <v>26</v>
      </c>
    </row>
    <row r="37" spans="1:3" x14ac:dyDescent="0.15">
      <c r="A37" s="3" t="s">
        <v>170</v>
      </c>
      <c r="B37" s="3" t="s">
        <v>56</v>
      </c>
      <c r="C37" s="3" t="s">
        <v>25</v>
      </c>
    </row>
    <row r="38" spans="1:3" x14ac:dyDescent="0.15">
      <c r="A38" s="3" t="s">
        <v>171</v>
      </c>
      <c r="B38" s="3" t="s">
        <v>56</v>
      </c>
      <c r="C38" s="3" t="s">
        <v>24</v>
      </c>
    </row>
    <row r="39" spans="1:3" x14ac:dyDescent="0.15">
      <c r="A39" s="3" t="s">
        <v>172</v>
      </c>
      <c r="B39" s="3" t="s">
        <v>55</v>
      </c>
      <c r="C39" s="3" t="s">
        <v>23</v>
      </c>
    </row>
    <row r="40" spans="1:3" x14ac:dyDescent="0.15">
      <c r="A40" s="3" t="s">
        <v>173</v>
      </c>
      <c r="B40" s="3" t="s">
        <v>54</v>
      </c>
      <c r="C40" s="3" t="s">
        <v>22</v>
      </c>
    </row>
    <row r="41" spans="1:3" x14ac:dyDescent="0.15">
      <c r="A41" s="3" t="s">
        <v>174</v>
      </c>
      <c r="B41" s="3" t="s">
        <v>57</v>
      </c>
      <c r="C41" s="3" t="s">
        <v>19</v>
      </c>
    </row>
    <row r="42" spans="1:3" x14ac:dyDescent="0.15">
      <c r="A42" s="3" t="s">
        <v>175</v>
      </c>
      <c r="B42" s="3" t="s">
        <v>54</v>
      </c>
      <c r="C42" s="3" t="s">
        <v>18</v>
      </c>
    </row>
    <row r="43" spans="1:3" x14ac:dyDescent="0.15">
      <c r="A43" s="3" t="s">
        <v>176</v>
      </c>
      <c r="B43" s="3" t="s">
        <v>55</v>
      </c>
      <c r="C43" s="3" t="s">
        <v>16</v>
      </c>
    </row>
    <row r="44" spans="1:3" x14ac:dyDescent="0.15">
      <c r="A44" s="3" t="s">
        <v>177</v>
      </c>
      <c r="B44" s="3" t="s">
        <v>54</v>
      </c>
      <c r="C44" s="3" t="s">
        <v>15</v>
      </c>
    </row>
    <row r="45" spans="1:3" x14ac:dyDescent="0.15">
      <c r="A45" s="3" t="s">
        <v>178</v>
      </c>
      <c r="B45" s="3" t="s">
        <v>55</v>
      </c>
      <c r="C45" s="3" t="s">
        <v>14</v>
      </c>
    </row>
    <row r="46" spans="1:3" x14ac:dyDescent="0.15">
      <c r="A46" s="3" t="s">
        <v>179</v>
      </c>
      <c r="B46" s="3" t="s">
        <v>56</v>
      </c>
      <c r="C46" s="3" t="s">
        <v>13</v>
      </c>
    </row>
    <row r="47" spans="1:3" x14ac:dyDescent="0.15">
      <c r="A47" s="3" t="s">
        <v>180</v>
      </c>
      <c r="B47" s="3" t="s">
        <v>56</v>
      </c>
      <c r="C47" s="3" t="s">
        <v>12</v>
      </c>
    </row>
    <row r="48" spans="1:3" x14ac:dyDescent="0.15">
      <c r="A48" s="3" t="s">
        <v>181</v>
      </c>
      <c r="B48" s="3" t="s">
        <v>55</v>
      </c>
      <c r="C48" s="3" t="s">
        <v>11</v>
      </c>
    </row>
    <row r="49" spans="1:3" x14ac:dyDescent="0.15">
      <c r="A49" s="3" t="s">
        <v>182</v>
      </c>
      <c r="B49" s="3" t="s">
        <v>56</v>
      </c>
      <c r="C49" s="3" t="s">
        <v>10</v>
      </c>
    </row>
    <row r="50" spans="1:3" x14ac:dyDescent="0.15">
      <c r="A50" s="3" t="s">
        <v>183</v>
      </c>
      <c r="B50" s="3" t="s">
        <v>56</v>
      </c>
      <c r="C50" s="3" t="s">
        <v>9</v>
      </c>
    </row>
    <row r="51" spans="1:3" x14ac:dyDescent="0.15">
      <c r="A51" s="3" t="s">
        <v>184</v>
      </c>
      <c r="B51" s="3" t="s">
        <v>55</v>
      </c>
      <c r="C51" s="3" t="s">
        <v>6</v>
      </c>
    </row>
    <row r="52" spans="1:3" x14ac:dyDescent="0.15">
      <c r="A52" s="3" t="s">
        <v>185</v>
      </c>
      <c r="B52" s="3" t="s">
        <v>56</v>
      </c>
      <c r="C52" s="3" t="s">
        <v>5</v>
      </c>
    </row>
    <row r="53" spans="1:3" x14ac:dyDescent="0.15">
      <c r="A53" s="3" t="s">
        <v>186</v>
      </c>
      <c r="B53" s="3" t="s">
        <v>54</v>
      </c>
      <c r="C53" s="3" t="s">
        <v>4</v>
      </c>
    </row>
    <row r="54" spans="1:3" x14ac:dyDescent="0.15">
      <c r="A54" s="3" t="s">
        <v>187</v>
      </c>
      <c r="B54" s="3" t="s">
        <v>56</v>
      </c>
      <c r="C54" s="3" t="s">
        <v>2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 VolumeData</vt:lpstr>
      <vt:lpstr>Pivot</vt:lpstr>
      <vt:lpstr>Summary</vt:lpstr>
      <vt:lpstr>EXT0070122021 (OG)</vt:lpstr>
      <vt:lpstr>Sheet3 (OG)</vt:lpstr>
      <vt:lpstr>Email</vt:lpstr>
      <vt:lpstr>Geo Data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kojo's mac 🤭</cp:lastModifiedBy>
  <cp:lastPrinted>2023-12-29T12:00:25Z</cp:lastPrinted>
  <dcterms:created xsi:type="dcterms:W3CDTF">2009-09-15T21:43:27Z</dcterms:created>
  <dcterms:modified xsi:type="dcterms:W3CDTF">2023-12-29T12:10:52Z</dcterms:modified>
</cp:coreProperties>
</file>