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40" windowWidth="19200" windowHeight="11496" activeTab="1"/>
  </bookViews>
  <sheets>
    <sheet name="total" sheetId="1" r:id="rId1"/>
    <sheet name="V48" sheetId="3" r:id="rId2"/>
  </sheets>
  <calcPr calcId="145621"/>
</workbook>
</file>

<file path=xl/calcChain.xml><?xml version="1.0" encoding="utf-8"?>
<calcChain xmlns="http://schemas.openxmlformats.org/spreadsheetml/2006/main">
  <c r="F18" i="1" l="1"/>
  <c r="H17" i="3" l="1"/>
  <c r="I7" i="3"/>
  <c r="H7" i="3"/>
  <c r="G17" i="3"/>
  <c r="G15" i="3"/>
  <c r="G4" i="3"/>
  <c r="G5" i="3"/>
  <c r="G6" i="3"/>
  <c r="G7" i="3"/>
  <c r="G8" i="3"/>
  <c r="G9" i="3"/>
  <c r="G10" i="3"/>
  <c r="G11" i="3"/>
  <c r="G12" i="3"/>
  <c r="G13" i="3"/>
  <c r="G3" i="3"/>
  <c r="I20" i="3"/>
  <c r="H20" i="3" l="1"/>
  <c r="C18" i="1" s="1"/>
  <c r="G20" i="3"/>
  <c r="B26" i="1" s="1"/>
  <c r="C19" i="1"/>
  <c r="G34" i="1" l="1"/>
</calcChain>
</file>

<file path=xl/sharedStrings.xml><?xml version="1.0" encoding="utf-8"?>
<sst xmlns="http://schemas.openxmlformats.org/spreadsheetml/2006/main" count="159" uniqueCount="129">
  <si>
    <t>dimension</t>
  </si>
  <si>
    <t>weight(g)</t>
  </si>
  <si>
    <t>SMT</t>
    <phoneticPr fontId="1" type="noConversion"/>
  </si>
  <si>
    <t>THT</t>
    <phoneticPr fontId="1" type="noConversion"/>
  </si>
  <si>
    <t>quatity</t>
    <phoneticPr fontId="1" type="noConversion"/>
  </si>
  <si>
    <t>price</t>
    <phoneticPr fontId="1" type="noConversion"/>
  </si>
  <si>
    <t>For PCB Assembly</t>
    <phoneticPr fontId="1" type="noConversion"/>
  </si>
  <si>
    <r>
      <t xml:space="preserve">Vendor: </t>
    </r>
    <r>
      <rPr>
        <sz val="10"/>
        <rFont val="Tahoma"/>
        <family val="2"/>
      </rPr>
      <t>Elecrow</t>
    </r>
    <phoneticPr fontId="4" type="noConversion"/>
  </si>
  <si>
    <t>For PCB fabricate</t>
    <phoneticPr fontId="1" type="noConversion"/>
  </si>
  <si>
    <t>Thickness</t>
    <phoneticPr fontId="1" type="noConversion"/>
  </si>
  <si>
    <t>surface finished</t>
    <phoneticPr fontId="1" type="noConversion"/>
  </si>
  <si>
    <t>Solder Mask</t>
    <phoneticPr fontId="1" type="noConversion"/>
  </si>
  <si>
    <t>Qty</t>
    <phoneticPr fontId="1" type="noConversion"/>
  </si>
  <si>
    <t>qty of boards</t>
    <phoneticPr fontId="1" type="noConversion"/>
  </si>
  <si>
    <t xml:space="preserve"> </t>
    <phoneticPr fontId="1" type="noConversion"/>
  </si>
  <si>
    <t>Elecrow address</t>
    <phoneticPr fontId="1" type="noConversion"/>
  </si>
  <si>
    <r>
      <t>Tel:</t>
    </r>
    <r>
      <rPr>
        <sz val="10"/>
        <rFont val="Tahoma"/>
        <family val="2"/>
      </rPr>
      <t xml:space="preserve"> </t>
    </r>
    <phoneticPr fontId="4" type="noConversion"/>
  </si>
  <si>
    <r>
      <t xml:space="preserve">Customer: </t>
    </r>
    <r>
      <rPr>
        <sz val="10"/>
        <rFont val="Tahoma"/>
        <family val="2"/>
      </rPr>
      <t xml:space="preserve"> </t>
    </r>
    <phoneticPr fontId="4" type="noConversion"/>
  </si>
  <si>
    <r>
      <t>Email:</t>
    </r>
    <r>
      <rPr>
        <sz val="10"/>
        <rFont val="Tahoma"/>
        <family val="2"/>
      </rPr>
      <t xml:space="preserve">
</t>
    </r>
    <phoneticPr fontId="4" type="noConversion"/>
  </si>
  <si>
    <t xml:space="preserve"> Customer address </t>
    <phoneticPr fontId="1" type="noConversion"/>
  </si>
  <si>
    <t>Quotation（$)</t>
    <phoneticPr fontId="1" type="noConversion"/>
  </si>
  <si>
    <t>Shipping</t>
    <phoneticPr fontId="1" type="noConversion"/>
  </si>
  <si>
    <t>Total:</t>
    <phoneticPr fontId="1" type="noConversion"/>
  </si>
  <si>
    <t>Quotation</t>
    <phoneticPr fontId="1" type="noConversion"/>
  </si>
  <si>
    <t>Total:</t>
    <phoneticPr fontId="1" type="noConversion"/>
  </si>
  <si>
    <t>Total:</t>
    <phoneticPr fontId="1" type="noConversion"/>
  </si>
  <si>
    <t>Shipping Method</t>
    <phoneticPr fontId="1" type="noConversion"/>
  </si>
  <si>
    <t>Weight</t>
    <phoneticPr fontId="1" type="noConversion"/>
  </si>
  <si>
    <t>Total:</t>
    <phoneticPr fontId="1" type="noConversion"/>
  </si>
  <si>
    <t>Products</t>
    <phoneticPr fontId="1" type="noConversion"/>
  </si>
  <si>
    <t>Total Quatation($):</t>
    <phoneticPr fontId="1" type="noConversion"/>
  </si>
  <si>
    <t>Remark</t>
    <phoneticPr fontId="1" type="noConversion"/>
  </si>
  <si>
    <t>Engineer Start</t>
    <phoneticPr fontId="1" type="noConversion"/>
  </si>
  <si>
    <t>Components purchased by Eelcrow</t>
    <phoneticPr fontId="1" type="noConversion"/>
  </si>
  <si>
    <t>Remark</t>
    <phoneticPr fontId="1" type="noConversion"/>
  </si>
  <si>
    <t>Total:</t>
    <phoneticPr fontId="1" type="noConversion"/>
  </si>
  <si>
    <t>PCBAs</t>
    <phoneticPr fontId="1" type="noConversion"/>
  </si>
  <si>
    <r>
      <rPr>
        <b/>
        <sz val="10"/>
        <rFont val="Tahoma"/>
        <family val="2"/>
      </rPr>
      <t>Contact Person:</t>
    </r>
    <r>
      <rPr>
        <sz val="10"/>
        <rFont val="Tahoma"/>
        <family val="2"/>
      </rPr>
      <t xml:space="preserve"> </t>
    </r>
    <phoneticPr fontId="4" type="noConversion"/>
  </si>
  <si>
    <t>If there is any problem, please feel free to contact with me.</t>
    <phoneticPr fontId="1" type="noConversion"/>
  </si>
  <si>
    <t>Name</t>
    <phoneticPr fontId="1" type="noConversion"/>
  </si>
  <si>
    <t>Pads</t>
    <phoneticPr fontId="1" type="noConversion"/>
  </si>
  <si>
    <t>Stencil</t>
    <phoneticPr fontId="1" type="noConversion"/>
  </si>
  <si>
    <r>
      <rPr>
        <b/>
        <sz val="10"/>
        <rFont val="Tahoma"/>
        <family val="2"/>
      </rPr>
      <t>Contact Person:</t>
    </r>
    <r>
      <rPr>
        <sz val="10"/>
        <rFont val="Tahoma"/>
        <family val="2"/>
      </rPr>
      <t xml:space="preserve"> Zeqing</t>
    </r>
  </si>
  <si>
    <r>
      <rPr>
        <b/>
        <sz val="10"/>
        <rFont val="Tahoma"/>
        <family val="2"/>
      </rPr>
      <t>Tel:</t>
    </r>
    <r>
      <rPr>
        <sz val="10"/>
        <rFont val="Tahoma"/>
        <family val="2"/>
      </rPr>
      <t xml:space="preserve"> +86 185 6676 0765</t>
    </r>
  </si>
  <si>
    <t>layers</t>
  </si>
  <si>
    <r>
      <rPr>
        <b/>
        <sz val="10"/>
        <rFont val="Tahoma"/>
        <family val="2"/>
      </rPr>
      <t>Email:</t>
    </r>
    <r>
      <rPr>
        <sz val="10"/>
        <rFont val="Tahoma"/>
        <family val="2"/>
      </rPr>
      <t xml:space="preserve"> Zeqing2012@elecrow.com</t>
    </r>
  </si>
  <si>
    <t>5 Floor F1 Building, 
Fanshen Hua Feng Industrial Park, 
Hangcheng Road, Gushu, Bao'an District, 
Shenzhen, 518126
China
Tel: +86 0755 36948521</t>
  </si>
  <si>
    <t>C7</t>
  </si>
  <si>
    <t>LED1, LED2, LED3, LED4, LED5</t>
  </si>
  <si>
    <t>Q1</t>
  </si>
  <si>
    <t>R1</t>
  </si>
  <si>
    <t>FE1.1S</t>
  </si>
  <si>
    <t>unit price</t>
  </si>
  <si>
    <t>smd</t>
  </si>
  <si>
    <t>tht</t>
  </si>
  <si>
    <t>hasl</t>
  </si>
  <si>
    <t>http://www.ebay.com/itm/291656076069</t>
  </si>
  <si>
    <t>black</t>
  </si>
  <si>
    <t>D3</t>
  </si>
  <si>
    <t>http://www.mouser.com/ProductDetail/Fairchild-Semiconductor/ES2D/?qs=sGAEpiMZZMv%252bkWzvOmGqmvqIQJlNhHlg</t>
  </si>
  <si>
    <t>Bill of Material from queso_dip_v4_8.sch, 50 parts, grouped by values, as of 2016/7/13 16:06:16</t>
  </si>
  <si>
    <t>Part</t>
  </si>
  <si>
    <t>Value</t>
  </si>
  <si>
    <t>Device</t>
  </si>
  <si>
    <t>Package</t>
  </si>
  <si>
    <t>Description</t>
  </si>
  <si>
    <t>total</t>
  </si>
  <si>
    <t>Qty</t>
  </si>
  <si>
    <t>C1, C2, C3, C4, C5, C6</t>
  </si>
  <si>
    <t>VJ1210V106ZXJTW1BC</t>
  </si>
  <si>
    <t>C-EUC1210</t>
  </si>
  <si>
    <t>C1210</t>
  </si>
  <si>
    <t>CAPACITOR, European symbol</t>
  </si>
  <si>
    <t>100nF</t>
  </si>
  <si>
    <t>C-EUC0805</t>
  </si>
  <si>
    <t>C0805</t>
  </si>
  <si>
    <t>C8, C9</t>
  </si>
  <si>
    <t>22pF</t>
  </si>
  <si>
    <t>ES2D</t>
  </si>
  <si>
    <t>SMB</t>
  </si>
  <si>
    <t>DIODE</t>
  </si>
  <si>
    <t>DATA_USB, POWER_USB</t>
  </si>
  <si>
    <t>USBUSB-MICROB-SMT-DIP</t>
  </si>
  <si>
    <t>USB-MICROB-SMT-DIP</t>
  </si>
  <si>
    <t xml:space="preserve"> </t>
  </si>
  <si>
    <t>F1, F2, F3, F4</t>
  </si>
  <si>
    <t>PTS12066V110</t>
  </si>
  <si>
    <t>FUSED</t>
  </si>
  <si>
    <t>Fuse's in various packages</t>
  </si>
  <si>
    <t>150080BS75000</t>
  </si>
  <si>
    <t>LEDCHIP-LED0805</t>
  </si>
  <si>
    <t>CHIP-LED0805</t>
  </si>
  <si>
    <t>LED</t>
  </si>
  <si>
    <t>FOXSDLF/120-20</t>
  </si>
  <si>
    <t>CRYSTALSM49</t>
  </si>
  <si>
    <t>SM49</t>
  </si>
  <si>
    <t>CRYSTAL</t>
  </si>
  <si>
    <t>2.7k</t>
  </si>
  <si>
    <t>R-EU_R0805</t>
  </si>
  <si>
    <t>R0805</t>
  </si>
  <si>
    <t>RESISTOR, European symbol</t>
  </si>
  <si>
    <t>R3, R4</t>
  </si>
  <si>
    <t>10k</t>
  </si>
  <si>
    <t>R5, R6, R7</t>
  </si>
  <si>
    <t>ERJ-6ENF3300V</t>
  </si>
  <si>
    <t>SV2, SV3</t>
  </si>
  <si>
    <t>FE18-2</t>
  </si>
  <si>
    <t>FEMALE HEADER</t>
  </si>
  <si>
    <t>U$1</t>
  </si>
  <si>
    <t>FE1.1S_SSOP-28</t>
  </si>
  <si>
    <t>A USB 2.0 hub IC.</t>
  </si>
  <si>
    <t>U$3, U$9</t>
  </si>
  <si>
    <t>MP1584EN</t>
  </si>
  <si>
    <t>I2C-Bus EDS Protection</t>
  </si>
  <si>
    <t>X1, X2, X3, X4</t>
  </si>
  <si>
    <t>USB-A-HU</t>
  </si>
  <si>
    <t>USB Connectors</t>
  </si>
  <si>
    <t>v48</t>
  </si>
  <si>
    <t>China post</t>
  </si>
  <si>
    <t>1kg</t>
  </si>
  <si>
    <t xml:space="preserve"> Date: 2016/7</t>
  </si>
  <si>
    <t>for 50 pcs</t>
  </si>
  <si>
    <t>do not assemble</t>
  </si>
  <si>
    <t>USBLC6-4SC6</t>
  </si>
  <si>
    <t>SOT-23-6L</t>
  </si>
  <si>
    <t>VD1,VD2,VD3</t>
  </si>
  <si>
    <t>please check, price assumed, based on 100parts http://www.mouser.com/ProductDetail/STMicroelectronics/USBLC6-4SC6/?qs=sGAEpiMZZMvxHShE6Whpu7uDi%252bhiPVjaQjZOzaiLtNs%3d</t>
  </si>
  <si>
    <r>
      <t xml:space="preserve">Shipping method </t>
    </r>
    <r>
      <rPr>
        <sz val="10"/>
        <rFont val="Tahoma"/>
        <family val="2"/>
      </rPr>
      <t xml:space="preserve"> China post</t>
    </r>
  </si>
  <si>
    <t>Kolja Windeler,  
Muehlenstr 8a,  
29342 Wienhausen,  
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</si>
</sst>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\$#,##0.00_);[Red]\(\$#,##0.00\)"/>
    <numFmt numFmtId="165" formatCode="0_);[Red]\(0\)"/>
    <numFmt numFmtId="166" formatCode="[$-409]d\-mmm;@"/>
    <numFmt numFmtId="167" formatCode="0.00_);[Red]\(0.00\)"/>
    <numFmt numFmtId="168" formatCode="0.0_);[Red]\(0.0\)"/>
    <numFmt numFmtId="169" formatCode="0.000_);[Red]\(0.000\)"/>
    <numFmt numFmtId="170" formatCode="#,##0.0;[Red]#,##0.0"/>
    <numFmt numFmtId="171" formatCode="0.00000;[Red]0.00000"/>
  </numFmts>
  <fonts count="3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Tahoma"/>
      <family val="2"/>
    </font>
    <font>
      <sz val="10"/>
      <name val="Tahoma"/>
      <family val="2"/>
    </font>
    <font>
      <sz val="9"/>
      <name val="宋体"/>
      <family val="3"/>
      <charset val="134"/>
    </font>
    <font>
      <sz val="12"/>
      <name val="Tahoma"/>
      <family val="2"/>
    </font>
    <font>
      <u/>
      <sz val="12"/>
      <color theme="10"/>
      <name val="宋体"/>
      <family val="3"/>
      <charset val="134"/>
    </font>
    <font>
      <u/>
      <sz val="10"/>
      <color indexed="12"/>
      <name val="Tahoma"/>
      <family val="2"/>
    </font>
    <font>
      <sz val="12"/>
      <color theme="1"/>
      <name val="Calibri"/>
      <family val="3"/>
      <charset val="134"/>
      <scheme val="minor"/>
    </font>
    <font>
      <sz val="11"/>
      <color theme="1"/>
      <name val="Tahoma"/>
      <family val="2"/>
    </font>
    <font>
      <b/>
      <sz val="11"/>
      <color rgb="FFFF0000"/>
      <name val="Calibri"/>
      <family val="3"/>
      <charset val="134"/>
      <scheme val="minor"/>
    </font>
    <font>
      <i/>
      <sz val="11"/>
      <color rgb="FFFF0000"/>
      <name val="Calibri"/>
      <family val="3"/>
      <charset val="134"/>
      <scheme val="minor"/>
    </font>
    <font>
      <b/>
      <sz val="14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13" applyNumberFormat="0" applyAlignment="0" applyProtection="0"/>
    <xf numFmtId="0" fontId="24" fillId="10" borderId="14" applyNumberFormat="0" applyAlignment="0" applyProtection="0"/>
    <xf numFmtId="0" fontId="25" fillId="10" borderId="13" applyNumberFormat="0" applyAlignment="0" applyProtection="0"/>
    <xf numFmtId="0" fontId="26" fillId="0" borderId="15" applyNumberFormat="0" applyFill="0" applyAlignment="0" applyProtection="0"/>
    <xf numFmtId="0" fontId="27" fillId="11" borderId="16" applyNumberFormat="0" applyAlignment="0" applyProtection="0"/>
    <xf numFmtId="0" fontId="14" fillId="0" borderId="0" applyNumberFormat="0" applyFill="0" applyBorder="0" applyAlignment="0" applyProtection="0"/>
    <xf numFmtId="0" fontId="15" fillId="12" borderId="17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8" applyNumberFormat="0" applyFill="0" applyAlignment="0" applyProtection="0"/>
    <xf numFmtId="0" fontId="30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30" fillId="36" borderId="0" applyNumberFormat="0" applyBorder="0" applyAlignment="0" applyProtection="0"/>
    <xf numFmtId="0" fontId="15" fillId="0" borderId="0"/>
    <xf numFmtId="0" fontId="31" fillId="0" borderId="0" applyNumberFormat="0" applyFill="0" applyBorder="0" applyAlignment="0" applyProtection="0"/>
  </cellStyleXfs>
  <cellXfs count="94">
    <xf numFmtId="0" fontId="0" fillId="0" borderId="0" xfId="0">
      <alignment vertical="center"/>
    </xf>
    <xf numFmtId="165" fontId="0" fillId="0" borderId="1" xfId="0" applyNumberFormat="1" applyBorder="1" applyAlignment="1">
      <alignment horizontal="center" vertical="center"/>
    </xf>
    <xf numFmtId="166" fontId="2" fillId="0" borderId="0" xfId="0" applyNumberFormat="1" applyFont="1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>
      <alignment vertical="center"/>
    </xf>
    <xf numFmtId="165" fontId="3" fillId="0" borderId="0" xfId="0" applyNumberFormat="1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 wrapText="1"/>
    </xf>
    <xf numFmtId="165" fontId="7" fillId="0" borderId="0" xfId="1" applyNumberFormat="1" applyFont="1" applyBorder="1" applyAlignment="1" applyProtection="1">
      <alignment horizontal="center" vertical="center"/>
    </xf>
    <xf numFmtId="165" fontId="2" fillId="0" borderId="0" xfId="0" applyNumberFormat="1" applyFont="1" applyBorder="1" applyAlignment="1">
      <alignment horizontal="left" vertical="center"/>
    </xf>
    <xf numFmtId="165" fontId="3" fillId="0" borderId="0" xfId="1" applyNumberFormat="1" applyFont="1" applyBorder="1" applyAlignment="1" applyProtection="1">
      <alignment horizontal="center" vertical="center"/>
    </xf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/>
    <xf numFmtId="168" fontId="0" fillId="0" borderId="1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left" vertical="center"/>
    </xf>
    <xf numFmtId="165" fontId="0" fillId="0" borderId="0" xfId="0" applyNumberFormat="1" applyBorder="1" applyAlignment="1">
      <alignment vertical="center" wrapText="1"/>
    </xf>
    <xf numFmtId="165" fontId="0" fillId="0" borderId="7" xfId="0" applyNumberFormat="1" applyBorder="1" applyAlignment="1">
      <alignment vertical="center" wrapText="1"/>
    </xf>
    <xf numFmtId="166" fontId="5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Border="1" applyAlignment="1">
      <alignment vertical="center"/>
    </xf>
    <xf numFmtId="166" fontId="9" fillId="0" borderId="0" xfId="0" applyNumberFormat="1" applyFont="1" applyFill="1" applyAlignment="1">
      <alignment horizontal="center" vertical="center"/>
    </xf>
    <xf numFmtId="166" fontId="2" fillId="0" borderId="7" xfId="0" applyNumberFormat="1" applyFont="1" applyBorder="1" applyAlignment="1">
      <alignment vertical="center" wrapText="1"/>
    </xf>
    <xf numFmtId="166" fontId="2" fillId="0" borderId="0" xfId="0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10" fillId="0" borderId="0" xfId="0" applyNumberFormat="1" applyFont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left" vertical="center"/>
    </xf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>
      <alignment vertical="center"/>
    </xf>
    <xf numFmtId="167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left" vertical="center"/>
    </xf>
    <xf numFmtId="165" fontId="0" fillId="0" borderId="8" xfId="0" applyNumberFormat="1" applyFill="1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0" xfId="0" applyNumberFormat="1" applyFill="1" applyBorder="1">
      <alignment vertical="center"/>
    </xf>
    <xf numFmtId="165" fontId="10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166" fontId="3" fillId="0" borderId="0" xfId="0" applyNumberFormat="1" applyFont="1" applyBorder="1" applyAlignment="1">
      <alignment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/>
    <xf numFmtId="165" fontId="0" fillId="4" borderId="1" xfId="0" applyNumberFormat="1" applyFill="1" applyBorder="1" applyAlignment="1">
      <alignment horizontal="center"/>
    </xf>
    <xf numFmtId="165" fontId="0" fillId="5" borderId="2" xfId="0" applyNumberFormat="1" applyFill="1" applyBorder="1" applyAlignment="1">
      <alignment horizontal="left" vertical="center"/>
    </xf>
    <xf numFmtId="165" fontId="0" fillId="5" borderId="3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left"/>
    </xf>
    <xf numFmtId="165" fontId="10" fillId="4" borderId="1" xfId="0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3" fillId="0" borderId="0" xfId="0" applyNumberFormat="1" applyFont="1" applyBorder="1" applyAlignment="1">
      <alignment vertical="center"/>
    </xf>
    <xf numFmtId="166" fontId="3" fillId="0" borderId="7" xfId="0" applyNumberFormat="1" applyFont="1" applyBorder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165" fontId="10" fillId="0" borderId="2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44" applyFont="1"/>
    <xf numFmtId="0" fontId="15" fillId="0" borderId="0" xfId="44"/>
    <xf numFmtId="0" fontId="31" fillId="0" borderId="0" xfId="45"/>
    <xf numFmtId="0" fontId="14" fillId="0" borderId="0" xfId="44" applyFont="1"/>
    <xf numFmtId="165" fontId="10" fillId="0" borderId="0" xfId="0" applyNumberFormat="1" applyFont="1" applyFill="1" applyBorder="1" applyAlignment="1">
      <alignment horizontal="center"/>
    </xf>
    <xf numFmtId="170" fontId="10" fillId="0" borderId="1" xfId="0" applyNumberFormat="1" applyFont="1" applyFill="1" applyBorder="1" applyAlignment="1">
      <alignment vertical="center"/>
    </xf>
    <xf numFmtId="165" fontId="0" fillId="5" borderId="5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left"/>
    </xf>
    <xf numFmtId="167" fontId="12" fillId="2" borderId="0" xfId="0" applyNumberFormat="1" applyFon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left" vertical="center" wrapText="1"/>
    </xf>
    <xf numFmtId="165" fontId="0" fillId="0" borderId="6" xfId="0" applyNumberFormat="1" applyBorder="1" applyAlignment="1">
      <alignment horizontal="left" vertical="center" wrapText="1"/>
    </xf>
    <xf numFmtId="165" fontId="0" fillId="0" borderId="4" xfId="0" applyNumberFormat="1" applyBorder="1" applyAlignment="1">
      <alignment horizontal="left" vertical="center" wrapText="1"/>
    </xf>
    <xf numFmtId="165" fontId="11" fillId="0" borderId="5" xfId="0" applyNumberFormat="1" applyFont="1" applyBorder="1" applyAlignment="1">
      <alignment horizontal="left" vertical="center" wrapText="1"/>
    </xf>
    <xf numFmtId="0" fontId="15" fillId="2" borderId="0" xfId="44" applyFill="1" applyAlignment="1">
      <alignment horizontal="center"/>
    </xf>
    <xf numFmtId="0" fontId="0" fillId="2" borderId="0" xfId="44" applyFont="1" applyFill="1" applyAlignment="1">
      <alignment horizontal="center"/>
    </xf>
    <xf numFmtId="0" fontId="15" fillId="0" borderId="0" xfId="44" applyFill="1"/>
    <xf numFmtId="0" fontId="0" fillId="37" borderId="0" xfId="44" applyFont="1" applyFill="1"/>
    <xf numFmtId="0" fontId="15" fillId="37" borderId="0" xfId="44" applyFill="1"/>
    <xf numFmtId="171" fontId="0" fillId="0" borderId="0" xfId="0" applyNumberFormat="1">
      <alignment vertic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  <cellStyle name="常规 2" xfId="44"/>
    <cellStyle name="常规 3" xfId="2"/>
    <cellStyle name="超链接 2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1</xdr:row>
      <xdr:rowOff>47625</xdr:rowOff>
    </xdr:from>
    <xdr:to>
      <xdr:col>9</xdr:col>
      <xdr:colOff>36900</xdr:colOff>
      <xdr:row>6</xdr:row>
      <xdr:rowOff>254133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29700" y="219075"/>
          <a:ext cx="1771650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7"/>
  <sheetViews>
    <sheetView zoomScale="70" zoomScaleNormal="70" workbookViewId="0">
      <selection activeCell="G23" sqref="G23"/>
    </sheetView>
  </sheetViews>
  <sheetFormatPr defaultColWidth="9" defaultRowHeight="14.4"/>
  <cols>
    <col min="1" max="1" width="15.109375" style="4" customWidth="1"/>
    <col min="2" max="2" width="16.5546875" style="4" customWidth="1"/>
    <col min="3" max="3" width="10.44140625" style="4" bestFit="1" customWidth="1"/>
    <col min="4" max="4" width="13.109375" style="4" customWidth="1"/>
    <col min="5" max="5" width="14.44140625" style="4" customWidth="1"/>
    <col min="6" max="6" width="25.44140625" style="4" customWidth="1"/>
    <col min="7" max="7" width="22.5546875" style="4" customWidth="1"/>
    <col min="8" max="8" width="13.109375" style="4" customWidth="1"/>
    <col min="9" max="9" width="10.44140625" style="4" bestFit="1" customWidth="1"/>
    <col min="10" max="11" width="9" style="4"/>
    <col min="12" max="16384" width="9" style="5"/>
  </cols>
  <sheetData>
    <row r="1" spans="1:11" ht="13.5" customHeight="1">
      <c r="A1" s="3"/>
      <c r="B1" s="3"/>
      <c r="C1" s="3"/>
      <c r="D1" s="25" t="s">
        <v>14</v>
      </c>
      <c r="E1" s="25"/>
      <c r="F1" s="26" t="s">
        <v>19</v>
      </c>
      <c r="G1" s="26" t="s">
        <v>15</v>
      </c>
    </row>
    <row r="2" spans="1:11" ht="21" customHeight="1">
      <c r="A2" s="11" t="s">
        <v>7</v>
      </c>
      <c r="B2" s="8"/>
      <c r="C2" s="21" t="s">
        <v>17</v>
      </c>
      <c r="E2" s="24"/>
      <c r="F2" s="87" t="s">
        <v>128</v>
      </c>
      <c r="G2" s="84" t="s">
        <v>46</v>
      </c>
    </row>
    <row r="3" spans="1:11" ht="21" customHeight="1">
      <c r="A3" s="6" t="s">
        <v>42</v>
      </c>
      <c r="B3" s="7"/>
      <c r="C3" s="51" t="s">
        <v>37</v>
      </c>
      <c r="E3" s="20"/>
      <c r="F3" s="85"/>
      <c r="G3" s="85"/>
    </row>
    <row r="4" spans="1:11" ht="21" customHeight="1">
      <c r="A4" s="6" t="s">
        <v>43</v>
      </c>
      <c r="B4" s="9"/>
      <c r="C4" s="21" t="s">
        <v>16</v>
      </c>
      <c r="E4" s="22"/>
      <c r="F4" s="85"/>
      <c r="G4" s="85"/>
    </row>
    <row r="5" spans="1:11" ht="21" customHeight="1">
      <c r="A5" s="6" t="s">
        <v>45</v>
      </c>
      <c r="B5" s="10"/>
      <c r="C5" s="21" t="s">
        <v>18</v>
      </c>
      <c r="E5" s="23"/>
      <c r="F5" s="85"/>
      <c r="G5" s="85"/>
    </row>
    <row r="6" spans="1:11" ht="21" customHeight="1">
      <c r="A6" s="11" t="s">
        <v>127</v>
      </c>
      <c r="B6" s="10"/>
      <c r="C6" s="2" t="s">
        <v>120</v>
      </c>
      <c r="D6" s="62"/>
      <c r="E6" s="63"/>
      <c r="F6" s="85"/>
      <c r="G6" s="85"/>
    </row>
    <row r="7" spans="1:11" ht="21" customHeight="1">
      <c r="A7" s="6" t="s">
        <v>38</v>
      </c>
      <c r="B7" s="12"/>
      <c r="C7" s="7"/>
      <c r="D7" s="18"/>
      <c r="E7" s="19"/>
      <c r="F7" s="86"/>
      <c r="G7" s="86"/>
    </row>
    <row r="8" spans="1:11">
      <c r="A8" s="6"/>
      <c r="B8" s="12"/>
      <c r="C8" s="7"/>
      <c r="F8" s="17"/>
      <c r="K8" s="5"/>
    </row>
    <row r="9" spans="1:11">
      <c r="A9" s="13"/>
      <c r="K9" s="5"/>
    </row>
    <row r="10" spans="1:11">
      <c r="A10" s="55" t="s">
        <v>8</v>
      </c>
      <c r="B10" s="56"/>
      <c r="C10" s="1"/>
      <c r="D10" s="1"/>
      <c r="E10" s="1"/>
      <c r="F10" s="1"/>
      <c r="G10" s="1"/>
      <c r="H10" s="1"/>
      <c r="I10" s="1"/>
      <c r="J10" s="1"/>
      <c r="K10" s="5"/>
    </row>
    <row r="11" spans="1:11" s="30" customFormat="1">
      <c r="A11" s="52" t="s">
        <v>39</v>
      </c>
      <c r="B11" s="52" t="s">
        <v>44</v>
      </c>
      <c r="C11" s="52" t="s">
        <v>0</v>
      </c>
      <c r="D11" s="52" t="s">
        <v>9</v>
      </c>
      <c r="E11" s="52" t="s">
        <v>10</v>
      </c>
      <c r="F11" s="52" t="s">
        <v>11</v>
      </c>
      <c r="G11" s="52" t="s">
        <v>12</v>
      </c>
      <c r="H11" s="52" t="s">
        <v>20</v>
      </c>
      <c r="I11" s="52" t="s">
        <v>1</v>
      </c>
      <c r="J11" s="54" t="s">
        <v>31</v>
      </c>
    </row>
    <row r="12" spans="1:11" s="30" customFormat="1">
      <c r="A12" s="69" t="s">
        <v>117</v>
      </c>
      <c r="B12" s="69">
        <v>2</v>
      </c>
      <c r="C12" s="69"/>
      <c r="D12" s="16">
        <v>1.6</v>
      </c>
      <c r="E12" s="1" t="s">
        <v>55</v>
      </c>
      <c r="F12" s="1" t="s">
        <v>57</v>
      </c>
      <c r="G12" s="69">
        <v>50</v>
      </c>
      <c r="H12" s="48">
        <v>34.9</v>
      </c>
      <c r="I12" s="69"/>
      <c r="J12" s="68"/>
    </row>
    <row r="13" spans="1:11">
      <c r="A13" s="1" t="s">
        <v>41</v>
      </c>
      <c r="B13" s="1"/>
      <c r="C13" s="1"/>
      <c r="D13" s="16"/>
      <c r="E13" s="1"/>
      <c r="F13" s="1"/>
      <c r="G13" s="1"/>
      <c r="H13" s="48">
        <v>18</v>
      </c>
      <c r="I13" s="1"/>
      <c r="J13" s="66"/>
      <c r="K13" s="5"/>
    </row>
    <row r="14" spans="1:11">
      <c r="G14" s="59" t="s">
        <v>22</v>
      </c>
      <c r="H14" s="60"/>
      <c r="I14" s="61"/>
      <c r="J14" s="1"/>
      <c r="K14" s="5"/>
    </row>
    <row r="15" spans="1:11" s="41" customFormat="1">
      <c r="A15" s="27"/>
      <c r="B15" s="27"/>
      <c r="C15" s="27"/>
      <c r="D15" s="27"/>
      <c r="E15" s="27"/>
      <c r="F15" s="27"/>
      <c r="G15" s="45"/>
      <c r="H15" s="27"/>
      <c r="I15" s="27"/>
      <c r="J15" s="27"/>
    </row>
    <row r="16" spans="1:11" s="15" customFormat="1">
      <c r="A16" s="76" t="s">
        <v>6</v>
      </c>
      <c r="B16" s="76"/>
      <c r="C16" s="46"/>
      <c r="D16" s="46"/>
      <c r="E16" s="46"/>
      <c r="F16" s="46"/>
      <c r="G16" s="46"/>
      <c r="H16" s="14"/>
    </row>
    <row r="17" spans="1:11" s="15" customFormat="1">
      <c r="A17" s="52" t="s">
        <v>39</v>
      </c>
      <c r="B17" s="54" t="s">
        <v>40</v>
      </c>
      <c r="C17" s="54" t="s">
        <v>4</v>
      </c>
      <c r="D17" s="54" t="s">
        <v>5</v>
      </c>
      <c r="E17" s="52" t="s">
        <v>13</v>
      </c>
      <c r="F17" s="54" t="s">
        <v>23</v>
      </c>
      <c r="G17" s="54" t="s">
        <v>31</v>
      </c>
      <c r="H17" s="14"/>
    </row>
    <row r="18" spans="1:11" s="30" customFormat="1">
      <c r="A18" s="77" t="s">
        <v>117</v>
      </c>
      <c r="B18" s="69" t="s">
        <v>2</v>
      </c>
      <c r="C18" s="69">
        <f>'V48'!H20</f>
        <v>105.5</v>
      </c>
      <c r="D18" s="36">
        <v>0.03</v>
      </c>
      <c r="E18" s="77">
        <v>50</v>
      </c>
      <c r="F18" s="79">
        <f>(C18*D18+C19*D19)*E18</f>
        <v>170.25</v>
      </c>
      <c r="G18" s="82"/>
      <c r="H18" s="29"/>
    </row>
    <row r="19" spans="1:11" s="30" customFormat="1">
      <c r="A19" s="77"/>
      <c r="B19" s="69" t="s">
        <v>3</v>
      </c>
      <c r="C19" s="69">
        <f>'V48'!I20</f>
        <v>6</v>
      </c>
      <c r="D19" s="36">
        <v>0.04</v>
      </c>
      <c r="E19" s="77"/>
      <c r="F19" s="79"/>
      <c r="G19" s="83"/>
      <c r="H19" s="29"/>
    </row>
    <row r="20" spans="1:11" s="30" customFormat="1">
      <c r="A20" s="40"/>
      <c r="B20" s="38"/>
      <c r="C20" s="27"/>
      <c r="D20" s="39"/>
      <c r="E20" s="44" t="s">
        <v>24</v>
      </c>
      <c r="F20" s="47"/>
      <c r="G20" s="27"/>
      <c r="H20" s="29"/>
    </row>
    <row r="21" spans="1:11" s="41" customFormat="1">
      <c r="A21" s="27"/>
      <c r="B21" s="27"/>
      <c r="C21" s="27"/>
      <c r="D21" s="39"/>
      <c r="E21" s="45"/>
      <c r="F21" s="31"/>
      <c r="G21" s="27"/>
      <c r="H21" s="27"/>
    </row>
    <row r="22" spans="1:11" s="30" customFormat="1">
      <c r="A22" s="80" t="s">
        <v>32</v>
      </c>
      <c r="B22" s="80"/>
      <c r="C22" s="27"/>
      <c r="D22" s="27"/>
      <c r="E22" s="27"/>
      <c r="H22" s="29"/>
      <c r="I22" s="29"/>
      <c r="J22" s="29"/>
      <c r="K22" s="29"/>
    </row>
    <row r="23" spans="1:11">
      <c r="A23" s="44" t="s">
        <v>25</v>
      </c>
      <c r="B23" s="49">
        <v>10</v>
      </c>
    </row>
    <row r="24" spans="1:11" s="41" customFormat="1" ht="15.75" customHeight="1">
      <c r="A24" s="45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s="41" customFormat="1">
      <c r="A25" s="57" t="s">
        <v>33</v>
      </c>
      <c r="B25" s="58"/>
      <c r="C25" s="52" t="s">
        <v>34</v>
      </c>
      <c r="D25" s="32"/>
      <c r="E25" s="32"/>
      <c r="F25" s="28"/>
      <c r="G25" s="27"/>
      <c r="H25" s="27"/>
      <c r="I25" s="27"/>
      <c r="J25" s="27"/>
      <c r="K25" s="27"/>
    </row>
    <row r="26" spans="1:11" s="30" customFormat="1">
      <c r="A26" s="67" t="s">
        <v>35</v>
      </c>
      <c r="B26" s="50">
        <f>'V48'!G20*50</f>
        <v>202.75</v>
      </c>
      <c r="C26" s="37" t="s">
        <v>121</v>
      </c>
      <c r="D26" s="32"/>
      <c r="E26" s="32"/>
      <c r="F26" s="28"/>
      <c r="G26" s="27"/>
      <c r="H26" s="29"/>
      <c r="I26" s="29"/>
      <c r="J26" s="29"/>
      <c r="K26" s="29"/>
    </row>
    <row r="27" spans="1:11" s="30" customFormat="1">
      <c r="A27" s="74"/>
      <c r="D27" s="32"/>
      <c r="E27" s="32"/>
      <c r="F27" s="28"/>
      <c r="G27" s="27"/>
      <c r="H27" s="29"/>
      <c r="I27" s="29"/>
      <c r="J27" s="29"/>
      <c r="K27" s="29"/>
    </row>
    <row r="28" spans="1:11" s="30" customFormat="1">
      <c r="A28" s="34"/>
      <c r="B28" s="45"/>
      <c r="C28" s="27"/>
      <c r="D28" s="27"/>
      <c r="E28" s="27"/>
      <c r="F28" s="31"/>
      <c r="H28" s="29"/>
      <c r="I28" s="29"/>
      <c r="J28" s="29"/>
      <c r="K28" s="29"/>
    </row>
    <row r="29" spans="1:11" s="30" customFormat="1">
      <c r="A29" s="78" t="s">
        <v>21</v>
      </c>
      <c r="B29" s="78"/>
      <c r="C29" s="29"/>
      <c r="D29" s="32"/>
      <c r="E29" s="32"/>
      <c r="F29" s="28"/>
      <c r="H29" s="29"/>
      <c r="I29" s="29"/>
      <c r="J29" s="29"/>
      <c r="K29" s="29"/>
    </row>
    <row r="30" spans="1:11" s="30" customFormat="1">
      <c r="A30" s="53" t="s">
        <v>29</v>
      </c>
      <c r="B30" s="53" t="s">
        <v>26</v>
      </c>
      <c r="C30" s="53" t="s">
        <v>27</v>
      </c>
      <c r="D30" s="53" t="s">
        <v>23</v>
      </c>
      <c r="E30" s="52" t="s">
        <v>31</v>
      </c>
      <c r="G30" s="29"/>
      <c r="H30" s="29"/>
      <c r="I30" s="29"/>
      <c r="J30" s="29"/>
      <c r="K30" s="29"/>
    </row>
    <row r="31" spans="1:11">
      <c r="A31" s="33" t="s">
        <v>36</v>
      </c>
      <c r="B31" s="35" t="s">
        <v>118</v>
      </c>
      <c r="C31" s="64" t="s">
        <v>119</v>
      </c>
      <c r="D31" s="65">
        <v>21</v>
      </c>
      <c r="E31" s="37"/>
      <c r="F31" s="30"/>
      <c r="G31" s="5"/>
      <c r="H31" s="5"/>
      <c r="I31" s="5"/>
      <c r="J31" s="5"/>
      <c r="K31" s="5"/>
    </row>
    <row r="32" spans="1:11">
      <c r="A32" s="34"/>
      <c r="B32" s="29"/>
      <c r="C32" s="44" t="s">
        <v>28</v>
      </c>
      <c r="D32" s="35"/>
      <c r="E32" s="29"/>
      <c r="F32" s="29"/>
      <c r="G32" s="5"/>
      <c r="H32" s="5"/>
      <c r="I32" s="5"/>
      <c r="J32" s="5"/>
      <c r="K32" s="5"/>
    </row>
    <row r="33" spans="1:11">
      <c r="F33" s="81" t="s">
        <v>30</v>
      </c>
      <c r="G33" s="75"/>
      <c r="H33" s="37"/>
      <c r="I33" s="5"/>
      <c r="J33" s="5"/>
      <c r="K33" s="5"/>
    </row>
    <row r="34" spans="1:11">
      <c r="F34" s="81"/>
      <c r="G34" s="75">
        <f>H12+H13+F18+B23+B26+D31</f>
        <v>456.9</v>
      </c>
      <c r="H34" s="37" t="s">
        <v>121</v>
      </c>
      <c r="I34" s="5"/>
      <c r="J34" s="5"/>
      <c r="K34" s="5"/>
    </row>
    <row r="35" spans="1:11">
      <c r="G35" s="93"/>
      <c r="H35" s="5"/>
      <c r="I35" s="5"/>
      <c r="J35" s="5"/>
      <c r="K35" s="5"/>
    </row>
    <row r="36" spans="1:11">
      <c r="A36" s="42"/>
      <c r="B36" s="42"/>
      <c r="C36" s="43"/>
      <c r="D36" s="43"/>
    </row>
    <row r="37" spans="1:11">
      <c r="A37" s="42"/>
      <c r="B37" s="42"/>
      <c r="C37" s="43"/>
      <c r="D37" s="43"/>
    </row>
  </sheetData>
  <mergeCells count="10">
    <mergeCell ref="F33:F34"/>
    <mergeCell ref="G2:G7"/>
    <mergeCell ref="F2:F7"/>
    <mergeCell ref="G18:G19"/>
    <mergeCell ref="A16:B16"/>
    <mergeCell ref="A29:B29"/>
    <mergeCell ref="A22:B22"/>
    <mergeCell ref="A18:A19"/>
    <mergeCell ref="E18:E19"/>
    <mergeCell ref="F18:F19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85" zoomScaleNormal="85" workbookViewId="0">
      <selection activeCell="E30" sqref="E30"/>
    </sheetView>
  </sheetViews>
  <sheetFormatPr defaultRowHeight="14.4"/>
  <cols>
    <col min="5" max="5" width="17.88671875" customWidth="1"/>
    <col min="6" max="6" width="24.6640625" customWidth="1"/>
  </cols>
  <sheetData>
    <row r="1" spans="1:11">
      <c r="A1" s="71" t="s">
        <v>60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>
      <c r="A2" s="71" t="s">
        <v>61</v>
      </c>
      <c r="B2" s="71" t="s">
        <v>62</v>
      </c>
      <c r="C2" s="71" t="s">
        <v>63</v>
      </c>
      <c r="D2" s="71" t="s">
        <v>64</v>
      </c>
      <c r="E2" s="71" t="s">
        <v>65</v>
      </c>
      <c r="F2" s="71" t="s">
        <v>52</v>
      </c>
      <c r="G2" s="71" t="s">
        <v>66</v>
      </c>
      <c r="H2" s="71" t="s">
        <v>53</v>
      </c>
      <c r="I2" s="71" t="s">
        <v>54</v>
      </c>
      <c r="J2" s="71" t="s">
        <v>67</v>
      </c>
      <c r="K2" s="71"/>
    </row>
    <row r="3" spans="1:11">
      <c r="A3" s="71" t="s">
        <v>68</v>
      </c>
      <c r="B3" s="71" t="s">
        <v>69</v>
      </c>
      <c r="C3" s="71" t="s">
        <v>70</v>
      </c>
      <c r="D3" s="71" t="s">
        <v>71</v>
      </c>
      <c r="E3" s="71" t="s">
        <v>72</v>
      </c>
      <c r="F3" s="71">
        <v>0.1</v>
      </c>
      <c r="G3" s="71">
        <f>F3*J3</f>
        <v>0.60000000000000009</v>
      </c>
      <c r="H3" s="71">
        <v>12</v>
      </c>
      <c r="I3" s="71"/>
      <c r="J3" s="71">
        <v>6</v>
      </c>
      <c r="K3" s="71"/>
    </row>
    <row r="4" spans="1:11">
      <c r="A4" s="71" t="s">
        <v>47</v>
      </c>
      <c r="B4" s="71" t="s">
        <v>73</v>
      </c>
      <c r="C4" s="71" t="s">
        <v>74</v>
      </c>
      <c r="D4" s="71" t="s">
        <v>75</v>
      </c>
      <c r="E4" s="71" t="s">
        <v>72</v>
      </c>
      <c r="F4" s="71">
        <v>0.02</v>
      </c>
      <c r="G4" s="71">
        <f t="shared" ref="G4:G17" si="0">F4*J4</f>
        <v>0.02</v>
      </c>
      <c r="H4" s="71">
        <v>2</v>
      </c>
      <c r="I4" s="71"/>
      <c r="J4" s="71">
        <v>1</v>
      </c>
      <c r="K4" s="71"/>
    </row>
    <row r="5" spans="1:11">
      <c r="A5" s="71" t="s">
        <v>76</v>
      </c>
      <c r="B5" s="71" t="s">
        <v>77</v>
      </c>
      <c r="C5" s="71" t="s">
        <v>74</v>
      </c>
      <c r="D5" s="71" t="s">
        <v>75</v>
      </c>
      <c r="E5" s="71" t="s">
        <v>72</v>
      </c>
      <c r="F5" s="71">
        <v>0.02</v>
      </c>
      <c r="G5" s="71">
        <f t="shared" si="0"/>
        <v>0.04</v>
      </c>
      <c r="H5" s="71">
        <v>4</v>
      </c>
      <c r="I5" s="71"/>
      <c r="J5" s="71">
        <v>2</v>
      </c>
      <c r="K5" s="71"/>
    </row>
    <row r="6" spans="1:11">
      <c r="A6" s="71" t="s">
        <v>58</v>
      </c>
      <c r="B6" s="71" t="s">
        <v>78</v>
      </c>
      <c r="C6" s="71" t="s">
        <v>78</v>
      </c>
      <c r="D6" s="71" t="s">
        <v>79</v>
      </c>
      <c r="E6" s="71" t="s">
        <v>80</v>
      </c>
      <c r="F6" s="71">
        <v>0.35</v>
      </c>
      <c r="G6" s="71">
        <f t="shared" si="0"/>
        <v>0.35</v>
      </c>
      <c r="H6" s="71">
        <v>2</v>
      </c>
      <c r="I6" s="71"/>
      <c r="J6" s="71">
        <v>1</v>
      </c>
      <c r="K6" s="71" t="s">
        <v>59</v>
      </c>
    </row>
    <row r="7" spans="1:11">
      <c r="A7" s="71" t="s">
        <v>81</v>
      </c>
      <c r="B7" s="71" t="s">
        <v>82</v>
      </c>
      <c r="C7" s="71" t="s">
        <v>82</v>
      </c>
      <c r="D7" s="71" t="s">
        <v>83</v>
      </c>
      <c r="E7" s="71" t="s">
        <v>84</v>
      </c>
      <c r="F7" s="90">
        <v>0.25</v>
      </c>
      <c r="G7" s="71">
        <f t="shared" si="0"/>
        <v>0.375</v>
      </c>
      <c r="H7" s="90">
        <f>5*J7</f>
        <v>7.5</v>
      </c>
      <c r="I7" s="90">
        <f>4*J7</f>
        <v>6</v>
      </c>
      <c r="J7" s="90">
        <v>1.5</v>
      </c>
      <c r="K7" s="71"/>
    </row>
    <row r="8" spans="1:11">
      <c r="A8" s="71" t="s">
        <v>85</v>
      </c>
      <c r="B8" s="71" t="s">
        <v>86</v>
      </c>
      <c r="C8" s="71" t="s">
        <v>87</v>
      </c>
      <c r="D8" s="71">
        <v>1210</v>
      </c>
      <c r="E8" s="71" t="s">
        <v>88</v>
      </c>
      <c r="F8" s="71">
        <v>0.25</v>
      </c>
      <c r="G8" s="71">
        <f t="shared" si="0"/>
        <v>1</v>
      </c>
      <c r="H8" s="71">
        <v>8</v>
      </c>
      <c r="I8" s="71"/>
      <c r="J8" s="71">
        <v>4</v>
      </c>
      <c r="K8" s="71"/>
    </row>
    <row r="9" spans="1:11">
      <c r="A9" s="71" t="s">
        <v>48</v>
      </c>
      <c r="B9" s="71" t="s">
        <v>89</v>
      </c>
      <c r="C9" s="71" t="s">
        <v>90</v>
      </c>
      <c r="D9" s="71" t="s">
        <v>91</v>
      </c>
      <c r="E9" s="71" t="s">
        <v>92</v>
      </c>
      <c r="F9" s="71">
        <v>0.02</v>
      </c>
      <c r="G9" s="71">
        <f t="shared" si="0"/>
        <v>0.1</v>
      </c>
      <c r="H9" s="71">
        <v>10</v>
      </c>
      <c r="I9" s="71"/>
      <c r="J9" s="71">
        <v>5</v>
      </c>
      <c r="K9" s="71"/>
    </row>
    <row r="10" spans="1:11">
      <c r="A10" s="71" t="s">
        <v>49</v>
      </c>
      <c r="B10" s="71" t="s">
        <v>93</v>
      </c>
      <c r="C10" s="71" t="s">
        <v>94</v>
      </c>
      <c r="D10" s="71" t="s">
        <v>95</v>
      </c>
      <c r="E10" s="71" t="s">
        <v>96</v>
      </c>
      <c r="F10" s="71">
        <v>0.2</v>
      </c>
      <c r="G10" s="71">
        <f t="shared" si="0"/>
        <v>0.2</v>
      </c>
      <c r="H10" s="71">
        <v>2</v>
      </c>
      <c r="I10" s="71"/>
      <c r="J10" s="71">
        <v>1</v>
      </c>
      <c r="K10" s="71"/>
    </row>
    <row r="11" spans="1:11">
      <c r="A11" s="71" t="s">
        <v>50</v>
      </c>
      <c r="B11" s="71" t="s">
        <v>97</v>
      </c>
      <c r="C11" s="71" t="s">
        <v>98</v>
      </c>
      <c r="D11" s="71" t="s">
        <v>99</v>
      </c>
      <c r="E11" s="71" t="s">
        <v>100</v>
      </c>
      <c r="F11" s="71">
        <v>0.01</v>
      </c>
      <c r="G11" s="71">
        <f t="shared" si="0"/>
        <v>0.01</v>
      </c>
      <c r="H11" s="71">
        <v>2</v>
      </c>
      <c r="I11" s="71"/>
      <c r="J11" s="71">
        <v>1</v>
      </c>
      <c r="K11" s="71"/>
    </row>
    <row r="12" spans="1:11">
      <c r="A12" s="71" t="s">
        <v>101</v>
      </c>
      <c r="B12" s="71" t="s">
        <v>102</v>
      </c>
      <c r="C12" s="71" t="s">
        <v>98</v>
      </c>
      <c r="D12" s="71" t="s">
        <v>99</v>
      </c>
      <c r="E12" s="71" t="s">
        <v>100</v>
      </c>
      <c r="F12" s="71">
        <v>0.01</v>
      </c>
      <c r="G12" s="71">
        <f t="shared" si="0"/>
        <v>0.02</v>
      </c>
      <c r="H12" s="71">
        <v>4</v>
      </c>
      <c r="I12" s="71"/>
      <c r="J12" s="71">
        <v>2</v>
      </c>
      <c r="K12" s="71"/>
    </row>
    <row r="13" spans="1:11">
      <c r="A13" s="71" t="s">
        <v>103</v>
      </c>
      <c r="B13" s="71" t="s">
        <v>104</v>
      </c>
      <c r="C13" s="71" t="s">
        <v>98</v>
      </c>
      <c r="D13" s="71" t="s">
        <v>99</v>
      </c>
      <c r="E13" s="71" t="s">
        <v>100</v>
      </c>
      <c r="F13" s="71">
        <v>0.01</v>
      </c>
      <c r="G13" s="71">
        <f t="shared" si="0"/>
        <v>0.03</v>
      </c>
      <c r="H13" s="71">
        <v>6</v>
      </c>
      <c r="I13" s="71"/>
      <c r="J13" s="71">
        <v>3</v>
      </c>
      <c r="K13" s="71"/>
    </row>
    <row r="14" spans="1:11">
      <c r="A14" s="71" t="s">
        <v>105</v>
      </c>
      <c r="B14" s="71" t="s">
        <v>84</v>
      </c>
      <c r="C14" s="71" t="s">
        <v>106</v>
      </c>
      <c r="D14" s="71" t="s">
        <v>106</v>
      </c>
      <c r="E14" s="71" t="s">
        <v>107</v>
      </c>
      <c r="F14" s="89" t="s">
        <v>122</v>
      </c>
      <c r="G14" s="88"/>
      <c r="H14" s="88"/>
      <c r="I14" s="88"/>
      <c r="J14" s="71">
        <v>0</v>
      </c>
      <c r="K14" s="71"/>
    </row>
    <row r="15" spans="1:11">
      <c r="A15" s="71" t="s">
        <v>108</v>
      </c>
      <c r="B15" s="71" t="s">
        <v>51</v>
      </c>
      <c r="C15" s="71" t="s">
        <v>51</v>
      </c>
      <c r="D15" s="71" t="s">
        <v>109</v>
      </c>
      <c r="E15" s="71" t="s">
        <v>110</v>
      </c>
      <c r="F15" s="71">
        <v>0.56000000000000005</v>
      </c>
      <c r="G15" s="71">
        <f t="shared" si="0"/>
        <v>0.56000000000000005</v>
      </c>
      <c r="H15" s="71">
        <v>28</v>
      </c>
      <c r="I15" s="71"/>
      <c r="J15" s="71">
        <v>1</v>
      </c>
      <c r="K15" s="71" t="s">
        <v>56</v>
      </c>
    </row>
    <row r="16" spans="1:11">
      <c r="A16" s="71" t="s">
        <v>111</v>
      </c>
      <c r="B16" s="71" t="s">
        <v>112</v>
      </c>
      <c r="C16" s="71" t="s">
        <v>112</v>
      </c>
      <c r="D16" s="70" t="s">
        <v>112</v>
      </c>
      <c r="E16" s="71" t="s">
        <v>84</v>
      </c>
      <c r="F16" s="89" t="s">
        <v>122</v>
      </c>
      <c r="G16" s="88"/>
      <c r="H16" s="88"/>
      <c r="I16" s="88"/>
      <c r="J16" s="71">
        <v>0</v>
      </c>
      <c r="K16" s="73"/>
    </row>
    <row r="17" spans="1:11">
      <c r="A17" s="91" t="s">
        <v>125</v>
      </c>
      <c r="B17" s="91" t="s">
        <v>123</v>
      </c>
      <c r="C17" s="92" t="s">
        <v>123</v>
      </c>
      <c r="D17" s="92" t="s">
        <v>124</v>
      </c>
      <c r="E17" s="92" t="s">
        <v>113</v>
      </c>
      <c r="F17" s="91">
        <v>0.25</v>
      </c>
      <c r="G17" s="92">
        <f t="shared" si="0"/>
        <v>0.75</v>
      </c>
      <c r="H17" s="92">
        <f>6*J17</f>
        <v>18</v>
      </c>
      <c r="I17" s="92"/>
      <c r="J17" s="92">
        <v>3</v>
      </c>
      <c r="K17" s="70" t="s">
        <v>126</v>
      </c>
    </row>
    <row r="18" spans="1:11">
      <c r="A18" s="71" t="s">
        <v>114</v>
      </c>
      <c r="B18" s="71" t="s">
        <v>115</v>
      </c>
      <c r="C18" s="71" t="s">
        <v>115</v>
      </c>
      <c r="D18" s="71" t="s">
        <v>115</v>
      </c>
      <c r="E18" s="71" t="s">
        <v>116</v>
      </c>
      <c r="F18" s="89" t="s">
        <v>122</v>
      </c>
      <c r="G18" s="88"/>
      <c r="H18" s="88"/>
      <c r="I18" s="88"/>
      <c r="J18" s="71">
        <v>0</v>
      </c>
      <c r="K18" s="72"/>
    </row>
    <row r="20" spans="1:11">
      <c r="A20" s="71"/>
      <c r="B20" s="71"/>
      <c r="C20" s="71"/>
      <c r="D20" s="71"/>
      <c r="E20" s="71"/>
      <c r="F20" s="71" t="s">
        <v>66</v>
      </c>
      <c r="G20" s="71">
        <f>SUM(G3:G18)</f>
        <v>4.0549999999999997</v>
      </c>
      <c r="H20" s="71">
        <f>SUM(H3:H18)</f>
        <v>105.5</v>
      </c>
      <c r="I20" s="71">
        <f>SUM(I3:I18)</f>
        <v>6</v>
      </c>
      <c r="J20" s="71"/>
      <c r="K20" s="71"/>
    </row>
  </sheetData>
  <mergeCells count="3">
    <mergeCell ref="F16:I16"/>
    <mergeCell ref="F18:I18"/>
    <mergeCell ref="F14:I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V48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2016-07-15T10:15:00Z</dcterms:modified>
</cp:coreProperties>
</file>