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6" tabRatio="996" activeTab="1"/>
  </bookViews>
  <sheets>
    <sheet name="total" sheetId="1" r:id="rId1"/>
    <sheet name="V48" sheetId="2" r:id="rId2"/>
    <sheet name="Sheet1" sheetId="3" r:id="rId3"/>
  </sheets>
  <definedNames>
    <definedName name="bom_v3_20160816jkw" localSheetId="2">Sheet1!$A$1:$U$18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9" i="2" l="1"/>
  <c r="I19" i="2"/>
  <c r="G19" i="2"/>
  <c r="G18" i="2"/>
  <c r="I18" i="2"/>
  <c r="K18" i="2"/>
  <c r="G10" i="2"/>
  <c r="G9" i="2"/>
  <c r="G8" i="2"/>
  <c r="K16" i="2"/>
  <c r="I16" i="2"/>
  <c r="G16" i="2"/>
  <c r="I14" i="2"/>
  <c r="K14" i="2"/>
  <c r="G14" i="2"/>
  <c r="K15" i="2"/>
  <c r="I15" i="2"/>
  <c r="G15" i="2"/>
  <c r="K12" i="2"/>
  <c r="I12" i="2"/>
  <c r="G12" i="2"/>
  <c r="K13" i="2"/>
  <c r="I13" i="2"/>
  <c r="G13" i="2"/>
  <c r="K11" i="2"/>
  <c r="I11" i="2"/>
  <c r="G11" i="2"/>
  <c r="K10" i="2"/>
  <c r="I10" i="2"/>
  <c r="K9" i="2"/>
  <c r="I9" i="2"/>
  <c r="K8" i="2"/>
  <c r="I8" i="2"/>
  <c r="K5" i="2"/>
  <c r="I5" i="2"/>
  <c r="G5" i="2"/>
  <c r="G17" i="2"/>
  <c r="K17" i="2"/>
  <c r="I17" i="2"/>
  <c r="K7" i="2"/>
  <c r="I7" i="2"/>
  <c r="G7" i="2"/>
  <c r="K6" i="2"/>
  <c r="I6" i="2"/>
  <c r="G6" i="2"/>
  <c r="K4" i="2"/>
  <c r="I4" i="2"/>
  <c r="G4" i="2"/>
  <c r="K3" i="2"/>
  <c r="K21" i="2" s="1"/>
  <c r="I3" i="2"/>
  <c r="I21" i="2" s="1"/>
  <c r="G3" i="2"/>
  <c r="G21" i="2" l="1"/>
  <c r="H12" i="1" l="1"/>
  <c r="C26" i="1"/>
  <c r="H34" i="1"/>
  <c r="E18" i="1"/>
  <c r="B26" i="1" l="1"/>
  <c r="C19" i="1" l="1"/>
  <c r="C18" i="1"/>
  <c r="F18" i="1" l="1"/>
  <c r="G34" i="1" l="1"/>
  <c r="G33" i="1" s="1"/>
</calcChain>
</file>

<file path=xl/connections.xml><?xml version="1.0" encoding="utf-8"?>
<connections xmlns="http://schemas.openxmlformats.org/spreadsheetml/2006/main">
  <connection id="1" name="bom_v3_20160816jkw" type="6" refreshedVersion="4" background="1" saveData="1">
    <textPr codePage="850" sourceFile="C:\Users\windkol\Documents\GitHub\CHIP_RELAY\quotations\bom_v3_20160816jkw.csv" decimal="," thousands=".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<sst xmlns="http://schemas.openxmlformats.org/spreadsheetml/2006/main" count="286" uniqueCount="156">
  <si>
    <t/>
  </si>
  <si>
    <t>Customer address</t>
  </si>
  <si>
    <t>Elecrow address</t>
  </si>
  <si>
    <r>
      <rPr>
        <sz val="10"/>
        <rFont val="Tahoma"/>
        <family val="2"/>
        <charset val="1"/>
      </rPr>
      <t>Vendor:</t>
    </r>
    <r>
      <rPr>
        <sz val="10"/>
        <rFont val="Tahoma"/>
        <family val="2"/>
        <charset val="1"/>
      </rPr>
      <t>Elecrow</t>
    </r>
  </si>
  <si>
    <r>
      <rPr>
        <sz val="10"/>
        <rFont val="Tahoma"/>
        <family val="2"/>
        <charset val="1"/>
      </rPr>
      <t>Customer:</t>
    </r>
    <r>
      <rPr>
        <sz val="10"/>
        <rFont val="Tahoma"/>
        <family val="2"/>
        <charset val="1"/>
      </rPr>
      <t/>
    </r>
  </si>
  <si>
    <t>Kolja Windeler,  
Muehlenstr 8a,  
29342 Wienhausen,  
Germany</t>
  </si>
  <si>
    <t>5 Floor F1 Building, 
Fanshen Hua Feng Industrial Park, 
Hangcheng Road, Gushu, Bao'an District, 
Shenzhen, 518126
China
Tel: +86 0755 36948521</t>
  </si>
  <si>
    <r>
      <rPr>
        <sz val="10"/>
        <rFont val="Tahoma"/>
        <family val="2"/>
        <charset val="1"/>
      </rPr>
      <t>Contact Person:</t>
    </r>
    <r>
      <rPr>
        <sz val="10"/>
        <rFont val="Tahoma"/>
        <family val="2"/>
        <charset val="1"/>
      </rPr>
      <t>Zeqing</t>
    </r>
  </si>
  <si>
    <r>
      <rPr>
        <sz val="10"/>
        <rFont val="Tahoma"/>
        <family val="2"/>
        <charset val="1"/>
      </rPr>
      <t>Contact Person:</t>
    </r>
    <r>
      <rPr>
        <sz val="10"/>
        <rFont val="Tahoma"/>
        <family val="2"/>
        <charset val="1"/>
      </rPr>
      <t/>
    </r>
  </si>
  <si>
    <r>
      <rPr>
        <sz val="10"/>
        <rFont val="Tahoma"/>
        <family val="2"/>
        <charset val="1"/>
      </rPr>
      <t>Tel:</t>
    </r>
    <r>
      <rPr>
        <sz val="10"/>
        <rFont val="Tahoma"/>
        <family val="2"/>
        <charset val="1"/>
      </rPr>
      <t>+86 185 6676 0765</t>
    </r>
  </si>
  <si>
    <r>
      <rPr>
        <sz val="10"/>
        <rFont val="Tahoma"/>
        <family val="2"/>
        <charset val="1"/>
      </rPr>
      <t>Tel:</t>
    </r>
    <r>
      <rPr>
        <sz val="10"/>
        <rFont val="Tahoma"/>
        <family val="2"/>
        <charset val="1"/>
      </rPr>
      <t/>
    </r>
  </si>
  <si>
    <r>
      <rPr>
        <sz val="10"/>
        <rFont val="Tahoma"/>
        <family val="2"/>
        <charset val="1"/>
      </rPr>
      <t>Email:</t>
    </r>
    <r>
      <rPr>
        <sz val="10"/>
        <rFont val="Tahoma"/>
        <family val="2"/>
        <charset val="1"/>
      </rPr>
      <t>Zeqing2012@elecrow.com</t>
    </r>
  </si>
  <si>
    <r>
      <rPr>
        <sz val="10"/>
        <rFont val="Tahoma"/>
        <family val="2"/>
        <charset val="1"/>
      </rPr>
      <t>Email:</t>
    </r>
  </si>
  <si>
    <r>
      <rPr>
        <sz val="10"/>
        <rFont val="Tahoma"/>
        <family val="2"/>
        <charset val="1"/>
      </rPr>
      <t>Shipping method</t>
    </r>
    <r>
      <rPr>
        <sz val="10"/>
        <rFont val="Tahoma"/>
        <family val="2"/>
        <charset val="1"/>
      </rPr>
      <t>DHL</t>
    </r>
  </si>
  <si>
    <t>Date: 2016/7</t>
  </si>
  <si>
    <t>If there is any problem, please feel free to contact with me.</t>
  </si>
  <si>
    <t>For PCB fabricate</t>
  </si>
  <si>
    <t>Name</t>
  </si>
  <si>
    <t>layers</t>
  </si>
  <si>
    <t>dimension</t>
  </si>
  <si>
    <t>Thickness</t>
  </si>
  <si>
    <t>surface finished</t>
  </si>
  <si>
    <t>Solder Mask</t>
  </si>
  <si>
    <t>Qty</t>
  </si>
  <si>
    <r>
      <rPr>
        <sz val="11"/>
        <color rgb="FF000000"/>
        <rFont val="Droid Sans Fallback"/>
        <family val="2"/>
      </rPr>
      <t>Quotation</t>
    </r>
    <r>
      <rPr>
        <sz val="11"/>
        <color rgb="FF000000"/>
        <rFont val="Calibri"/>
        <family val="2"/>
        <charset val="134"/>
      </rPr>
      <t>（</t>
    </r>
    <r>
      <rPr>
        <sz val="11"/>
        <color rgb="FF000000"/>
        <rFont val="Calibri"/>
        <family val="2"/>
        <charset val="134"/>
      </rPr>
      <t>$)</t>
    </r>
  </si>
  <si>
    <t>weight(g)</t>
  </si>
  <si>
    <t>Remark</t>
  </si>
  <si>
    <t>v100_mini</t>
  </si>
  <si>
    <t>hasl</t>
  </si>
  <si>
    <t>black</t>
  </si>
  <si>
    <t>Stencil</t>
  </si>
  <si>
    <t>Total:</t>
  </si>
  <si>
    <t>For PCB Assembly</t>
  </si>
  <si>
    <t>Pads</t>
  </si>
  <si>
    <t>quatity</t>
  </si>
  <si>
    <t>price</t>
  </si>
  <si>
    <t>qty of boards</t>
  </si>
  <si>
    <t>Quotation</t>
  </si>
  <si>
    <t>v48</t>
  </si>
  <si>
    <t>SMT</t>
  </si>
  <si>
    <t>THT</t>
  </si>
  <si>
    <t>Engineer Start</t>
  </si>
  <si>
    <t>Components purchased by Eelcrow</t>
  </si>
  <si>
    <t>Shipping</t>
  </si>
  <si>
    <t>Products</t>
  </si>
  <si>
    <t>Shipping Method</t>
  </si>
  <si>
    <t>Weight</t>
  </si>
  <si>
    <t>PCBAs</t>
  </si>
  <si>
    <t>DHL</t>
  </si>
  <si>
    <t>1kg</t>
  </si>
  <si>
    <t>Total Quatation($):</t>
  </si>
  <si>
    <t>Bill of Material from queso_dip_v4_8.sch, 50 parts, grouped by values, as of 2016/7/13 16:06:16</t>
  </si>
  <si>
    <t>Part</t>
  </si>
  <si>
    <t>Value</t>
  </si>
  <si>
    <t>Device</t>
  </si>
  <si>
    <t>Package</t>
  </si>
  <si>
    <t>Description</t>
  </si>
  <si>
    <t>unit price</t>
  </si>
  <si>
    <t>total</t>
  </si>
  <si>
    <t>unit smd</t>
  </si>
  <si>
    <t>total smd</t>
  </si>
  <si>
    <t>unit tht</t>
  </si>
  <si>
    <t>total tht</t>
  </si>
  <si>
    <t>R-EU_R0805</t>
  </si>
  <si>
    <t>R0805</t>
  </si>
  <si>
    <t>RESISTOR, European symbol</t>
  </si>
  <si>
    <t>ordered like this before or confirmed</t>
  </si>
  <si>
    <t>never order, price check</t>
  </si>
  <si>
    <t>do not assemble</t>
  </si>
  <si>
    <t>DS2431P</t>
  </si>
  <si>
    <t>TSOC6</t>
  </si>
  <si>
    <t>U1</t>
  </si>
  <si>
    <t>1024-Bit EEPROM</t>
  </si>
  <si>
    <t>no discount</t>
  </si>
  <si>
    <t>R1</t>
  </si>
  <si>
    <t>per board</t>
  </si>
  <si>
    <t>Parts</t>
  </si>
  <si>
    <t>10k</t>
  </si>
  <si>
    <t>R7</t>
  </si>
  <si>
    <t>ES2D</t>
  </si>
  <si>
    <t>SMB</t>
  </si>
  <si>
    <t>DIODE</t>
  </si>
  <si>
    <t>MF</t>
  </si>
  <si>
    <t>MFG</t>
  </si>
  <si>
    <t>MFG_PN</t>
  </si>
  <si>
    <t>MPN</t>
  </si>
  <si>
    <t>OC_FARNELL</t>
  </si>
  <si>
    <t>OC_NEWARK</t>
  </si>
  <si>
    <t>PART_TYPE</t>
  </si>
  <si>
    <t>PRICE</t>
  </si>
  <si>
    <t>PROD_ID</t>
  </si>
  <si>
    <t>TOLLERANCE</t>
  </si>
  <si>
    <t>VENDOR</t>
  </si>
  <si>
    <t>VENDOR_PART_NUMBER</t>
  </si>
  <si>
    <t>R11</t>
  </si>
  <si>
    <t>120R</t>
  </si>
  <si>
    <t>150080BS75000</t>
  </si>
  <si>
    <t>LEDCHIP-LED0805</t>
  </si>
  <si>
    <t>CHIP-LED0805</t>
  </si>
  <si>
    <t>POW</t>
  </si>
  <si>
    <t>LED</t>
  </si>
  <si>
    <t>2.2k</t>
  </si>
  <si>
    <t>200R</t>
  </si>
  <si>
    <t>R2, R3, R4, R5</t>
  </si>
  <si>
    <t>571-4-103321-5</t>
  </si>
  <si>
    <t>MA03-1</t>
  </si>
  <si>
    <t>JP1, JP2, JP3</t>
  </si>
  <si>
    <t>PIN HEADER</t>
  </si>
  <si>
    <t>unknown</t>
  </si>
  <si>
    <t>571-4-146262-1</t>
  </si>
  <si>
    <t>MA03-2</t>
  </si>
  <si>
    <t>SV3</t>
  </si>
  <si>
    <t>649-68000-408HLF</t>
  </si>
  <si>
    <t>MA08-1</t>
  </si>
  <si>
    <t>SV4</t>
  </si>
  <si>
    <t>696-SML-0805ICTR</t>
  </si>
  <si>
    <t>P1, P2, P3, P4</t>
  </si>
  <si>
    <t>74HCT04D</t>
  </si>
  <si>
    <t>SO14</t>
  </si>
  <si>
    <t>IC1</t>
  </si>
  <si>
    <t>Hex INVERTER</t>
  </si>
  <si>
    <t>DBLS202G</t>
  </si>
  <si>
    <t>DBS</t>
  </si>
  <si>
    <t>B1</t>
  </si>
  <si>
    <t>Single Phase 1.0 AMP Glass Passivated Bridge Rectifier</t>
  </si>
  <si>
    <t>DMN6068SE-13</t>
  </si>
  <si>
    <t>NMOSFET_SMD_223</t>
  </si>
  <si>
    <t>SOT223</t>
  </si>
  <si>
    <t>U$3, U$7, U$9, U$12</t>
  </si>
  <si>
    <t>DS2431P+T&amp;R</t>
  </si>
  <si>
    <t>DIGIKEY</t>
  </si>
  <si>
    <t>DS2431P+T&amp;RCT-ND</t>
  </si>
  <si>
    <t>IC</t>
  </si>
  <si>
    <t>0.98</t>
  </si>
  <si>
    <t>MAXIM</t>
  </si>
  <si>
    <t>EMZR500ADA221MHA0G</t>
  </si>
  <si>
    <t>CPOL-US150CLZ-0810</t>
  </si>
  <si>
    <t>150CLZ-0810</t>
  </si>
  <si>
    <t>C2, C4, C5</t>
  </si>
  <si>
    <t>POLARIZED CAPACITOR, American symbol</t>
  </si>
  <si>
    <t>DIODE-SMB</t>
  </si>
  <si>
    <t>D1, D2, D3, D4</t>
  </si>
  <si>
    <t>R-7805-1.0</t>
  </si>
  <si>
    <t>SIP3</t>
  </si>
  <si>
    <t>U$10</t>
  </si>
  <si>
    <t>SRD-05VDC-SL-C</t>
  </si>
  <si>
    <t>RELAYPTH</t>
  </si>
  <si>
    <t>U$1, U$2, U$8, U$11</t>
  </si>
  <si>
    <t>SPDT relay (COM-00101)</t>
  </si>
  <si>
    <t>n.a. (10k)</t>
  </si>
  <si>
    <t>R6, R8, R9, R10</t>
  </si>
  <si>
    <t>DESCRIPTION</t>
  </si>
  <si>
    <t>FOOTPRINT</t>
  </si>
  <si>
    <t>LINK</t>
  </si>
  <si>
    <t>IC, 1024-Bit, 1-Wire EEPROM, TSOC6</t>
  </si>
  <si>
    <t>http://www.digikey.com/product-detail/en/DS2431P%2BT%26R/DS2431P%2BT%26RCT-ND/3647900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</si>
</sst>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_);[Red]\(0\)"/>
    <numFmt numFmtId="165" formatCode="d\-mmm;@"/>
    <numFmt numFmtId="166" formatCode="0.0_);[Red]\(0.0\)"/>
    <numFmt numFmtId="167" formatCode="\$#,##0.00_);[Red]&quot;($&quot;#,##0.00\)"/>
    <numFmt numFmtId="168" formatCode="0.000_);[Red]\(0.000\)"/>
    <numFmt numFmtId="169" formatCode="0.00_);[Red]\(0.00\)"/>
    <numFmt numFmtId="170" formatCode="#,##0.0;[Red]#,##0.0"/>
    <numFmt numFmtId="171" formatCode="0.000;[Red]0.000"/>
    <numFmt numFmtId="172" formatCode="[$$-409]#,##0.00"/>
  </numFmts>
  <fonts count="21">
    <font>
      <sz val="11"/>
      <color rgb="FF000000"/>
      <name val="Calibri"/>
      <family val="2"/>
      <charset val="134"/>
    </font>
    <font>
      <b/>
      <sz val="11"/>
      <color rgb="FFFF0000"/>
      <name val="Calibri"/>
      <family val="3"/>
      <charset val="134"/>
    </font>
    <font>
      <b/>
      <sz val="10"/>
      <name val="Tahoma"/>
      <family val="2"/>
      <charset val="1"/>
    </font>
    <font>
      <sz val="10"/>
      <name val="Tahoma"/>
      <family val="2"/>
      <charset val="1"/>
    </font>
    <font>
      <sz val="12"/>
      <name val="Tahoma"/>
      <family val="2"/>
      <charset val="1"/>
    </font>
    <font>
      <i/>
      <sz val="11"/>
      <color rgb="FFFF0000"/>
      <name val="Calibri"/>
      <family val="3"/>
      <charset val="134"/>
    </font>
    <font>
      <sz val="11"/>
      <color rgb="FF000000"/>
      <name val="Tahoma"/>
      <family val="2"/>
      <charset val="1"/>
    </font>
    <font>
      <u/>
      <sz val="12"/>
      <color rgb="FF0000FF"/>
      <name val="宋体"/>
      <family val="3"/>
      <charset val="134"/>
    </font>
    <font>
      <u/>
      <sz val="10"/>
      <color rgb="FF0000FF"/>
      <name val="Tahoma"/>
      <family val="2"/>
      <charset val="1"/>
    </font>
    <font>
      <sz val="11"/>
      <color rgb="FF000000"/>
      <name val="Droid Sans Fallback"/>
      <family val="2"/>
    </font>
    <font>
      <sz val="11"/>
      <color rgb="FFFF0000"/>
      <name val="Calibri"/>
      <family val="2"/>
      <charset val="134"/>
    </font>
    <font>
      <b/>
      <sz val="11"/>
      <name val="Calibri"/>
      <family val="3"/>
      <charset val="134"/>
    </font>
    <font>
      <b/>
      <sz val="14"/>
      <color rgb="FFFF0000"/>
      <name val="Calibri"/>
      <family val="3"/>
      <charset val="13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6100"/>
      <name val="Calibri"/>
      <family val="2"/>
      <charset val="134"/>
    </font>
    <font>
      <sz val="11"/>
      <color rgb="FF3F3F76"/>
      <name val="Calibri"/>
      <family val="2"/>
      <charset val="134"/>
    </font>
    <font>
      <sz val="11"/>
      <color rgb="FFFFFFFF"/>
      <name val="Calibri"/>
      <family val="2"/>
      <charset val="134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C99"/>
        <bgColor rgb="FFDDD9C3"/>
      </patternFill>
    </fill>
    <fill>
      <patternFill patternType="solid">
        <fgColor rgb="FF4F81BD"/>
        <bgColor rgb="FF7F7F7F"/>
      </patternFill>
    </fill>
    <fill>
      <patternFill patternType="solid">
        <fgColor rgb="FF92D050"/>
        <bgColor rgb="FFA6A6A6"/>
      </patternFill>
    </fill>
    <fill>
      <patternFill patternType="solid">
        <fgColor rgb="FFA6A6A6"/>
        <bgColor rgb="FFC0C0C0"/>
      </patternFill>
    </fill>
    <fill>
      <patternFill patternType="solid">
        <fgColor rgb="FFDDD9C3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>
      <alignment vertical="center"/>
    </xf>
    <xf numFmtId="0" fontId="7" fillId="0" borderId="0" applyBorder="0" applyProtection="0">
      <alignment vertical="center"/>
    </xf>
    <xf numFmtId="0" fontId="18" fillId="4" borderId="0" applyBorder="0" applyProtection="0">
      <alignment vertical="center"/>
    </xf>
    <xf numFmtId="0" fontId="19" fillId="9" borderId="1" applyNumberFormat="0" applyAlignment="0" applyProtection="0"/>
    <xf numFmtId="0" fontId="20" fillId="10" borderId="0" applyNumberFormat="0" applyBorder="0" applyAlignment="0" applyProtection="0"/>
  </cellStyleXfs>
  <cellXfs count="96"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164" fontId="8" fillId="0" borderId="0" xfId="1" applyNumberFormat="1" applyFont="1" applyBorder="1" applyAlignment="1" applyProtection="1">
      <alignment horizontal="center" vertical="center"/>
    </xf>
    <xf numFmtId="165" fontId="2" fillId="0" borderId="0" xfId="0" applyNumberFormat="1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1" applyNumberFormat="1" applyFont="1" applyBorder="1" applyAlignment="1" applyProtection="1">
      <alignment horizontal="center" vertical="center"/>
    </xf>
    <xf numFmtId="164" fontId="0" fillId="0" borderId="0" xfId="0" applyNumberFormat="1" applyBorder="1" applyAlignment="1">
      <alignment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5" borderId="4" xfId="0" applyNumberFormat="1" applyFont="1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center"/>
    </xf>
    <xf numFmtId="164" fontId="0" fillId="0" borderId="0" xfId="0" applyNumberFormat="1">
      <alignment vertical="center"/>
    </xf>
    <xf numFmtId="164" fontId="0" fillId="0" borderId="2" xfId="0" applyNumberFormat="1" applyFon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10" fillId="0" borderId="2" xfId="0" applyNumberFormat="1" applyFont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>
      <alignment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68" fontId="0" fillId="0" borderId="2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left"/>
    </xf>
    <xf numFmtId="164" fontId="1" fillId="6" borderId="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/>
    </xf>
    <xf numFmtId="167" fontId="11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164" fontId="0" fillId="6" borderId="2" xfId="0" applyNumberFormat="1" applyFont="1" applyFill="1" applyBorder="1" applyAlignment="1"/>
    <xf numFmtId="164" fontId="0" fillId="0" borderId="2" xfId="0" applyNumberFormat="1" applyFont="1" applyBorder="1" applyAlignment="1">
      <alignment horizontal="left"/>
    </xf>
    <xf numFmtId="170" fontId="1" fillId="0" borderId="2" xfId="0" applyNumberFormat="1" applyFont="1" applyBorder="1" applyAlignment="1">
      <alignment vertical="center"/>
    </xf>
    <xf numFmtId="0" fontId="0" fillId="0" borderId="0" xfId="2" applyFont="1" applyFill="1" applyBorder="1" applyAlignment="1"/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5" fillId="0" borderId="0" xfId="2" applyFont="1" applyFill="1" applyBorder="1" applyAlignment="1"/>
    <xf numFmtId="0" fontId="13" fillId="0" borderId="0" xfId="2" applyFont="1" applyFill="1" applyBorder="1" applyAlignment="1"/>
    <xf numFmtId="0" fontId="18" fillId="4" borderId="0" xfId="2" applyBorder="1" applyAlignment="1" applyProtection="1"/>
    <xf numFmtId="0" fontId="19" fillId="9" borderId="1" xfId="3" applyAlignment="1" applyProtection="1"/>
    <xf numFmtId="0" fontId="19" fillId="9" borderId="1" xfId="3" applyAlignment="1"/>
    <xf numFmtId="171" fontId="0" fillId="0" borderId="0" xfId="0" applyNumberFormat="1" applyBorder="1" applyAlignment="1">
      <alignment horizontal="center"/>
    </xf>
    <xf numFmtId="172" fontId="0" fillId="0" borderId="0" xfId="0" applyNumberFormat="1">
      <alignment vertical="center"/>
    </xf>
    <xf numFmtId="0" fontId="19" fillId="9" borderId="11" xfId="3" applyBorder="1" applyAlignment="1" applyProtection="1"/>
    <xf numFmtId="0" fontId="19" fillId="9" borderId="11" xfId="3" applyBorder="1" applyAlignment="1"/>
    <xf numFmtId="0" fontId="19" fillId="9" borderId="12" xfId="3" applyBorder="1" applyAlignment="1" applyProtection="1"/>
    <xf numFmtId="164" fontId="0" fillId="6" borderId="2" xfId="0" applyNumberFormat="1" applyFont="1" applyFill="1" applyBorder="1" applyAlignment="1">
      <alignment horizontal="left"/>
    </xf>
    <xf numFmtId="164" fontId="0" fillId="5" borderId="6" xfId="0" applyNumberFormat="1" applyFont="1" applyFill="1" applyBorder="1" applyAlignment="1">
      <alignment horizontal="left"/>
    </xf>
    <xf numFmtId="169" fontId="12" fillId="8" borderId="0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left" vertical="center" wrapText="1"/>
    </xf>
    <xf numFmtId="164" fontId="0" fillId="0" borderId="2" xfId="0" applyNumberFormat="1" applyFont="1" applyBorder="1" applyAlignment="1">
      <alignment horizontal="left" vertical="center" wrapText="1"/>
    </xf>
    <xf numFmtId="164" fontId="0" fillId="5" borderId="7" xfId="0" applyNumberFormat="1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16" fillId="2" borderId="0" xfId="2" applyFont="1" applyFill="1" applyBorder="1" applyAlignment="1" applyProtection="1">
      <alignment horizontal="center" vertical="center"/>
    </xf>
    <xf numFmtId="0" fontId="17" fillId="3" borderId="10" xfId="2" applyFont="1" applyFill="1" applyBorder="1" applyAlignment="1" applyProtection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19" fillId="11" borderId="1" xfId="3" applyFill="1" applyAlignment="1" applyProtection="1"/>
    <xf numFmtId="0" fontId="19" fillId="11" borderId="1" xfId="3" applyFill="1" applyAlignment="1"/>
    <xf numFmtId="0" fontId="0" fillId="11" borderId="0" xfId="0" applyFill="1">
      <alignment vertical="center"/>
    </xf>
    <xf numFmtId="0" fontId="20" fillId="10" borderId="1" xfId="4" applyBorder="1" applyAlignment="1" applyProtection="1"/>
    <xf numFmtId="0" fontId="20" fillId="10" borderId="1" xfId="4" applyBorder="1" applyAlignment="1"/>
    <xf numFmtId="0" fontId="20" fillId="10" borderId="0" xfId="4" applyAlignment="1">
      <alignment vertical="center"/>
    </xf>
  </cellXfs>
  <cellStyles count="5">
    <cellStyle name="Explanatory Text" xfId="2" builtinId="53" customBuiltin="1"/>
    <cellStyle name="Good" xfId="4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84240</xdr:colOff>
      <xdr:row>1</xdr:row>
      <xdr:rowOff>38520</xdr:rowOff>
    </xdr:from>
    <xdr:to>
      <xdr:col>9</xdr:col>
      <xdr:colOff>63720</xdr:colOff>
      <xdr:row>6</xdr:row>
      <xdr:rowOff>244800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199600" y="209880"/>
          <a:ext cx="2203560" cy="1539720"/>
        </a:xfrm>
        <a:prstGeom prst="rect">
          <a:avLst/>
        </a:prstGeom>
        <a:ln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name="bom_v3_20160816jk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K34"/>
  <sheetViews>
    <sheetView zoomScale="70" zoomScaleNormal="70" workbookViewId="0">
      <selection activeCell="H25" sqref="H25"/>
    </sheetView>
  </sheetViews>
  <sheetFormatPr defaultRowHeight="14.4"/>
  <cols>
    <col min="1" max="1" width="16.109375" style="1"/>
    <col min="2" max="2" width="17.5546875" style="1"/>
    <col min="3" max="3" width="11.109375" style="1"/>
    <col min="4" max="4" width="13.88671875" style="1"/>
    <col min="5" max="5" width="15.33203125" style="1"/>
    <col min="6" max="6" width="27" style="1"/>
    <col min="7" max="7" width="24" style="1"/>
    <col min="8" max="8" width="13.88671875" style="1"/>
    <col min="9" max="9" width="11.109375" style="1"/>
    <col min="10" max="11" width="9.5546875" style="1"/>
    <col min="12" max="1025" width="9.5546875" style="2"/>
  </cols>
  <sheetData>
    <row r="1" spans="1:1024" ht="13.5" customHeight="1">
      <c r="A1" s="3"/>
      <c r="B1" s="3"/>
      <c r="C1" s="3"/>
      <c r="D1" s="4" t="s">
        <v>0</v>
      </c>
      <c r="E1" s="4"/>
      <c r="F1" s="5" t="s">
        <v>1</v>
      </c>
      <c r="G1" s="5" t="s">
        <v>2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1" customHeight="1">
      <c r="A2" s="6" t="s">
        <v>3</v>
      </c>
      <c r="B2" s="7"/>
      <c r="C2" s="8" t="s">
        <v>4</v>
      </c>
      <c r="D2"/>
      <c r="E2" s="9"/>
      <c r="F2" s="81" t="s">
        <v>5</v>
      </c>
      <c r="G2" s="82" t="s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1" customHeight="1">
      <c r="A3" s="6" t="s">
        <v>7</v>
      </c>
      <c r="B3" s="10"/>
      <c r="C3" s="8" t="s">
        <v>8</v>
      </c>
      <c r="D3"/>
      <c r="E3" s="11"/>
      <c r="F3" s="81"/>
      <c r="G3" s="8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 customHeight="1">
      <c r="A4" s="6" t="s">
        <v>9</v>
      </c>
      <c r="B4" s="12"/>
      <c r="C4" s="8" t="s">
        <v>10</v>
      </c>
      <c r="D4"/>
      <c r="E4" s="13"/>
      <c r="F4" s="81"/>
      <c r="G4" s="8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1" customHeight="1">
      <c r="A5" s="6" t="s">
        <v>11</v>
      </c>
      <c r="B5" s="14"/>
      <c r="C5" s="15" t="s">
        <v>12</v>
      </c>
      <c r="D5"/>
      <c r="E5" s="16"/>
      <c r="F5" s="81"/>
      <c r="G5" s="81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1" customHeight="1">
      <c r="A6" s="6" t="s">
        <v>13</v>
      </c>
      <c r="B6" s="14"/>
      <c r="C6" s="17" t="s">
        <v>14</v>
      </c>
      <c r="D6" s="8"/>
      <c r="E6" s="18"/>
      <c r="F6" s="81"/>
      <c r="G6" s="8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1" customHeight="1">
      <c r="A7" s="19" t="s">
        <v>15</v>
      </c>
      <c r="B7" s="20"/>
      <c r="C7" s="10"/>
      <c r="D7" s="21"/>
      <c r="E7" s="22"/>
      <c r="F7" s="81"/>
      <c r="G7" s="81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6"/>
      <c r="B8" s="20"/>
      <c r="C8" s="10"/>
      <c r="D8"/>
      <c r="E8"/>
      <c r="F8" s="23"/>
      <c r="G8"/>
      <c r="H8"/>
      <c r="I8"/>
      <c r="J8"/>
      <c r="K8" s="2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4"/>
      <c r="B9"/>
      <c r="C9"/>
      <c r="D9"/>
      <c r="E9"/>
      <c r="F9"/>
      <c r="G9"/>
      <c r="H9"/>
      <c r="I9"/>
      <c r="J9"/>
      <c r="K9" s="2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5" t="s">
        <v>16</v>
      </c>
      <c r="B10" s="26"/>
      <c r="C10" s="27"/>
      <c r="D10" s="27"/>
      <c r="E10" s="27"/>
      <c r="F10" s="27"/>
      <c r="G10" s="27"/>
      <c r="H10" s="27"/>
      <c r="I10" s="27"/>
      <c r="J10" s="27"/>
      <c r="K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30" customFormat="1">
      <c r="A11" s="28" t="s">
        <v>17</v>
      </c>
      <c r="B11" s="28" t="s">
        <v>18</v>
      </c>
      <c r="C11" s="28" t="s">
        <v>19</v>
      </c>
      <c r="D11" s="28" t="s">
        <v>20</v>
      </c>
      <c r="E11" s="28" t="s">
        <v>21</v>
      </c>
      <c r="F11" s="28" t="s">
        <v>22</v>
      </c>
      <c r="G11" s="28" t="s">
        <v>23</v>
      </c>
      <c r="H11" s="28" t="s">
        <v>24</v>
      </c>
      <c r="I11" s="28" t="s">
        <v>25</v>
      </c>
      <c r="J11" s="29" t="s">
        <v>26</v>
      </c>
    </row>
    <row r="12" spans="1:1024">
      <c r="A12" s="31" t="s">
        <v>27</v>
      </c>
      <c r="B12" s="31">
        <v>2</v>
      </c>
      <c r="C12" s="31"/>
      <c r="D12" s="32">
        <v>1.6</v>
      </c>
      <c r="E12" s="27" t="s">
        <v>28</v>
      </c>
      <c r="F12" s="27" t="s">
        <v>29</v>
      </c>
      <c r="G12" s="31">
        <v>30</v>
      </c>
      <c r="H12" s="33">
        <f>IF(G12=30,27.8,IF(G12=50,40,IF(G12=100,50,0)))</f>
        <v>27.8</v>
      </c>
      <c r="I12" s="31"/>
      <c r="J12" s="34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7" t="s">
        <v>30</v>
      </c>
      <c r="B13" s="27"/>
      <c r="C13" s="27"/>
      <c r="D13" s="32"/>
      <c r="E13" s="27"/>
      <c r="F13" s="27"/>
      <c r="G13" s="27"/>
      <c r="H13" s="33">
        <v>18</v>
      </c>
      <c r="I13" s="27"/>
      <c r="J13" s="35"/>
      <c r="K13" s="2"/>
      <c r="L13" s="74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/>
      <c r="B14"/>
      <c r="C14"/>
      <c r="D14"/>
      <c r="E14"/>
      <c r="F14"/>
      <c r="G14" s="36" t="s">
        <v>31</v>
      </c>
      <c r="H14" s="37"/>
      <c r="I14" s="38"/>
      <c r="J14" s="27"/>
      <c r="K14" s="2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41" customFormat="1">
      <c r="A15" s="39"/>
      <c r="B15" s="39"/>
      <c r="C15" s="39"/>
      <c r="D15" s="39"/>
      <c r="E15" s="39"/>
      <c r="F15" s="39"/>
      <c r="G15" s="40"/>
      <c r="H15" s="39"/>
      <c r="I15" s="39"/>
      <c r="J15" s="39"/>
    </row>
    <row r="16" spans="1:1024" s="44" customFormat="1">
      <c r="A16" s="83" t="s">
        <v>32</v>
      </c>
      <c r="B16" s="83"/>
      <c r="C16" s="42"/>
      <c r="D16" s="42"/>
      <c r="E16" s="42"/>
      <c r="F16" s="42"/>
      <c r="G16" s="42"/>
      <c r="H16" s="43"/>
    </row>
    <row r="17" spans="1:1024">
      <c r="A17" s="28" t="s">
        <v>17</v>
      </c>
      <c r="B17" s="29" t="s">
        <v>33</v>
      </c>
      <c r="C17" s="29" t="s">
        <v>34</v>
      </c>
      <c r="D17" s="29" t="s">
        <v>35</v>
      </c>
      <c r="E17" s="28" t="s">
        <v>36</v>
      </c>
      <c r="F17" s="29" t="s">
        <v>37</v>
      </c>
      <c r="G17" s="29" t="s">
        <v>26</v>
      </c>
      <c r="H17" s="4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0" customFormat="1" ht="14.4" customHeight="1">
      <c r="A18" s="84" t="s">
        <v>38</v>
      </c>
      <c r="B18" s="31" t="s">
        <v>39</v>
      </c>
      <c r="C18" s="31">
        <f>'V48'!I21</f>
        <v>78</v>
      </c>
      <c r="D18" s="45">
        <v>0.03</v>
      </c>
      <c r="E18" s="84">
        <f>G12</f>
        <v>30</v>
      </c>
      <c r="F18" s="85">
        <f>IF(G12=30,(C18*D18+C19*D19)*G12,IF(G12=50,(C18*D18+C19*D19)*G12*0.9,IF(G12=100,(C18*D18+C19*D19)*G12*0.75,0)))</f>
        <v>125.39999999999999</v>
      </c>
      <c r="G18" s="86" t="s">
        <v>73</v>
      </c>
      <c r="H18" s="47"/>
    </row>
    <row r="19" spans="1:1024">
      <c r="A19" s="84"/>
      <c r="B19" s="31" t="s">
        <v>40</v>
      </c>
      <c r="C19" s="31">
        <f>'V48'!K21</f>
        <v>46</v>
      </c>
      <c r="D19" s="45">
        <v>0.04</v>
      </c>
      <c r="E19" s="84"/>
      <c r="F19" s="85"/>
      <c r="G19" s="86"/>
      <c r="H19" s="7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48"/>
      <c r="B20" s="49"/>
      <c r="C20" s="39"/>
      <c r="D20" s="50"/>
      <c r="E20" s="51" t="s">
        <v>31</v>
      </c>
      <c r="F20" s="46"/>
      <c r="G20" s="39"/>
      <c r="H20" s="4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41" customFormat="1">
      <c r="A21" s="39"/>
      <c r="B21" s="39"/>
      <c r="C21" s="39"/>
      <c r="D21" s="50"/>
      <c r="E21" s="40"/>
      <c r="F21" s="52"/>
      <c r="G21" s="39"/>
      <c r="H21" s="39"/>
    </row>
    <row r="22" spans="1:1024" s="30" customFormat="1">
      <c r="A22" s="78" t="s">
        <v>41</v>
      </c>
      <c r="B22" s="78"/>
      <c r="C22" s="39"/>
      <c r="D22" s="39"/>
      <c r="E22" s="39"/>
      <c r="H22" s="47"/>
      <c r="I22" s="47"/>
      <c r="J22" s="47"/>
      <c r="K22" s="47"/>
    </row>
    <row r="23" spans="1:1024">
      <c r="A23" s="51" t="s">
        <v>31</v>
      </c>
      <c r="B23" s="46">
        <v>10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1" customFormat="1" ht="15.75" customHeight="1">
      <c r="A24" s="40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024">
      <c r="A25" s="53" t="s">
        <v>42</v>
      </c>
      <c r="B25" s="54"/>
      <c r="C25" s="28" t="s">
        <v>26</v>
      </c>
      <c r="D25" s="55"/>
      <c r="E25" s="55"/>
      <c r="F25" s="56"/>
      <c r="G25" s="39"/>
      <c r="H25" s="39"/>
      <c r="I25" s="39"/>
      <c r="J25" s="39"/>
      <c r="K25" s="39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30" customFormat="1">
      <c r="A26" s="57" t="s">
        <v>31</v>
      </c>
      <c r="B26" s="58">
        <f>'V48'!G21*G12</f>
        <v>44.1</v>
      </c>
      <c r="C26" s="59">
        <f>G12</f>
        <v>30</v>
      </c>
      <c r="D26" s="74"/>
      <c r="E26" s="55"/>
      <c r="F26" s="56"/>
      <c r="G26" s="39"/>
      <c r="H26" s="47"/>
      <c r="I26" s="47"/>
      <c r="J26" s="47"/>
      <c r="K26" s="47"/>
    </row>
    <row r="27" spans="1:1024" s="30" customFormat="1">
      <c r="A27" s="60"/>
      <c r="B27"/>
      <c r="C27"/>
      <c r="D27" s="55"/>
      <c r="E27" s="55"/>
      <c r="F27" s="56"/>
      <c r="G27" s="39"/>
      <c r="H27" s="47"/>
      <c r="I27" s="47"/>
      <c r="J27" s="47"/>
      <c r="K27" s="47"/>
    </row>
    <row r="28" spans="1:1024">
      <c r="A28" s="61"/>
      <c r="B28" s="40"/>
      <c r="C28" s="39"/>
      <c r="D28" s="39"/>
      <c r="E28" s="39"/>
      <c r="F28" s="52"/>
      <c r="G28"/>
      <c r="H28" s="47"/>
      <c r="I28" s="47"/>
      <c r="J28" s="47"/>
      <c r="K28" s="47"/>
    </row>
    <row r="29" spans="1:1024">
      <c r="A29" s="79" t="s">
        <v>43</v>
      </c>
      <c r="B29" s="79"/>
      <c r="C29" s="47"/>
      <c r="D29" s="55"/>
      <c r="E29" s="55"/>
      <c r="F29" s="56"/>
      <c r="G29"/>
      <c r="H29" s="47"/>
      <c r="I29" s="47"/>
      <c r="J29" s="47"/>
      <c r="K29" s="47"/>
    </row>
    <row r="30" spans="1:1024">
      <c r="A30" s="62" t="s">
        <v>44</v>
      </c>
      <c r="B30" s="62" t="s">
        <v>45</v>
      </c>
      <c r="C30" s="62" t="s">
        <v>46</v>
      </c>
      <c r="D30" s="62" t="s">
        <v>37</v>
      </c>
      <c r="E30" s="28" t="s">
        <v>26</v>
      </c>
      <c r="F30"/>
      <c r="G30" s="47"/>
      <c r="H30" s="47"/>
      <c r="I30" s="47"/>
      <c r="J30" s="47"/>
      <c r="K30" s="47"/>
    </row>
    <row r="31" spans="1:1024" s="2" customFormat="1">
      <c r="A31" s="63" t="s">
        <v>47</v>
      </c>
      <c r="B31" s="31" t="s">
        <v>48</v>
      </c>
      <c r="C31" s="31" t="s">
        <v>49</v>
      </c>
      <c r="D31" s="46">
        <v>29</v>
      </c>
      <c r="E31" s="59"/>
      <c r="F31" s="74"/>
    </row>
    <row r="32" spans="1:1024" s="2" customFormat="1">
      <c r="A32" s="61"/>
      <c r="B32" s="47"/>
      <c r="C32" s="51" t="s">
        <v>31</v>
      </c>
      <c r="D32" s="31"/>
      <c r="E32" s="47"/>
      <c r="F32" s="73"/>
    </row>
    <row r="33" spans="1:8" s="2" customFormat="1">
      <c r="A33"/>
      <c r="B33"/>
      <c r="C33"/>
      <c r="D33"/>
      <c r="E33" s="1"/>
      <c r="F33" s="80" t="s">
        <v>50</v>
      </c>
      <c r="G33" s="64">
        <f>G34/H34</f>
        <v>8.4766666666666666</v>
      </c>
      <c r="H33" s="59" t="s">
        <v>75</v>
      </c>
    </row>
    <row r="34" spans="1:8" s="2" customFormat="1">
      <c r="A34"/>
      <c r="B34"/>
      <c r="C34"/>
      <c r="D34"/>
      <c r="E34" s="1"/>
      <c r="F34" s="80"/>
      <c r="G34" s="64">
        <f>H12+H13+F18+B23+B26+D31</f>
        <v>254.29999999999998</v>
      </c>
      <c r="H34" s="59">
        <f>G12</f>
        <v>30</v>
      </c>
    </row>
  </sheetData>
  <mergeCells count="10">
    <mergeCell ref="A22:B22"/>
    <mergeCell ref="A29:B29"/>
    <mergeCell ref="F33:F34"/>
    <mergeCell ref="F2:F7"/>
    <mergeCell ref="G2:G7"/>
    <mergeCell ref="A16:B16"/>
    <mergeCell ref="A18:A19"/>
    <mergeCell ref="E18:E19"/>
    <mergeCell ref="F18:F19"/>
    <mergeCell ref="G18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C28" sqref="C28"/>
    </sheetView>
  </sheetViews>
  <sheetFormatPr defaultRowHeight="14.4"/>
  <cols>
    <col min="1" max="4" width="8.77734375"/>
    <col min="5" max="5" width="19"/>
    <col min="6" max="6" width="15.6640625"/>
    <col min="7" max="8" width="8.77734375"/>
    <col min="9" max="9" width="10.33203125"/>
    <col min="10" max="1025" width="8.77734375"/>
  </cols>
  <sheetData>
    <row r="1" spans="1:15">
      <c r="A1" s="65" t="s">
        <v>51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5">
      <c r="A2" s="66" t="s">
        <v>52</v>
      </c>
      <c r="B2" s="66" t="s">
        <v>53</v>
      </c>
      <c r="C2" s="66" t="s">
        <v>54</v>
      </c>
      <c r="D2" s="66" t="s">
        <v>55</v>
      </c>
      <c r="E2" s="66" t="s">
        <v>56</v>
      </c>
      <c r="F2" s="67" t="s">
        <v>57</v>
      </c>
      <c r="G2" s="66" t="s">
        <v>58</v>
      </c>
      <c r="H2" s="67" t="s">
        <v>59</v>
      </c>
      <c r="I2" s="66" t="s">
        <v>60</v>
      </c>
      <c r="J2" s="67" t="s">
        <v>61</v>
      </c>
      <c r="K2" s="66" t="s">
        <v>62</v>
      </c>
      <c r="L2" s="68" t="s">
        <v>23</v>
      </c>
      <c r="M2" s="65"/>
      <c r="O2" s="69"/>
    </row>
    <row r="3" spans="1:15">
      <c r="A3" t="s">
        <v>94</v>
      </c>
      <c r="B3" t="s">
        <v>77</v>
      </c>
      <c r="C3" t="s">
        <v>63</v>
      </c>
      <c r="D3" t="s">
        <v>64</v>
      </c>
      <c r="E3" t="s">
        <v>65</v>
      </c>
      <c r="F3" s="93">
        <v>0.01</v>
      </c>
      <c r="G3" s="93">
        <f t="shared" ref="G3" si="0">F3*L3</f>
        <v>0.01</v>
      </c>
      <c r="H3" s="93">
        <v>2</v>
      </c>
      <c r="I3" s="94">
        <f t="shared" ref="I3" si="1">H3*$L3</f>
        <v>2</v>
      </c>
      <c r="J3" s="93">
        <v>0</v>
      </c>
      <c r="K3" s="94">
        <f t="shared" ref="K3" si="2">J3*$L3</f>
        <v>0</v>
      </c>
      <c r="L3" s="95">
        <v>1</v>
      </c>
    </row>
    <row r="4" spans="1:15">
      <c r="A4" t="s">
        <v>78</v>
      </c>
      <c r="B4" t="s">
        <v>95</v>
      </c>
      <c r="C4" t="s">
        <v>63</v>
      </c>
      <c r="D4" t="s">
        <v>64</v>
      </c>
      <c r="E4" t="s">
        <v>65</v>
      </c>
      <c r="F4" s="93">
        <v>0.01</v>
      </c>
      <c r="G4" s="93">
        <f t="shared" ref="G4:G5" si="3">F4*L4</f>
        <v>0.01</v>
      </c>
      <c r="H4" s="93">
        <v>2</v>
      </c>
      <c r="I4" s="94">
        <f t="shared" ref="I4:I5" si="4">H4*$L4</f>
        <v>2</v>
      </c>
      <c r="J4" s="93">
        <v>0</v>
      </c>
      <c r="K4" s="94">
        <f t="shared" ref="K4:K5" si="5">J4*$L4</f>
        <v>0</v>
      </c>
      <c r="L4" s="95">
        <v>1</v>
      </c>
    </row>
    <row r="5" spans="1:15">
      <c r="A5" t="s">
        <v>99</v>
      </c>
      <c r="B5" t="s">
        <v>96</v>
      </c>
      <c r="C5" t="s">
        <v>97</v>
      </c>
      <c r="D5" t="s">
        <v>98</v>
      </c>
      <c r="E5" t="s">
        <v>100</v>
      </c>
      <c r="G5" s="71">
        <f t="shared" si="3"/>
        <v>0</v>
      </c>
      <c r="H5" s="71">
        <v>2</v>
      </c>
      <c r="I5" s="72">
        <f t="shared" si="4"/>
        <v>2</v>
      </c>
      <c r="J5" s="71">
        <v>0</v>
      </c>
      <c r="K5" s="72">
        <f t="shared" si="5"/>
        <v>0</v>
      </c>
      <c r="L5">
        <v>1</v>
      </c>
    </row>
    <row r="6" spans="1:15">
      <c r="A6" t="s">
        <v>74</v>
      </c>
      <c r="B6" t="s">
        <v>101</v>
      </c>
      <c r="C6" t="s">
        <v>63</v>
      </c>
      <c r="D6" t="s">
        <v>64</v>
      </c>
      <c r="E6" t="s">
        <v>65</v>
      </c>
      <c r="F6" s="93">
        <v>0.01</v>
      </c>
      <c r="G6" s="93">
        <f t="shared" ref="G6:G10" si="6">F6*L6</f>
        <v>0.01</v>
      </c>
      <c r="H6" s="93">
        <v>2</v>
      </c>
      <c r="I6" s="94">
        <f t="shared" ref="I6:I12" si="7">H6*$L6</f>
        <v>2</v>
      </c>
      <c r="J6" s="93">
        <v>0</v>
      </c>
      <c r="K6" s="94">
        <f t="shared" ref="K6:K12" si="8">J6*$L6</f>
        <v>0</v>
      </c>
      <c r="L6" s="95">
        <v>1</v>
      </c>
    </row>
    <row r="7" spans="1:15">
      <c r="A7" t="s">
        <v>103</v>
      </c>
      <c r="B7" t="s">
        <v>102</v>
      </c>
      <c r="C7" t="s">
        <v>63</v>
      </c>
      <c r="D7" t="s">
        <v>64</v>
      </c>
      <c r="E7" t="s">
        <v>65</v>
      </c>
      <c r="F7" s="93">
        <v>0.01</v>
      </c>
      <c r="G7" s="93">
        <f t="shared" si="6"/>
        <v>0.04</v>
      </c>
      <c r="H7" s="93">
        <v>2</v>
      </c>
      <c r="I7" s="94">
        <f t="shared" si="7"/>
        <v>8</v>
      </c>
      <c r="J7" s="93">
        <v>0</v>
      </c>
      <c r="K7" s="94">
        <f t="shared" si="8"/>
        <v>0</v>
      </c>
      <c r="L7" s="95">
        <v>4</v>
      </c>
    </row>
    <row r="8" spans="1:15">
      <c r="A8" t="s">
        <v>106</v>
      </c>
      <c r="B8" t="s">
        <v>104</v>
      </c>
      <c r="C8" t="s">
        <v>105</v>
      </c>
      <c r="D8" t="s">
        <v>105</v>
      </c>
      <c r="E8" t="s">
        <v>107</v>
      </c>
      <c r="F8" s="77"/>
      <c r="G8" s="75">
        <f t="shared" si="6"/>
        <v>0</v>
      </c>
      <c r="H8" s="75">
        <v>0</v>
      </c>
      <c r="I8" s="76">
        <f t="shared" si="7"/>
        <v>0</v>
      </c>
      <c r="J8" s="75">
        <v>3</v>
      </c>
      <c r="K8" s="76">
        <f t="shared" si="8"/>
        <v>9</v>
      </c>
      <c r="L8">
        <v>3</v>
      </c>
    </row>
    <row r="9" spans="1:15">
      <c r="A9" t="s">
        <v>111</v>
      </c>
      <c r="B9" t="s">
        <v>109</v>
      </c>
      <c r="C9" t="s">
        <v>110</v>
      </c>
      <c r="D9" t="s">
        <v>110</v>
      </c>
      <c r="E9" t="s">
        <v>107</v>
      </c>
      <c r="F9" s="77"/>
      <c r="G9" s="75">
        <f t="shared" si="6"/>
        <v>0</v>
      </c>
      <c r="H9" s="75">
        <v>0</v>
      </c>
      <c r="I9" s="76">
        <f t="shared" si="7"/>
        <v>0</v>
      </c>
      <c r="J9" s="75">
        <v>6</v>
      </c>
      <c r="K9" s="76">
        <f t="shared" si="8"/>
        <v>6</v>
      </c>
      <c r="L9">
        <v>1</v>
      </c>
    </row>
    <row r="10" spans="1:15">
      <c r="A10" t="s">
        <v>114</v>
      </c>
      <c r="B10" t="s">
        <v>112</v>
      </c>
      <c r="C10" t="s">
        <v>113</v>
      </c>
      <c r="D10" t="s">
        <v>113</v>
      </c>
      <c r="E10" t="s">
        <v>107</v>
      </c>
      <c r="F10" s="77"/>
      <c r="G10" s="75">
        <f t="shared" si="6"/>
        <v>0</v>
      </c>
      <c r="H10" s="75">
        <v>0</v>
      </c>
      <c r="I10" s="76">
        <f t="shared" si="7"/>
        <v>0</v>
      </c>
      <c r="J10" s="75">
        <v>8</v>
      </c>
      <c r="K10" s="76">
        <f t="shared" si="8"/>
        <v>8</v>
      </c>
      <c r="L10">
        <v>1</v>
      </c>
    </row>
    <row r="11" spans="1:15">
      <c r="A11" t="s">
        <v>116</v>
      </c>
      <c r="B11" t="s">
        <v>115</v>
      </c>
      <c r="C11" t="s">
        <v>97</v>
      </c>
      <c r="D11" t="s">
        <v>98</v>
      </c>
      <c r="E11" t="s">
        <v>100</v>
      </c>
      <c r="F11" s="77"/>
      <c r="G11" s="71">
        <f t="shared" ref="G11:G12" si="9">F11*L11</f>
        <v>0</v>
      </c>
      <c r="H11" s="71">
        <v>2</v>
      </c>
      <c r="I11" s="72">
        <f t="shared" si="7"/>
        <v>8</v>
      </c>
      <c r="J11" s="71">
        <v>0</v>
      </c>
      <c r="K11" s="72">
        <f t="shared" si="8"/>
        <v>0</v>
      </c>
      <c r="L11">
        <v>4</v>
      </c>
    </row>
    <row r="12" spans="1:15">
      <c r="A12" t="s">
        <v>119</v>
      </c>
      <c r="B12" t="s">
        <v>117</v>
      </c>
      <c r="C12" t="s">
        <v>117</v>
      </c>
      <c r="D12" t="s">
        <v>118</v>
      </c>
      <c r="E12" t="s">
        <v>120</v>
      </c>
      <c r="F12" s="77"/>
      <c r="G12" s="71">
        <f t="shared" si="9"/>
        <v>0</v>
      </c>
      <c r="H12" s="71">
        <v>14</v>
      </c>
      <c r="I12" s="72">
        <f t="shared" si="7"/>
        <v>14</v>
      </c>
      <c r="J12" s="71">
        <v>0</v>
      </c>
      <c r="K12" s="72">
        <f t="shared" si="8"/>
        <v>0</v>
      </c>
      <c r="L12">
        <v>1</v>
      </c>
    </row>
    <row r="13" spans="1:15">
      <c r="A13" t="s">
        <v>123</v>
      </c>
      <c r="B13" t="s">
        <v>121</v>
      </c>
      <c r="C13" t="s">
        <v>121</v>
      </c>
      <c r="D13" t="s">
        <v>122</v>
      </c>
      <c r="E13" t="s">
        <v>124</v>
      </c>
      <c r="F13" s="77"/>
      <c r="G13" s="71">
        <f t="shared" ref="G13:G14" si="10">F13*L13</f>
        <v>0</v>
      </c>
      <c r="H13" s="71">
        <v>4</v>
      </c>
      <c r="I13" s="72">
        <f t="shared" ref="I13:I14" si="11">H13*$L13</f>
        <v>4</v>
      </c>
      <c r="J13" s="71">
        <v>0</v>
      </c>
      <c r="K13" s="72">
        <f t="shared" ref="K13:K14" si="12">J13*$L13</f>
        <v>0</v>
      </c>
      <c r="L13">
        <v>1</v>
      </c>
    </row>
    <row r="14" spans="1:15">
      <c r="A14" t="s">
        <v>128</v>
      </c>
      <c r="B14" t="s">
        <v>125</v>
      </c>
      <c r="C14" t="s">
        <v>126</v>
      </c>
      <c r="D14" t="s">
        <v>127</v>
      </c>
      <c r="F14" s="77"/>
      <c r="G14" s="71">
        <f t="shared" si="10"/>
        <v>0</v>
      </c>
      <c r="H14" s="71">
        <v>4</v>
      </c>
      <c r="I14" s="72">
        <f t="shared" si="11"/>
        <v>16</v>
      </c>
      <c r="J14" s="71">
        <v>0</v>
      </c>
      <c r="K14" s="72">
        <f t="shared" si="12"/>
        <v>0</v>
      </c>
      <c r="L14">
        <v>4</v>
      </c>
    </row>
    <row r="15" spans="1:15">
      <c r="A15" t="s">
        <v>71</v>
      </c>
      <c r="B15" t="s">
        <v>129</v>
      </c>
      <c r="C15" t="s">
        <v>69</v>
      </c>
      <c r="D15" t="s">
        <v>70</v>
      </c>
      <c r="E15" t="s">
        <v>72</v>
      </c>
      <c r="F15" s="77"/>
      <c r="G15" s="71">
        <f t="shared" ref="G15:G16" si="13">F15*L15</f>
        <v>0</v>
      </c>
      <c r="H15" s="71">
        <v>6</v>
      </c>
      <c r="I15" s="72">
        <f t="shared" ref="I15:I16" si="14">H15*$L15</f>
        <v>6</v>
      </c>
      <c r="J15" s="71">
        <v>0</v>
      </c>
      <c r="K15" s="72">
        <f t="shared" ref="K15:K16" si="15">J15*$L15</f>
        <v>0</v>
      </c>
      <c r="L15">
        <v>1</v>
      </c>
    </row>
    <row r="16" spans="1:15">
      <c r="A16" t="s">
        <v>138</v>
      </c>
      <c r="B16" t="s">
        <v>135</v>
      </c>
      <c r="C16" t="s">
        <v>136</v>
      </c>
      <c r="D16" t="s">
        <v>137</v>
      </c>
      <c r="E16" t="s">
        <v>139</v>
      </c>
      <c r="F16" s="77"/>
      <c r="G16" s="75">
        <f t="shared" si="13"/>
        <v>0</v>
      </c>
      <c r="H16" s="75">
        <v>2</v>
      </c>
      <c r="I16" s="76">
        <f t="shared" si="14"/>
        <v>6</v>
      </c>
      <c r="J16" s="75">
        <v>0</v>
      </c>
      <c r="K16" s="76">
        <f t="shared" si="15"/>
        <v>0</v>
      </c>
      <c r="L16">
        <v>3</v>
      </c>
    </row>
    <row r="17" spans="1:13">
      <c r="A17" t="s">
        <v>141</v>
      </c>
      <c r="B17" t="s">
        <v>79</v>
      </c>
      <c r="C17" t="s">
        <v>140</v>
      </c>
      <c r="D17" t="s">
        <v>80</v>
      </c>
      <c r="E17" t="s">
        <v>81</v>
      </c>
      <c r="F17" s="93">
        <v>0.35</v>
      </c>
      <c r="G17" s="93">
        <f t="shared" ref="G17:G19" si="16">F17*L17</f>
        <v>1.4</v>
      </c>
      <c r="H17" s="93">
        <v>2</v>
      </c>
      <c r="I17" s="94">
        <f t="shared" ref="I17:I19" si="17">H17*$L17</f>
        <v>8</v>
      </c>
      <c r="J17" s="93">
        <v>0</v>
      </c>
      <c r="K17" s="94">
        <f t="shared" ref="K17:K19" si="18">J17*$L17</f>
        <v>0</v>
      </c>
      <c r="L17" s="93">
        <v>4</v>
      </c>
    </row>
    <row r="18" spans="1:13">
      <c r="A18" t="s">
        <v>144</v>
      </c>
      <c r="B18" t="s">
        <v>142</v>
      </c>
      <c r="C18" t="s">
        <v>142</v>
      </c>
      <c r="D18" t="s">
        <v>143</v>
      </c>
      <c r="G18" s="75">
        <f t="shared" si="16"/>
        <v>0</v>
      </c>
      <c r="H18" s="75">
        <v>0</v>
      </c>
      <c r="I18" s="76">
        <f t="shared" si="17"/>
        <v>0</v>
      </c>
      <c r="J18" s="75">
        <v>3</v>
      </c>
      <c r="K18" s="76">
        <f t="shared" si="18"/>
        <v>3</v>
      </c>
      <c r="L18">
        <v>1</v>
      </c>
    </row>
    <row r="19" spans="1:13">
      <c r="A19" t="s">
        <v>147</v>
      </c>
      <c r="B19" t="s">
        <v>145</v>
      </c>
      <c r="C19" t="s">
        <v>146</v>
      </c>
      <c r="D19" t="s">
        <v>145</v>
      </c>
      <c r="E19" t="s">
        <v>148</v>
      </c>
      <c r="G19" s="75">
        <f t="shared" si="16"/>
        <v>0</v>
      </c>
      <c r="H19" s="75">
        <v>0</v>
      </c>
      <c r="I19" s="76">
        <f t="shared" si="17"/>
        <v>0</v>
      </c>
      <c r="J19" s="75">
        <v>5</v>
      </c>
      <c r="K19" s="76">
        <f t="shared" si="18"/>
        <v>20</v>
      </c>
      <c r="L19">
        <v>4</v>
      </c>
    </row>
    <row r="20" spans="1:13">
      <c r="A20" t="s">
        <v>150</v>
      </c>
      <c r="B20" t="s">
        <v>149</v>
      </c>
      <c r="C20" t="s">
        <v>63</v>
      </c>
      <c r="D20" t="s">
        <v>64</v>
      </c>
      <c r="E20" t="s">
        <v>65</v>
      </c>
      <c r="F20" s="90"/>
      <c r="G20" s="90"/>
      <c r="H20" s="90"/>
      <c r="I20" s="91"/>
      <c r="J20" s="90"/>
      <c r="K20" s="91"/>
      <c r="L20" s="92"/>
    </row>
    <row r="21" spans="1:13">
      <c r="A21" s="70"/>
      <c r="B21" s="70"/>
      <c r="C21" s="70"/>
      <c r="D21" s="70"/>
      <c r="E21" s="70"/>
      <c r="F21" s="70" t="s">
        <v>58</v>
      </c>
      <c r="G21" s="70">
        <f>SUM(G3:G20)</f>
        <v>1.47</v>
      </c>
      <c r="H21" s="70"/>
      <c r="I21" s="70">
        <f>SUM(I3:I20)</f>
        <v>78</v>
      </c>
      <c r="J21" s="70"/>
      <c r="K21" s="70">
        <f>SUM(K3:K20)</f>
        <v>46</v>
      </c>
      <c r="L21" s="70"/>
      <c r="M21" s="65"/>
    </row>
    <row r="25" spans="1:13">
      <c r="F25" s="87" t="s">
        <v>66</v>
      </c>
      <c r="G25" s="87"/>
      <c r="H25" s="87"/>
    </row>
    <row r="26" spans="1:13">
      <c r="F26" s="88" t="s">
        <v>67</v>
      </c>
      <c r="G26" s="88"/>
      <c r="H26" s="88"/>
    </row>
    <row r="27" spans="1:13">
      <c r="F27" s="89" t="s">
        <v>68</v>
      </c>
      <c r="G27" s="89"/>
      <c r="H27" s="89"/>
    </row>
  </sheetData>
  <mergeCells count="3">
    <mergeCell ref="F25:H25"/>
    <mergeCell ref="F26:H26"/>
    <mergeCell ref="F27:H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85" zoomScaleNormal="85" workbookViewId="0">
      <selection activeCell="A2" sqref="A2:XFD18"/>
    </sheetView>
  </sheetViews>
  <sheetFormatPr defaultRowHeight="14.4"/>
  <cols>
    <col min="1" max="1" width="18.88671875" customWidth="1"/>
    <col min="2" max="2" width="22.77734375" customWidth="1"/>
    <col min="3" max="3" width="19.6640625" customWidth="1"/>
    <col min="4" max="4" width="15.109375" customWidth="1"/>
    <col min="5" max="5" width="49" customWidth="1"/>
    <col min="6" max="6" width="3.88671875" customWidth="1"/>
    <col min="7" max="7" width="32.88671875" bestFit="1" customWidth="1"/>
    <col min="8" max="8" width="10.77734375" customWidth="1"/>
    <col min="9" max="9" width="80.88671875" customWidth="1"/>
    <col min="10" max="10" width="3.5546875" customWidth="1"/>
    <col min="11" max="11" width="7.6640625" customWidth="1"/>
    <col min="12" max="12" width="18.77734375" customWidth="1"/>
    <col min="13" max="13" width="5" customWidth="1"/>
    <col min="14" max="14" width="12" customWidth="1"/>
    <col min="15" max="15" width="12.109375" bestFit="1" customWidth="1"/>
    <col min="16" max="16" width="10.5546875" customWidth="1"/>
    <col min="17" max="17" width="5.88671875" customWidth="1"/>
    <col min="18" max="18" width="8.77734375" customWidth="1"/>
    <col min="19" max="19" width="12.109375" customWidth="1"/>
    <col min="20" max="20" width="8.33203125" customWidth="1"/>
    <col min="21" max="21" width="23" bestFit="1" customWidth="1"/>
  </cols>
  <sheetData>
    <row r="1" spans="1:21">
      <c r="A1" t="s">
        <v>76</v>
      </c>
      <c r="B1" t="s">
        <v>53</v>
      </c>
      <c r="C1" t="s">
        <v>54</v>
      </c>
      <c r="D1" t="s">
        <v>55</v>
      </c>
      <c r="E1" t="s">
        <v>56</v>
      </c>
      <c r="F1" t="s">
        <v>23</v>
      </c>
      <c r="G1" t="s">
        <v>151</v>
      </c>
      <c r="H1" t="s">
        <v>152</v>
      </c>
      <c r="I1" t="s">
        <v>153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</row>
    <row r="2" spans="1:21">
      <c r="A2" t="s">
        <v>94</v>
      </c>
      <c r="B2" t="s">
        <v>77</v>
      </c>
      <c r="C2" t="s">
        <v>63</v>
      </c>
      <c r="D2" t="s">
        <v>64</v>
      </c>
      <c r="E2" t="s">
        <v>65</v>
      </c>
      <c r="F2">
        <v>1</v>
      </c>
    </row>
    <row r="3" spans="1:21">
      <c r="A3" t="s">
        <v>78</v>
      </c>
      <c r="B3" t="s">
        <v>95</v>
      </c>
      <c r="C3" t="s">
        <v>63</v>
      </c>
      <c r="D3" t="s">
        <v>64</v>
      </c>
      <c r="E3" t="s">
        <v>65</v>
      </c>
      <c r="F3">
        <v>1</v>
      </c>
    </row>
    <row r="4" spans="1:21">
      <c r="A4" t="s">
        <v>99</v>
      </c>
      <c r="B4" t="s">
        <v>96</v>
      </c>
      <c r="C4" t="s">
        <v>97</v>
      </c>
      <c r="D4" t="s">
        <v>98</v>
      </c>
      <c r="E4" t="s">
        <v>100</v>
      </c>
      <c r="F4">
        <v>1</v>
      </c>
    </row>
    <row r="5" spans="1:21">
      <c r="A5" t="s">
        <v>74</v>
      </c>
      <c r="B5" t="s">
        <v>101</v>
      </c>
      <c r="C5" t="s">
        <v>63</v>
      </c>
      <c r="D5" t="s">
        <v>64</v>
      </c>
      <c r="E5" t="s">
        <v>65</v>
      </c>
      <c r="F5">
        <v>1</v>
      </c>
    </row>
    <row r="6" spans="1:21">
      <c r="A6" t="s">
        <v>103</v>
      </c>
      <c r="B6" t="s">
        <v>102</v>
      </c>
      <c r="C6" t="s">
        <v>63</v>
      </c>
      <c r="D6" t="s">
        <v>64</v>
      </c>
      <c r="E6" t="s">
        <v>65</v>
      </c>
      <c r="F6">
        <v>4</v>
      </c>
    </row>
    <row r="7" spans="1:21">
      <c r="A7" t="s">
        <v>106</v>
      </c>
      <c r="B7" t="s">
        <v>104</v>
      </c>
      <c r="C7" t="s">
        <v>105</v>
      </c>
      <c r="D7" t="s">
        <v>105</v>
      </c>
      <c r="E7" t="s">
        <v>107</v>
      </c>
      <c r="F7">
        <v>3</v>
      </c>
      <c r="N7" t="s">
        <v>108</v>
      </c>
      <c r="O7" t="s">
        <v>108</v>
      </c>
    </row>
    <row r="8" spans="1:21">
      <c r="A8" t="s">
        <v>111</v>
      </c>
      <c r="B8" t="s">
        <v>109</v>
      </c>
      <c r="C8" t="s">
        <v>110</v>
      </c>
      <c r="D8" t="s">
        <v>110</v>
      </c>
      <c r="E8" t="s">
        <v>107</v>
      </c>
      <c r="F8">
        <v>1</v>
      </c>
      <c r="N8" t="s">
        <v>108</v>
      </c>
      <c r="O8" t="s">
        <v>108</v>
      </c>
    </row>
    <row r="9" spans="1:21">
      <c r="A9" t="s">
        <v>114</v>
      </c>
      <c r="B9" t="s">
        <v>112</v>
      </c>
      <c r="C9" t="s">
        <v>113</v>
      </c>
      <c r="D9" t="s">
        <v>113</v>
      </c>
      <c r="E9" t="s">
        <v>107</v>
      </c>
      <c r="F9">
        <v>1</v>
      </c>
      <c r="N9" t="s">
        <v>108</v>
      </c>
      <c r="O9" t="s">
        <v>108</v>
      </c>
    </row>
    <row r="10" spans="1:21">
      <c r="A10" t="s">
        <v>116</v>
      </c>
      <c r="B10" t="s">
        <v>115</v>
      </c>
      <c r="C10" t="s">
        <v>97</v>
      </c>
      <c r="D10" t="s">
        <v>98</v>
      </c>
      <c r="E10" t="s">
        <v>100</v>
      </c>
      <c r="F10">
        <v>4</v>
      </c>
    </row>
    <row r="11" spans="1:21">
      <c r="A11" t="s">
        <v>119</v>
      </c>
      <c r="B11" t="s">
        <v>117</v>
      </c>
      <c r="C11" t="s">
        <v>117</v>
      </c>
      <c r="D11" t="s">
        <v>118</v>
      </c>
      <c r="E11" t="s">
        <v>120</v>
      </c>
      <c r="F11">
        <v>1</v>
      </c>
    </row>
    <row r="12" spans="1:21">
      <c r="A12" t="s">
        <v>123</v>
      </c>
      <c r="B12" t="s">
        <v>121</v>
      </c>
      <c r="C12" t="s">
        <v>121</v>
      </c>
      <c r="D12" t="s">
        <v>122</v>
      </c>
      <c r="E12" t="s">
        <v>124</v>
      </c>
      <c r="F12">
        <v>1</v>
      </c>
    </row>
    <row r="13" spans="1:21">
      <c r="A13" t="s">
        <v>128</v>
      </c>
      <c r="B13" t="s">
        <v>125</v>
      </c>
      <c r="C13" t="s">
        <v>126</v>
      </c>
      <c r="D13" t="s">
        <v>127</v>
      </c>
      <c r="F13">
        <v>4</v>
      </c>
    </row>
    <row r="14" spans="1:21">
      <c r="A14" t="s">
        <v>71</v>
      </c>
      <c r="B14" t="s">
        <v>129</v>
      </c>
      <c r="C14" t="s">
        <v>69</v>
      </c>
      <c r="D14" t="s">
        <v>70</v>
      </c>
      <c r="E14" t="s">
        <v>72</v>
      </c>
      <c r="F14">
        <v>1</v>
      </c>
      <c r="G14" t="s">
        <v>154</v>
      </c>
      <c r="H14" t="s">
        <v>70</v>
      </c>
      <c r="I14" t="s">
        <v>155</v>
      </c>
      <c r="K14" t="s">
        <v>130</v>
      </c>
      <c r="L14" t="s">
        <v>131</v>
      </c>
      <c r="P14" t="s">
        <v>132</v>
      </c>
      <c r="Q14" t="s">
        <v>133</v>
      </c>
      <c r="T14" t="s">
        <v>134</v>
      </c>
      <c r="U14" t="s">
        <v>129</v>
      </c>
    </row>
    <row r="15" spans="1:21">
      <c r="A15" t="s">
        <v>138</v>
      </c>
      <c r="B15" t="s">
        <v>135</v>
      </c>
      <c r="C15" t="s">
        <v>136</v>
      </c>
      <c r="D15" t="s">
        <v>137</v>
      </c>
      <c r="E15" t="s">
        <v>139</v>
      </c>
      <c r="F15">
        <v>3</v>
      </c>
    </row>
    <row r="16" spans="1:21">
      <c r="A16" t="s">
        <v>141</v>
      </c>
      <c r="B16" t="s">
        <v>79</v>
      </c>
      <c r="C16" t="s">
        <v>140</v>
      </c>
      <c r="D16" t="s">
        <v>80</v>
      </c>
      <c r="E16" t="s">
        <v>81</v>
      </c>
      <c r="F16">
        <v>4</v>
      </c>
    </row>
    <row r="17" spans="1:6">
      <c r="A17" t="s">
        <v>144</v>
      </c>
      <c r="B17" t="s">
        <v>142</v>
      </c>
      <c r="C17" t="s">
        <v>142</v>
      </c>
      <c r="D17" t="s">
        <v>143</v>
      </c>
      <c r="F17">
        <v>1</v>
      </c>
    </row>
    <row r="18" spans="1:6">
      <c r="A18" t="s">
        <v>147</v>
      </c>
      <c r="B18" t="s">
        <v>145</v>
      </c>
      <c r="C18" t="s">
        <v>146</v>
      </c>
      <c r="D18" t="s">
        <v>145</v>
      </c>
      <c r="E18" t="s">
        <v>148</v>
      </c>
      <c r="F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</vt:lpstr>
      <vt:lpstr>V48</vt:lpstr>
      <vt:lpstr>Sheet1</vt:lpstr>
      <vt:lpstr>Sheet1!bom_v3_20160816jkw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Windeler, Kolja</dc:creator>
  <cp:lastModifiedBy>Baker Hughes Incorporated</cp:lastModifiedBy>
  <cp:revision>1</cp:revision>
  <dcterms:created xsi:type="dcterms:W3CDTF">2006-09-13T11:21:51Z</dcterms:created>
  <dcterms:modified xsi:type="dcterms:W3CDTF">2016-08-16T13:53:33Z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1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