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odinj\Dropbox\Jesse&amp;Jorge\CNH Dissertation Proposal Defense Material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" l="1"/>
  <c r="G49" i="1"/>
  <c r="F49" i="1"/>
  <c r="E49" i="1"/>
  <c r="D49" i="1"/>
  <c r="C49" i="1"/>
  <c r="B49" i="1"/>
  <c r="H46" i="1"/>
  <c r="G46" i="1"/>
  <c r="F46" i="1"/>
  <c r="E46" i="1"/>
  <c r="D46" i="1"/>
  <c r="C46" i="1"/>
  <c r="B46" i="1"/>
  <c r="C43" i="1"/>
  <c r="D43" i="1"/>
  <c r="E43" i="1"/>
  <c r="F43" i="1"/>
  <c r="G43" i="1"/>
  <c r="H43" i="1"/>
  <c r="B43" i="1"/>
  <c r="Q55" i="1" l="1"/>
  <c r="R55" i="1"/>
  <c r="S55" i="1"/>
  <c r="T55" i="1"/>
  <c r="U55" i="1"/>
  <c r="V55" i="1"/>
  <c r="Q56" i="1"/>
  <c r="R56" i="1"/>
  <c r="S56" i="1"/>
  <c r="T56" i="1"/>
  <c r="U56" i="1"/>
  <c r="V56" i="1"/>
  <c r="Q57" i="1"/>
  <c r="R57" i="1"/>
  <c r="S57" i="1"/>
  <c r="T57" i="1"/>
  <c r="U57" i="1"/>
  <c r="V57" i="1"/>
  <c r="P57" i="1"/>
  <c r="P56" i="1"/>
  <c r="P55" i="1"/>
  <c r="B48" i="1"/>
  <c r="B45" i="1"/>
  <c r="B42" i="1"/>
  <c r="C42" i="1"/>
  <c r="D42" i="1"/>
  <c r="E42" i="1"/>
  <c r="E51" i="1" s="1"/>
  <c r="F42" i="1"/>
  <c r="F51" i="1" s="1"/>
  <c r="G42" i="1"/>
  <c r="G51" i="1" s="1"/>
  <c r="H42" i="1"/>
  <c r="H51" i="1" s="1"/>
  <c r="C45" i="1"/>
  <c r="D45" i="1"/>
  <c r="E45" i="1"/>
  <c r="F45" i="1"/>
  <c r="G45" i="1"/>
  <c r="H45" i="1"/>
  <c r="C48" i="1"/>
  <c r="D48" i="1"/>
  <c r="E48" i="1"/>
  <c r="F48" i="1"/>
  <c r="G48" i="1"/>
  <c r="H48" i="1"/>
  <c r="B51" i="1"/>
  <c r="C51" i="1"/>
  <c r="D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L44" i="1"/>
  <c r="M44" i="1"/>
  <c r="N44" i="1"/>
  <c r="O44" i="1"/>
  <c r="P44" i="1"/>
  <c r="Q44" i="1"/>
  <c r="K44" i="1"/>
  <c r="L42" i="1"/>
  <c r="M42" i="1"/>
  <c r="N42" i="1"/>
  <c r="O42" i="1"/>
  <c r="P42" i="1"/>
  <c r="Q42" i="1"/>
  <c r="K42" i="1"/>
  <c r="L41" i="1"/>
  <c r="M41" i="1"/>
  <c r="N41" i="1"/>
  <c r="O41" i="1"/>
  <c r="P41" i="1"/>
  <c r="Q41" i="1"/>
  <c r="K41" i="1"/>
  <c r="E16" i="1" l="1"/>
  <c r="E15" i="1"/>
  <c r="E13" i="1" l="1"/>
  <c r="E14" i="1"/>
  <c r="E12" i="1"/>
  <c r="D9" i="1" l="1"/>
  <c r="D8" i="1"/>
  <c r="D7" i="1"/>
  <c r="D5" i="1"/>
  <c r="D6" i="1"/>
  <c r="D3" i="1"/>
  <c r="D4" i="1"/>
  <c r="D2" i="1"/>
</calcChain>
</file>

<file path=xl/sharedStrings.xml><?xml version="1.0" encoding="utf-8"?>
<sst xmlns="http://schemas.openxmlformats.org/spreadsheetml/2006/main" count="68" uniqueCount="29">
  <si>
    <t>Municipality</t>
  </si>
  <si>
    <t>Pvtotal(2017)</t>
  </si>
  <si>
    <t>ASL</t>
  </si>
  <si>
    <t>Ship Bottom</t>
  </si>
  <si>
    <t>Point Pleasant Beach</t>
  </si>
  <si>
    <t>Lavallette</t>
  </si>
  <si>
    <t>$/mAS</t>
  </si>
  <si>
    <t>Bradley Beach</t>
  </si>
  <si>
    <t>Longport</t>
  </si>
  <si>
    <t>Sea Isle City</t>
  </si>
  <si>
    <t>Wildwood</t>
  </si>
  <si>
    <t>Cape May Point</t>
  </si>
  <si>
    <t>LBT</t>
  </si>
  <si>
    <t>Beach Haven</t>
  </si>
  <si>
    <t>2019 MuncTax</t>
  </si>
  <si>
    <t>Total Assess 2019</t>
  </si>
  <si>
    <t>p.39</t>
  </si>
  <si>
    <t>Harvey Cedars</t>
  </si>
  <si>
    <t>Aggregate Tax Rates</t>
  </si>
  <si>
    <t>Town</t>
  </si>
  <si>
    <t>Surf City</t>
  </si>
  <si>
    <t>Pvsum</t>
  </si>
  <si>
    <t>_-----ASL-----_</t>
  </si>
  <si>
    <t>Long Beach Twp</t>
  </si>
  <si>
    <t>https://shipbottom.org/government/departments/finance/</t>
  </si>
  <si>
    <t>https://www.longbeachtownship.com/revenue-finance/</t>
  </si>
  <si>
    <t>https://ecode360.com/documents/pub/BE0382/Budgets/?</t>
  </si>
  <si>
    <t>http://surfcitynj.org/finance-department/</t>
  </si>
  <si>
    <t>Google (Harvey Cedars Township Audits "Year")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</si>
</sst>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&quot;$&quot;#,##0"/>
    <numFmt numFmtId="166" formatCode="0.0000%"/>
    <numFmt numFmtId="169" formatCode="0.00000%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2" fillId="0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10" fontId="3" fillId="0" borderId="0" xfId="0" applyNumberFormat="1" applyFont="1"/>
    <xf numFmtId="0" fontId="4" fillId="0" borderId="0" xfId="1"/>
    <xf numFmtId="165" fontId="0" fillId="0" borderId="0" xfId="0" applyNumberFormat="1"/>
    <xf numFmtId="10" fontId="1" fillId="2" borderId="0" xfId="0" applyNumberFormat="1" applyFont="1" applyFill="1"/>
    <xf numFmtId="0" fontId="0" fillId="0" borderId="1" xfId="0" applyBorder="1"/>
    <xf numFmtId="10" fontId="3" fillId="0" borderId="1" xfId="0" applyNumberFormat="1" applyFont="1" applyBorder="1"/>
    <xf numFmtId="10" fontId="1" fillId="2" borderId="1" xfId="0" applyNumberFormat="1" applyFont="1" applyFill="1" applyBorder="1"/>
    <xf numFmtId="166" fontId="5" fillId="0" borderId="0" xfId="0" applyNumberFormat="1" applyFont="1"/>
    <xf numFmtId="166" fontId="6" fillId="0" borderId="0" xfId="0" applyNumberFormat="1" applyFont="1"/>
    <xf numFmtId="169" fontId="1" fillId="3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Ship Bottom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Sheet1!$B$40:$H$40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Sheet1!$B$41:$H$41</c:f>
              <c:numCache>
                <c:formatCode>0.00%</c:formatCode>
                <c:ptCount val="7"/>
                <c:pt idx="0">
                  <c:v>3.63E-3</c:v>
                </c:pt>
                <c:pt idx="1">
                  <c:v>3.7399999999999998E-3</c:v>
                </c:pt>
                <c:pt idx="2">
                  <c:v>3.9300000000000003E-3</c:v>
                </c:pt>
                <c:pt idx="3">
                  <c:v>3.9300000000000003E-3</c:v>
                </c:pt>
                <c:pt idx="4">
                  <c:v>3.3999999999999998E-3</c:v>
                </c:pt>
                <c:pt idx="5">
                  <c:v>3.4399999999999999E-3</c:v>
                </c:pt>
                <c:pt idx="6">
                  <c:v>3.3999999999999998E-3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A-4CCD-B561-F2BB2B5E6591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Long Beach Twp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Sheet1!$B$40:$H$40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Sheet1!$B$44:$H$44</c:f>
              <c:numCache>
                <c:formatCode>0.00%</c:formatCode>
                <c:ptCount val="7"/>
                <c:pt idx="0">
                  <c:v>2.3999999999999998E-3</c:v>
                </c:pt>
                <c:pt idx="1">
                  <c:v>2.2799999999999999E-3</c:v>
                </c:pt>
                <c:pt idx="2">
                  <c:v>2.32E-3</c:v>
                </c:pt>
                <c:pt idx="3">
                  <c:v>2.32E-3</c:v>
                </c:pt>
                <c:pt idx="4">
                  <c:v>2.3600000000000001E-3</c:v>
                </c:pt>
                <c:pt idx="5">
                  <c:v>2.5000000000000001E-3</c:v>
                </c:pt>
                <c:pt idx="6">
                  <c:v>2.5400000000000002E-3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A-4CCD-B561-F2BB2B5E6591}"/>
            </c:ext>
          </c:extLst>
        </c:ser>
        <c:ser>
          <c:idx val="2"/>
          <c:order val="2"/>
          <c:tx>
            <c:strRef>
              <c:f>Sheet1!$A$47</c:f>
              <c:strCache>
                <c:ptCount val="1"/>
                <c:pt idx="0">
                  <c:v>Beach Haven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Sheet1!$B$40:$H$40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Sheet1!$B$47:$H$47</c:f>
              <c:numCache>
                <c:formatCode>0.00%</c:formatCode>
                <c:ptCount val="7"/>
                <c:pt idx="0">
                  <c:v>3.8500000000000001E-3</c:v>
                </c:pt>
                <c:pt idx="1">
                  <c:v>4.2599999999999999E-3</c:v>
                </c:pt>
                <c:pt idx="2">
                  <c:v>4.5100000000000001E-3</c:v>
                </c:pt>
                <c:pt idx="3">
                  <c:v>4.7400000000000003E-3</c:v>
                </c:pt>
                <c:pt idx="4">
                  <c:v>4.0600000000000002E-3</c:v>
                </c:pt>
                <c:pt idx="5">
                  <c:v>4.0600000000000002E-3</c:v>
                </c:pt>
                <c:pt idx="6">
                  <c:v>4.0800000000000003E-3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0A-4CCD-B561-F2BB2B5E6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546232"/>
        <c:axId val="507543608"/>
      </c:lineChart>
      <c:catAx>
        <c:axId val="50754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43608"/>
        <c:crosses val="autoZero"/>
        <c:auto val="1"/>
        <c:lblAlgn val="ctr"/>
        <c:lblOffset val="100"/>
        <c:noMultiLvlLbl val="0"/>
      </c:catAx>
      <c:valAx>
        <c:axId val="50754360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46232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Benefit$/mAS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Sheet1!$J$41</c:f>
              <c:strCache>
                <c:ptCount val="1"/>
                <c:pt idx="0">
                  <c:v>Ship Bottom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Sheet1!$K$40:$Q$40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Sheet1!$K$41:$Q$41</c:f>
              <c:numCache>
                <c:formatCode>"$"#,##0</c:formatCode>
                <c:ptCount val="7"/>
                <c:pt idx="0">
                  <c:v>2.7586206896551726</c:v>
                </c:pt>
                <c:pt idx="1">
                  <c:v>2.7586206896551726</c:v>
                </c:pt>
                <c:pt idx="2">
                  <c:v>2.7586206896551726</c:v>
                </c:pt>
                <c:pt idx="3">
                  <c:v>2.7586206896551726</c:v>
                </c:pt>
                <c:pt idx="4">
                  <c:v>2.7586206896551726</c:v>
                </c:pt>
                <c:pt idx="5">
                  <c:v>2.7586206896551726</c:v>
                </c:pt>
                <c:pt idx="6">
                  <c:v>2.7586206896551726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C-432B-ADE1-5169266653E7}"/>
            </c:ext>
          </c:extLst>
        </c:ser>
        <c:ser>
          <c:idx val="1"/>
          <c:order val="1"/>
          <c:tx>
            <c:strRef>
              <c:f>Sheet1!$J$42</c:f>
              <c:strCache>
                <c:ptCount val="1"/>
                <c:pt idx="0">
                  <c:v>Long Beach Twp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Sheet1!$K$40:$Q$40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Sheet1!$K$42:$Q$42</c:f>
              <c:numCache>
                <c:formatCode>"$"#,##0</c:formatCode>
                <c:ptCount val="7"/>
                <c:pt idx="0">
                  <c:v>38.066235249333843</c:v>
                </c:pt>
                <c:pt idx="1">
                  <c:v>38.066235249333843</c:v>
                </c:pt>
                <c:pt idx="2">
                  <c:v>38.066235249333843</c:v>
                </c:pt>
                <c:pt idx="3">
                  <c:v>38.066235249333843</c:v>
                </c:pt>
                <c:pt idx="4">
                  <c:v>38.066235249333843</c:v>
                </c:pt>
                <c:pt idx="5">
                  <c:v>38.066235249333843</c:v>
                </c:pt>
                <c:pt idx="6">
                  <c:v>38.066235249333843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C-432B-ADE1-5169266653E7}"/>
            </c:ext>
          </c:extLst>
        </c:ser>
        <c:ser>
          <c:idx val="2"/>
          <c:order val="2"/>
          <c:tx>
            <c:strRef>
              <c:f>Sheet1!$J$44</c:f>
              <c:strCache>
                <c:ptCount val="1"/>
                <c:pt idx="0">
                  <c:v>Beach Haven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numRef>
              <c:f>Sheet1!$K$40:$Q$40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Sheet1!$K$44:$Q$44</c:f>
              <c:numCache>
                <c:formatCode>"$"#,##0</c:formatCode>
                <c:ptCount val="7"/>
                <c:pt idx="0">
                  <c:v>32.786885245901637</c:v>
                </c:pt>
                <c:pt idx="1">
                  <c:v>32.786885245901637</c:v>
                </c:pt>
                <c:pt idx="2">
                  <c:v>32.786885245901637</c:v>
                </c:pt>
                <c:pt idx="3">
                  <c:v>32.786885245901637</c:v>
                </c:pt>
                <c:pt idx="4">
                  <c:v>32.786885245901637</c:v>
                </c:pt>
                <c:pt idx="5">
                  <c:v>32.786885245901637</c:v>
                </c:pt>
                <c:pt idx="6">
                  <c:v>32.786885245901637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C-432B-ADE1-516926665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6617504"/>
        <c:axId val="516617832"/>
      </c:barChart>
      <c:catAx>
        <c:axId val="51661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17832"/>
        <c:crosses val="autoZero"/>
        <c:auto val="1"/>
        <c:lblAlgn val="ctr"/>
        <c:lblOffset val="100"/>
        <c:noMultiLvlLbl val="0"/>
      </c:catAx>
      <c:valAx>
        <c:axId val="516617832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175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Sheet1!$J$36</c:f>
              <c:strCache>
                <c:ptCount val="1"/>
                <c:pt idx="0">
                  <c:v>Ship Bottom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Sheet1!$K$35:$Q$35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Sheet1!$K$36:$Q$36</c:f>
              <c:numCache>
                <c:formatCode>General</c:formatCode>
                <c:ptCount val="7"/>
                <c:pt idx="0">
                  <c:v>1104568506</c:v>
                </c:pt>
                <c:pt idx="1">
                  <c:v>1103670678</c:v>
                </c:pt>
                <c:pt idx="2">
                  <c:v>1120441469</c:v>
                </c:pt>
                <c:pt idx="3">
                  <c:v>1135827126</c:v>
                </c:pt>
                <c:pt idx="4">
                  <c:v>1312325987</c:v>
                </c:pt>
                <c:pt idx="5">
                  <c:v>1324413051</c:v>
                </c:pt>
                <c:pt idx="6">
                  <c:v>1312325987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6-4C2B-9A03-2442EA308B7C}"/>
            </c:ext>
          </c:extLst>
        </c:ser>
        <c:ser>
          <c:idx val="1"/>
          <c:order val="1"/>
          <c:tx>
            <c:strRef>
              <c:f>Sheet1!$J$37</c:f>
              <c:strCache>
                <c:ptCount val="1"/>
                <c:pt idx="0">
                  <c:v>Long Beach Twp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Sheet1!$K$35:$Q$35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Sheet1!$K$37:$Q$37</c:f>
              <c:numCache>
                <c:formatCode>General</c:formatCode>
                <c:ptCount val="7"/>
                <c:pt idx="0">
                  <c:v>7579102982</c:v>
                </c:pt>
                <c:pt idx="1">
                  <c:v>7614268636</c:v>
                </c:pt>
                <c:pt idx="2">
                  <c:v>7701983921</c:v>
                </c:pt>
                <c:pt idx="3">
                  <c:v>7780203387</c:v>
                </c:pt>
                <c:pt idx="4">
                  <c:v>7850933105</c:v>
                </c:pt>
                <c:pt idx="5">
                  <c:v>7908971358</c:v>
                </c:pt>
                <c:pt idx="6">
                  <c:v>7985271065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6-4C2B-9A03-2442EA308B7C}"/>
            </c:ext>
          </c:extLst>
        </c:ser>
        <c:ser>
          <c:idx val="2"/>
          <c:order val="2"/>
          <c:tx>
            <c:strRef>
              <c:f>Sheet1!$J$38</c:f>
              <c:strCache>
                <c:ptCount val="1"/>
                <c:pt idx="0">
                  <c:v>Beach Haven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Sheet1!$K$35:$Q$35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Sheet1!$K$38:$Q$38</c:f>
              <c:numCache>
                <c:formatCode>General</c:formatCode>
                <c:ptCount val="7"/>
                <c:pt idx="0">
                  <c:v>1654885692</c:v>
                </c:pt>
                <c:pt idx="1">
                  <c:v>1659148714</c:v>
                </c:pt>
                <c:pt idx="2">
                  <c:v>1671665622</c:v>
                </c:pt>
                <c:pt idx="3">
                  <c:v>1684459441</c:v>
                </c:pt>
                <c:pt idx="4">
                  <c:v>2068369857</c:v>
                </c:pt>
                <c:pt idx="5">
                  <c:v>2080790710</c:v>
                </c:pt>
                <c:pt idx="6">
                  <c:v>2104496900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B6-4C2B-9A03-2442EA30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570216"/>
        <c:axId val="634570544"/>
      </c:lineChart>
      <c:catAx>
        <c:axId val="63457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70544"/>
        <c:crosses val="autoZero"/>
        <c:auto val="1"/>
        <c:lblAlgn val="ctr"/>
        <c:lblOffset val="100"/>
        <c:noMultiLvlLbl val="0"/>
      </c:catAx>
      <c:valAx>
        <c:axId val="63457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5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Percentage</a:t>
            </a:r>
            <a:r>
              <a:rPr lang="en-US" sz="1800" baseline="0"/>
              <a:t> of Municiple Tax Budgeted for Dune Construction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Sheet1!$O$51</c:f>
              <c:strCache>
                <c:ptCount val="1"/>
                <c:pt idx="0">
                  <c:v>Ship Bottom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Sheet1!$P$50:$V$50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Sheet1!$P$51:$V$51</c:f>
              <c:numCache>
                <c:formatCode>0.00%</c:formatCode>
                <c:ptCount val="7"/>
                <c:pt idx="0">
                  <c:v>1.496414711269589E-3</c:v>
                </c:pt>
                <c:pt idx="1">
                  <c:v>1.4535840326694901E-3</c:v>
                </c:pt>
                <c:pt idx="2">
                  <c:v>1.3626035803677562E-3</c:v>
                </c:pt>
                <c:pt idx="3">
                  <c:v>1.3441460608785536E-3</c:v>
                </c:pt>
                <c:pt idx="4">
                  <c:v>1.344716099379461E-3</c:v>
                </c:pt>
                <c:pt idx="5">
                  <c:v>1.3169502106572248E-3</c:v>
                </c:pt>
                <c:pt idx="6">
                  <c:v>1.344716099379461E-3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FAF-B153-B64029061C7D}"/>
            </c:ext>
          </c:extLst>
        </c:ser>
        <c:ser>
          <c:idx val="1"/>
          <c:order val="1"/>
          <c:tx>
            <c:strRef>
              <c:f>Sheet1!$O$52</c:f>
              <c:strCache>
                <c:ptCount val="1"/>
                <c:pt idx="0">
                  <c:v>Long Beach Twp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Sheet1!$P$50:$V$50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Sheet1!$P$52:$V$52</c:f>
              <c:numCache>
                <c:formatCode>0.00%</c:formatCode>
                <c:ptCount val="7"/>
                <c:pt idx="0">
                  <c:v>2.7487861535608483E-2</c:v>
                </c:pt>
                <c:pt idx="1">
                  <c:v>2.8800959894848016E-2</c:v>
                </c:pt>
                <c:pt idx="2">
                  <c:v>2.7982042495789616E-2</c:v>
                </c:pt>
                <c:pt idx="3">
                  <c:v>2.7700720747149066E-2</c:v>
                </c:pt>
                <c:pt idx="4">
                  <c:v>2.698588867668883E-2</c:v>
                </c:pt>
                <c:pt idx="5">
                  <c:v>2.5287738562575282E-2</c:v>
                </c:pt>
                <c:pt idx="6">
                  <c:v>2.4651685847409288E-2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5-4FAF-B153-B64029061C7D}"/>
            </c:ext>
          </c:extLst>
        </c:ser>
        <c:ser>
          <c:idx val="2"/>
          <c:order val="2"/>
          <c:tx>
            <c:strRef>
              <c:f>Sheet1!$O$53</c:f>
              <c:strCache>
                <c:ptCount val="1"/>
                <c:pt idx="0">
                  <c:v>Beach Haven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Sheet1!$P$50:$V$50</c:f>
              <c:numCache>
                <c:formatCode>General</c:formatCode>
                <c:ptCount val="7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</c:numCache>
            </c:numRef>
          </c:cat>
          <c:val>
            <c:numRef>
              <c:f>Sheet1!$P$53:$V$53</c:f>
              <c:numCache>
                <c:formatCode>0.00%</c:formatCode>
                <c:ptCount val="7"/>
                <c:pt idx="0">
                  <c:v>1.5695359564463485E-2</c:v>
                </c:pt>
                <c:pt idx="1">
                  <c:v>1.4148326913482372E-2</c:v>
                </c:pt>
                <c:pt idx="2">
                  <c:v>1.3263985757922881E-2</c:v>
                </c:pt>
                <c:pt idx="3">
                  <c:v>1.2524520270418376E-2</c:v>
                </c:pt>
                <c:pt idx="4">
                  <c:v>1.1908190301924894E-2</c:v>
                </c:pt>
                <c:pt idx="5">
                  <c:v>1.1837106804423007E-2</c:v>
                </c:pt>
                <c:pt idx="6">
                  <c:v>1.1646395830551534E-2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5-4FAF-B153-B64029061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1030488"/>
        <c:axId val="631032128"/>
      </c:barChart>
      <c:catAx>
        <c:axId val="63103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32128"/>
        <c:crosses val="autoZero"/>
        <c:auto val="1"/>
        <c:lblAlgn val="ctr"/>
        <c:lblOffset val="100"/>
        <c:noMultiLvlLbl val="0"/>
      </c:catAx>
      <c:valAx>
        <c:axId val="631032128"/>
        <c:scaling>
          <c:orientation val="minMax"/>
          <c:max val="3.0000000000000006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3048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65</xdr:row>
      <xdr:rowOff>104774</xdr:rowOff>
    </xdr:from>
    <xdr:to>
      <xdr:col>13</xdr:col>
      <xdr:colOff>598715</xdr:colOff>
      <xdr:row>82</xdr:row>
      <xdr:rowOff>27214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1122586</xdr:colOff>
      <xdr:row>71</xdr:row>
      <xdr:rowOff>50344</xdr:rowOff>
    </xdr:from>
    <xdr:to>
      <xdr:col>7</xdr:col>
      <xdr:colOff>449034</xdr:colOff>
      <xdr:row>87</xdr:row>
      <xdr:rowOff>176891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476249</xdr:colOff>
      <xdr:row>47</xdr:row>
      <xdr:rowOff>104776</xdr:rowOff>
    </xdr:from>
    <xdr:to>
      <xdr:col>13</xdr:col>
      <xdr:colOff>598715</xdr:colOff>
      <xdr:row>65</xdr:row>
      <xdr:rowOff>40822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1129391</xdr:colOff>
      <xdr:row>54</xdr:row>
      <xdr:rowOff>14967</xdr:rowOff>
    </xdr:from>
    <xdr:to>
      <xdr:col>7</xdr:col>
      <xdr:colOff>435429</xdr:colOff>
      <xdr:row>70</xdr:row>
      <xdr:rowOff>149679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m/search?q=harvey+cedars+township+audits+2015&amp;rlz=1C1GCEA_enUS855US855&amp;sxsrf=ALeKk02revRogF-8KG8rTdnaTv1bO7tTIw%3A1620956826864&amp;ei=mtadYNKjNJGyggfU24WYDg&amp;oq=harvey+cedars+township+audits+2015&amp;gs_lcp=Cgdnd3Mtd2l6EAM6BwgjELADECc6BAgjECd" TargetMode="External"/><Relationship Id="rId1" Type="http://schemas.openxmlformats.org/officeDocument/2006/relationships/hyperlink" Target="https://shipbottom.org/government/departments/finance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abSelected="1" topLeftCell="A10" zoomScale="70" zoomScaleNormal="70" workbookViewId="0">
      <selection activeCell="C53" sqref="C53"/>
    </sheetView>
  </sheetViews>
  <sheetFormatPr defaultRowHeight="15" x14ac:dyDescent="0.25"/>
  <cols>
    <col min="1" max="1" width="19.85546875" customWidth="1"/>
    <col min="2" max="2" width="26.42578125" bestFit="1" customWidth="1"/>
    <col min="3" max="3" width="18.42578125" customWidth="1"/>
    <col min="4" max="4" width="16.42578125" bestFit="1" customWidth="1"/>
    <col min="5" max="6" width="15.85546875" bestFit="1" customWidth="1"/>
    <col min="7" max="8" width="16.42578125" bestFit="1" customWidth="1"/>
    <col min="10" max="10" width="17.42578125" bestFit="1" customWidth="1"/>
    <col min="11" max="12" width="16.42578125" bestFit="1" customWidth="1"/>
    <col min="13" max="13" width="15.85546875" bestFit="1" customWidth="1"/>
    <col min="14" max="15" width="16.85546875" bestFit="1" customWidth="1"/>
    <col min="16" max="16" width="12.140625" customWidth="1"/>
    <col min="17" max="17" width="13.42578125" customWidth="1"/>
    <col min="18" max="22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</v>
      </c>
    </row>
    <row r="2" spans="1:6" x14ac:dyDescent="0.25">
      <c r="A2" t="s">
        <v>3</v>
      </c>
      <c r="B2">
        <v>1000628600</v>
      </c>
      <c r="C2">
        <v>2175</v>
      </c>
      <c r="D2" s="1">
        <f>B2/C2</f>
        <v>460059.1264367816</v>
      </c>
    </row>
    <row r="3" spans="1:6" x14ac:dyDescent="0.25">
      <c r="A3" t="s">
        <v>4</v>
      </c>
      <c r="B3">
        <v>1535569300</v>
      </c>
      <c r="C3">
        <v>1800</v>
      </c>
      <c r="D3" s="1">
        <f t="shared" ref="D3:D9" si="0">B3/C3</f>
        <v>853094.0555555555</v>
      </c>
    </row>
    <row r="4" spans="1:6" x14ac:dyDescent="0.25">
      <c r="A4" t="s">
        <v>5</v>
      </c>
      <c r="B4">
        <v>1409065724</v>
      </c>
      <c r="C4">
        <v>4700</v>
      </c>
      <c r="D4" s="1">
        <f t="shared" si="0"/>
        <v>299801.21787234041</v>
      </c>
    </row>
    <row r="5" spans="1:6" x14ac:dyDescent="0.25">
      <c r="A5" t="s">
        <v>7</v>
      </c>
      <c r="B5">
        <v>1364906100</v>
      </c>
      <c r="C5">
        <v>1475</v>
      </c>
      <c r="D5" s="1">
        <f t="shared" si="0"/>
        <v>925360.06779661018</v>
      </c>
    </row>
    <row r="6" spans="1:6" x14ac:dyDescent="0.25">
      <c r="A6" t="s">
        <v>8</v>
      </c>
      <c r="B6">
        <v>1806978300</v>
      </c>
      <c r="C6">
        <v>2300</v>
      </c>
      <c r="D6" s="1">
        <f t="shared" si="0"/>
        <v>785642.73913043481</v>
      </c>
    </row>
    <row r="7" spans="1:6" x14ac:dyDescent="0.25">
      <c r="A7" t="s">
        <v>9</v>
      </c>
      <c r="B7">
        <v>4453523500</v>
      </c>
      <c r="C7">
        <v>8900</v>
      </c>
      <c r="D7" s="1">
        <f t="shared" si="0"/>
        <v>500395.89887640451</v>
      </c>
    </row>
    <row r="8" spans="1:6" x14ac:dyDescent="0.25">
      <c r="A8" t="s">
        <v>10</v>
      </c>
      <c r="B8">
        <v>906877000</v>
      </c>
      <c r="C8">
        <v>2400</v>
      </c>
      <c r="D8" s="1">
        <f t="shared" si="0"/>
        <v>377865.41666666669</v>
      </c>
    </row>
    <row r="9" spans="1:6" x14ac:dyDescent="0.25">
      <c r="A9" t="s">
        <v>11</v>
      </c>
      <c r="B9">
        <v>442939200</v>
      </c>
      <c r="C9">
        <v>1425</v>
      </c>
      <c r="D9" s="1">
        <f t="shared" si="0"/>
        <v>310834.5263157895</v>
      </c>
    </row>
    <row r="11" spans="1:6" x14ac:dyDescent="0.25">
      <c r="A11" t="s">
        <v>0</v>
      </c>
      <c r="B11" t="s">
        <v>15</v>
      </c>
      <c r="C11" t="s">
        <v>14</v>
      </c>
      <c r="D11" t="s">
        <v>2</v>
      </c>
      <c r="E11" t="s">
        <v>6</v>
      </c>
    </row>
    <row r="12" spans="1:6" x14ac:dyDescent="0.25">
      <c r="A12" t="s">
        <v>3</v>
      </c>
      <c r="B12">
        <v>1312325987</v>
      </c>
      <c r="C12">
        <v>3.3999999999999998E-3</v>
      </c>
      <c r="D12">
        <v>2175</v>
      </c>
      <c r="E12" s="1">
        <f>(B12*C12)/D12</f>
        <v>2051.4521176091953</v>
      </c>
    </row>
    <row r="13" spans="1:6" x14ac:dyDescent="0.25">
      <c r="A13" t="s">
        <v>12</v>
      </c>
      <c r="B13">
        <v>7850933105</v>
      </c>
      <c r="C13">
        <v>2.3600000000000001E-3</v>
      </c>
      <c r="D13">
        <v>13135</v>
      </c>
      <c r="E13" s="1">
        <f t="shared" ref="E13:E16" si="1">(B13*C13)/D13</f>
        <v>1410.5978018880855</v>
      </c>
    </row>
    <row r="14" spans="1:6" x14ac:dyDescent="0.25">
      <c r="A14" t="s">
        <v>13</v>
      </c>
      <c r="B14">
        <v>2068369857</v>
      </c>
      <c r="C14">
        <v>4.0600000000000002E-3</v>
      </c>
      <c r="D14">
        <v>3050</v>
      </c>
      <c r="E14" s="1">
        <f t="shared" si="1"/>
        <v>2753.3054489901642</v>
      </c>
    </row>
    <row r="15" spans="1:6" x14ac:dyDescent="0.25">
      <c r="A15" t="s">
        <v>5</v>
      </c>
      <c r="B15">
        <v>1915425384</v>
      </c>
      <c r="C15">
        <v>3.1099999999999999E-3</v>
      </c>
      <c r="D15">
        <v>4700</v>
      </c>
      <c r="E15" s="1">
        <f t="shared" si="1"/>
        <v>1267.4410519659575</v>
      </c>
    </row>
    <row r="16" spans="1:6" x14ac:dyDescent="0.25">
      <c r="A16" t="s">
        <v>7</v>
      </c>
      <c r="B16">
        <v>1336939000</v>
      </c>
      <c r="C16">
        <v>4.81E-3</v>
      </c>
      <c r="D16">
        <v>1475</v>
      </c>
      <c r="E16" s="1">
        <f t="shared" si="1"/>
        <v>4359.7807389830505</v>
      </c>
      <c r="F16" t="s">
        <v>16</v>
      </c>
    </row>
    <row r="18" spans="1:17" x14ac:dyDescent="0.25">
      <c r="A18" t="s">
        <v>17</v>
      </c>
      <c r="C18">
        <v>2.5600000000000002E-3</v>
      </c>
    </row>
    <row r="20" spans="1:17" x14ac:dyDescent="0.25">
      <c r="B20" t="s">
        <v>18</v>
      </c>
      <c r="K20" t="s">
        <v>21</v>
      </c>
    </row>
    <row r="21" spans="1:17" x14ac:dyDescent="0.25">
      <c r="A21" t="s">
        <v>19</v>
      </c>
      <c r="B21">
        <v>2019</v>
      </c>
      <c r="C21">
        <v>2018</v>
      </c>
      <c r="D21">
        <v>2017</v>
      </c>
      <c r="E21">
        <v>2016</v>
      </c>
      <c r="F21">
        <v>2015</v>
      </c>
      <c r="G21">
        <v>2014</v>
      </c>
      <c r="H21">
        <v>2013</v>
      </c>
      <c r="K21">
        <v>2013</v>
      </c>
      <c r="L21">
        <v>2014</v>
      </c>
      <c r="M21">
        <v>2015</v>
      </c>
      <c r="N21">
        <v>2016</v>
      </c>
      <c r="O21">
        <v>2017</v>
      </c>
      <c r="P21">
        <v>2018</v>
      </c>
      <c r="Q21">
        <v>2019</v>
      </c>
    </row>
    <row r="22" spans="1:17" x14ac:dyDescent="0.25">
      <c r="A22" t="s">
        <v>17</v>
      </c>
      <c r="B22" s="2">
        <v>2.5600000000000002E-3</v>
      </c>
      <c r="C22" s="2">
        <v>2.5600000000000002E-3</v>
      </c>
      <c r="D22" s="2">
        <v>2.5600000000000002E-3</v>
      </c>
      <c r="E22" s="2">
        <v>2.5100000000000001E-3</v>
      </c>
      <c r="F22" s="2">
        <v>2.5100000000000001E-3</v>
      </c>
      <c r="G22" s="2">
        <v>2.4399999999999999E-3</v>
      </c>
      <c r="H22" s="2">
        <v>2.4299999999999999E-3</v>
      </c>
      <c r="I22" s="2"/>
      <c r="K22" s="2">
        <v>1235925523</v>
      </c>
      <c r="L22" s="2">
        <v>1234684266</v>
      </c>
      <c r="M22" s="2">
        <v>1235487081</v>
      </c>
      <c r="N22" s="2">
        <v>1238443950</v>
      </c>
      <c r="O22" s="2">
        <v>1242081000</v>
      </c>
      <c r="P22" s="2">
        <v>1259341054</v>
      </c>
      <c r="Q22" s="2">
        <v>1281039500</v>
      </c>
    </row>
    <row r="23" spans="1:17" x14ac:dyDescent="0.25">
      <c r="A23" t="s">
        <v>20</v>
      </c>
      <c r="B23">
        <v>2.3900000000000002E-3</v>
      </c>
      <c r="C23">
        <v>2.7899999999999999E-3</v>
      </c>
      <c r="D23">
        <v>2.7200000000000002E-3</v>
      </c>
      <c r="E23">
        <v>2.6700000000000001E-3</v>
      </c>
      <c r="F23">
        <v>2.5999999999999999E-3</v>
      </c>
      <c r="G23">
        <v>2.5200000000000001E-3</v>
      </c>
      <c r="H23">
        <v>2.4399999999999999E-3</v>
      </c>
      <c r="K23">
        <v>1547468230</v>
      </c>
      <c r="L23">
        <v>1548330149</v>
      </c>
      <c r="M23">
        <v>1557657082</v>
      </c>
      <c r="N23">
        <v>1566248177</v>
      </c>
      <c r="O23">
        <v>1580468416</v>
      </c>
      <c r="P23">
        <v>1596190695</v>
      </c>
      <c r="Q23">
        <v>1925753995</v>
      </c>
    </row>
    <row r="24" spans="1:17" x14ac:dyDescent="0.25">
      <c r="A24" s="4" t="s">
        <v>23</v>
      </c>
      <c r="B24" s="4">
        <v>2.5400000000000002E-3</v>
      </c>
      <c r="C24" s="4">
        <v>2.5000000000000001E-3</v>
      </c>
      <c r="D24" s="4">
        <v>2.3600000000000001E-3</v>
      </c>
      <c r="E24" s="4">
        <v>2.32E-3</v>
      </c>
      <c r="F24" s="4">
        <v>2.32E-3</v>
      </c>
      <c r="G24" s="4">
        <v>2.2799999999999999E-3</v>
      </c>
      <c r="H24" s="4">
        <v>2.3999999999999998E-3</v>
      </c>
      <c r="J24" t="s">
        <v>23</v>
      </c>
      <c r="K24" s="8">
        <v>7579102982</v>
      </c>
      <c r="L24" s="8">
        <v>7614268636</v>
      </c>
      <c r="M24" s="8">
        <v>7701983921</v>
      </c>
      <c r="N24" s="8">
        <v>7780203387</v>
      </c>
      <c r="O24" s="8">
        <v>7850933105</v>
      </c>
      <c r="P24" s="8">
        <v>7908971358</v>
      </c>
      <c r="Q24" s="8">
        <v>7985271065</v>
      </c>
    </row>
    <row r="25" spans="1:17" x14ac:dyDescent="0.25">
      <c r="A25" s="4" t="s">
        <v>3</v>
      </c>
      <c r="B25" s="4">
        <v>3.3999999999999998E-3</v>
      </c>
      <c r="C25" s="4">
        <v>3.4399999999999999E-3</v>
      </c>
      <c r="D25" s="4">
        <v>3.3999999999999998E-3</v>
      </c>
      <c r="E25" s="4">
        <v>3.9300000000000003E-3</v>
      </c>
      <c r="F25" s="4">
        <v>3.9300000000000003E-3</v>
      </c>
      <c r="G25" s="4">
        <v>3.7399999999999998E-3</v>
      </c>
      <c r="H25" s="4">
        <v>3.63E-3</v>
      </c>
      <c r="J25" t="s">
        <v>3</v>
      </c>
      <c r="K25" s="8">
        <v>1104568506</v>
      </c>
      <c r="L25" s="8">
        <v>1103670678</v>
      </c>
      <c r="M25" s="8">
        <v>1120441469</v>
      </c>
      <c r="N25" s="8">
        <v>1135827126</v>
      </c>
      <c r="O25" s="8">
        <v>1312325987</v>
      </c>
      <c r="P25" s="8">
        <v>1324413051</v>
      </c>
      <c r="Q25" s="8">
        <v>1312325987</v>
      </c>
    </row>
    <row r="26" spans="1:17" x14ac:dyDescent="0.25">
      <c r="A26" s="4" t="s">
        <v>13</v>
      </c>
      <c r="B26" s="4">
        <v>4.0800000000000003E-3</v>
      </c>
      <c r="C26" s="4">
        <v>4.0600000000000002E-3</v>
      </c>
      <c r="D26" s="4">
        <v>4.0600000000000002E-3</v>
      </c>
      <c r="E26" s="4">
        <v>4.7400000000000003E-3</v>
      </c>
      <c r="F26" s="4">
        <v>4.5100000000000001E-3</v>
      </c>
      <c r="G26" s="4">
        <v>4.2599999999999999E-3</v>
      </c>
      <c r="H26" s="4">
        <v>3.8500000000000001E-3</v>
      </c>
      <c r="J26" t="s">
        <v>13</v>
      </c>
      <c r="K26" s="8">
        <v>1654885692</v>
      </c>
      <c r="L26" s="8">
        <v>1659148714</v>
      </c>
      <c r="M26" s="8">
        <v>1671665622</v>
      </c>
      <c r="N26" s="8">
        <v>1684459441</v>
      </c>
      <c r="O26" s="8">
        <v>2068369857</v>
      </c>
      <c r="P26" s="8">
        <v>2080790710</v>
      </c>
      <c r="Q26" s="8">
        <v>2104496900</v>
      </c>
    </row>
    <row r="27" spans="1:17" x14ac:dyDescent="0.25">
      <c r="A27" s="3" t="s">
        <v>22</v>
      </c>
    </row>
    <row r="28" spans="1:17" x14ac:dyDescent="0.25">
      <c r="A28" t="s">
        <v>17</v>
      </c>
      <c r="B28">
        <v>2700</v>
      </c>
      <c r="C28" s="7" t="s">
        <v>28</v>
      </c>
    </row>
    <row r="29" spans="1:17" x14ac:dyDescent="0.25">
      <c r="A29" t="s">
        <v>20</v>
      </c>
      <c r="B29">
        <v>2275</v>
      </c>
      <c r="C29" t="s">
        <v>27</v>
      </c>
      <c r="J29" t="s">
        <v>17</v>
      </c>
      <c r="K29" s="1">
        <v>1112.3329707</v>
      </c>
      <c r="L29" s="1">
        <v>1115.788744088889</v>
      </c>
      <c r="M29" s="1">
        <v>1148.5453975222222</v>
      </c>
      <c r="N29" s="1">
        <v>1151.2941905555556</v>
      </c>
      <c r="O29" s="1">
        <v>1177.6768000000002</v>
      </c>
      <c r="P29" s="1">
        <v>1194.041888237037</v>
      </c>
      <c r="Q29" s="1">
        <v>1214.6152296296298</v>
      </c>
    </row>
    <row r="30" spans="1:17" x14ac:dyDescent="0.25">
      <c r="A30" t="s">
        <v>23</v>
      </c>
      <c r="B30">
        <v>13135</v>
      </c>
      <c r="C30" t="s">
        <v>25</v>
      </c>
      <c r="J30" t="s">
        <v>20</v>
      </c>
      <c r="K30" s="1">
        <v>1659.7021895384614</v>
      </c>
      <c r="L30" s="1">
        <v>1715.0733958153846</v>
      </c>
      <c r="M30" s="1">
        <v>1780.1795222857143</v>
      </c>
      <c r="N30" s="1">
        <v>1838.1901681714287</v>
      </c>
      <c r="O30" s="1">
        <v>1889.6149852835165</v>
      </c>
      <c r="P30" s="1">
        <v>1957.5261710109889</v>
      </c>
      <c r="Q30" s="1">
        <v>2023.0998013406595</v>
      </c>
    </row>
    <row r="31" spans="1:17" x14ac:dyDescent="0.25">
      <c r="A31" t="s">
        <v>3</v>
      </c>
      <c r="B31">
        <v>2175</v>
      </c>
      <c r="C31" s="7" t="s">
        <v>24</v>
      </c>
    </row>
    <row r="32" spans="1:17" x14ac:dyDescent="0.25">
      <c r="A32" t="s">
        <v>13</v>
      </c>
      <c r="B32">
        <v>3050</v>
      </c>
      <c r="C32" t="s">
        <v>26</v>
      </c>
    </row>
    <row r="33" spans="1:17" x14ac:dyDescent="0.25">
      <c r="A33" s="3"/>
      <c r="B33">
        <v>2019</v>
      </c>
      <c r="C33">
        <v>2018</v>
      </c>
      <c r="D33">
        <v>2017</v>
      </c>
      <c r="E33">
        <v>2016</v>
      </c>
      <c r="F33">
        <v>2015</v>
      </c>
      <c r="G33">
        <v>2014</v>
      </c>
      <c r="H33">
        <v>2013</v>
      </c>
    </row>
    <row r="34" spans="1:17" x14ac:dyDescent="0.25">
      <c r="A34" t="s">
        <v>17</v>
      </c>
      <c r="B34" s="1">
        <v>1214.6152296296298</v>
      </c>
      <c r="C34" s="1">
        <v>1194.041888237037</v>
      </c>
      <c r="D34" s="1">
        <v>1177.6768000000002</v>
      </c>
      <c r="E34" s="1">
        <v>1151.2941905555556</v>
      </c>
      <c r="F34" s="1">
        <v>1148.5453975222222</v>
      </c>
      <c r="G34" s="1">
        <v>1115.788744088889</v>
      </c>
      <c r="H34" s="1">
        <v>1112.3329707</v>
      </c>
      <c r="I34" s="1"/>
    </row>
    <row r="35" spans="1:17" x14ac:dyDescent="0.25">
      <c r="A35" t="s">
        <v>20</v>
      </c>
      <c r="B35" s="1">
        <v>2023.0998013406595</v>
      </c>
      <c r="C35" s="1">
        <v>1957.5261710109889</v>
      </c>
      <c r="D35" s="1">
        <v>1889.6149852835165</v>
      </c>
      <c r="E35" s="1">
        <v>1838.1901681714287</v>
      </c>
      <c r="F35" s="1">
        <v>1780.1795222857143</v>
      </c>
      <c r="G35" s="1">
        <v>1715.0733958153846</v>
      </c>
      <c r="H35" s="1">
        <v>1659.7021895384614</v>
      </c>
      <c r="I35" s="1"/>
      <c r="K35">
        <v>2013</v>
      </c>
      <c r="L35">
        <v>2014</v>
      </c>
      <c r="M35">
        <v>2015</v>
      </c>
      <c r="N35">
        <v>2016</v>
      </c>
      <c r="O35">
        <v>2017</v>
      </c>
      <c r="P35">
        <v>2018</v>
      </c>
      <c r="Q35">
        <v>2019</v>
      </c>
    </row>
    <row r="36" spans="1:17" x14ac:dyDescent="0.25">
      <c r="A36" t="s">
        <v>23</v>
      </c>
      <c r="B36" s="1">
        <v>1544.1635710011421</v>
      </c>
      <c r="C36" s="1">
        <v>1505.3238214693567</v>
      </c>
      <c r="D36" s="1">
        <v>1410.5978018880855</v>
      </c>
      <c r="E36" s="1">
        <v>1374.1965632158356</v>
      </c>
      <c r="F36" s="1">
        <v>1360.3808676604492</v>
      </c>
      <c r="G36" s="1">
        <v>1321.7002276421772</v>
      </c>
      <c r="H36" s="1">
        <v>1384.8380020403501</v>
      </c>
      <c r="I36" s="1"/>
      <c r="J36" s="5" t="s">
        <v>3</v>
      </c>
      <c r="K36">
        <v>1104568506</v>
      </c>
      <c r="L36">
        <v>1103670678</v>
      </c>
      <c r="M36">
        <v>1120441469</v>
      </c>
      <c r="N36">
        <v>1135827126</v>
      </c>
      <c r="O36">
        <v>1312325987</v>
      </c>
      <c r="P36">
        <v>1324413051</v>
      </c>
      <c r="Q36">
        <v>1312325987</v>
      </c>
    </row>
    <row r="37" spans="1:17" x14ac:dyDescent="0.25">
      <c r="A37" t="s">
        <v>3</v>
      </c>
      <c r="B37" s="1">
        <v>2051.4521176091953</v>
      </c>
      <c r="C37" s="1">
        <v>2094.7038599724137</v>
      </c>
      <c r="D37" s="1">
        <v>2051.4521176091953</v>
      </c>
      <c r="E37" s="1">
        <v>2052.3221173241377</v>
      </c>
      <c r="F37" s="1">
        <v>2024.5218267448276</v>
      </c>
      <c r="G37" s="1">
        <v>1897.8061313655171</v>
      </c>
      <c r="H37" s="1">
        <v>1843.4867479448276</v>
      </c>
      <c r="I37" s="1"/>
      <c r="J37" s="5" t="s">
        <v>23</v>
      </c>
      <c r="K37">
        <v>7579102982</v>
      </c>
      <c r="L37">
        <v>7614268636</v>
      </c>
      <c r="M37">
        <v>7701983921</v>
      </c>
      <c r="N37">
        <v>7780203387</v>
      </c>
      <c r="O37">
        <v>7850933105</v>
      </c>
      <c r="P37">
        <v>7908971358</v>
      </c>
      <c r="Q37">
        <v>7985271065</v>
      </c>
    </row>
    <row r="38" spans="1:17" x14ac:dyDescent="0.25">
      <c r="A38" t="s">
        <v>13</v>
      </c>
      <c r="B38" s="1">
        <v>2815.1958531147543</v>
      </c>
      <c r="C38" s="1">
        <v>2769.8394369180328</v>
      </c>
      <c r="D38" s="1">
        <v>2753.3054489901642</v>
      </c>
      <c r="E38" s="1">
        <v>2617.8156558491805</v>
      </c>
      <c r="F38" s="1">
        <v>2471.8727722032786</v>
      </c>
      <c r="G38" s="1">
        <v>2317.3683677508197</v>
      </c>
      <c r="H38" s="1">
        <v>2088.9540702295085</v>
      </c>
      <c r="I38" s="1"/>
      <c r="J38" s="5" t="s">
        <v>13</v>
      </c>
      <c r="K38">
        <v>1654885692</v>
      </c>
      <c r="L38">
        <v>1659148714</v>
      </c>
      <c r="M38">
        <v>1671665622</v>
      </c>
      <c r="N38">
        <v>1684459441</v>
      </c>
      <c r="O38">
        <v>2068369857</v>
      </c>
      <c r="P38">
        <v>2080790710</v>
      </c>
      <c r="Q38">
        <v>2104496900</v>
      </c>
    </row>
    <row r="40" spans="1:17" x14ac:dyDescent="0.25">
      <c r="B40">
        <v>2013</v>
      </c>
      <c r="C40">
        <v>2014</v>
      </c>
      <c r="D40">
        <v>2015</v>
      </c>
      <c r="E40">
        <v>2016</v>
      </c>
      <c r="F40" s="10">
        <v>2017</v>
      </c>
      <c r="G40">
        <v>2018</v>
      </c>
      <c r="H40">
        <v>2019</v>
      </c>
      <c r="K40">
        <v>2013</v>
      </c>
      <c r="L40">
        <v>2014</v>
      </c>
      <c r="M40">
        <v>2015</v>
      </c>
      <c r="N40">
        <v>2016</v>
      </c>
      <c r="O40">
        <v>2017</v>
      </c>
      <c r="P40">
        <v>2018</v>
      </c>
      <c r="Q40">
        <v>2019</v>
      </c>
    </row>
    <row r="41" spans="1:17" x14ac:dyDescent="0.25">
      <c r="A41" s="5" t="s">
        <v>3</v>
      </c>
      <c r="B41" s="6">
        <v>3.63E-3</v>
      </c>
      <c r="C41" s="6">
        <v>3.7399999999999998E-3</v>
      </c>
      <c r="D41" s="6">
        <v>3.9300000000000003E-3</v>
      </c>
      <c r="E41" s="6">
        <v>3.9300000000000003E-3</v>
      </c>
      <c r="F41" s="11">
        <v>3.3999999999999998E-3</v>
      </c>
      <c r="G41" s="6">
        <v>3.4399999999999999E-3</v>
      </c>
      <c r="H41" s="6">
        <v>3.3999999999999998E-3</v>
      </c>
      <c r="J41" t="s">
        <v>3</v>
      </c>
      <c r="K41" s="8">
        <f>(6000)/$B$31</f>
        <v>2.7586206896551726</v>
      </c>
      <c r="L41" s="8">
        <f t="shared" ref="L41:Q41" si="2">(6000)/$B$31</f>
        <v>2.7586206896551726</v>
      </c>
      <c r="M41" s="8">
        <f t="shared" si="2"/>
        <v>2.7586206896551726</v>
      </c>
      <c r="N41" s="8">
        <f t="shared" si="2"/>
        <v>2.7586206896551726</v>
      </c>
      <c r="O41" s="8">
        <f t="shared" si="2"/>
        <v>2.7586206896551726</v>
      </c>
      <c r="P41" s="8">
        <f t="shared" si="2"/>
        <v>2.7586206896551726</v>
      </c>
      <c r="Q41" s="8">
        <f t="shared" si="2"/>
        <v>2.7586206896551726</v>
      </c>
    </row>
    <row r="42" spans="1:17" x14ac:dyDescent="0.25">
      <c r="A42" s="5"/>
      <c r="B42" s="9">
        <f>6000/(B41*K36)</f>
        <v>1.496414711269589E-3</v>
      </c>
      <c r="C42" s="9">
        <f t="shared" ref="C42" si="3">6000/(C41*L36)</f>
        <v>1.4535840326694901E-3</v>
      </c>
      <c r="D42" s="9">
        <f t="shared" ref="D42" si="4">6000/(D41*M36)</f>
        <v>1.3626035803677562E-3</v>
      </c>
      <c r="E42" s="9">
        <f t="shared" ref="E42" si="5">6000/(E41*N36)</f>
        <v>1.3441460608785536E-3</v>
      </c>
      <c r="F42" s="12">
        <f t="shared" ref="F42" si="6">6000/(F41*O36)</f>
        <v>1.344716099379461E-3</v>
      </c>
      <c r="G42" s="9">
        <f t="shared" ref="G42" si="7">6000/(G41*P36)</f>
        <v>1.3169502106572248E-3</v>
      </c>
      <c r="H42" s="9">
        <f t="shared" ref="H42" si="8">6000/(H41*Q36)</f>
        <v>1.344716099379461E-3</v>
      </c>
      <c r="J42" t="s">
        <v>23</v>
      </c>
      <c r="K42" s="8">
        <f>500000/$B$30</f>
        <v>38.066235249333843</v>
      </c>
      <c r="L42" s="8">
        <f t="shared" ref="L42:Q42" si="9">500000/$B$30</f>
        <v>38.066235249333843</v>
      </c>
      <c r="M42" s="8">
        <f t="shared" si="9"/>
        <v>38.066235249333843</v>
      </c>
      <c r="N42" s="8">
        <f t="shared" si="9"/>
        <v>38.066235249333843</v>
      </c>
      <c r="O42" s="8">
        <f t="shared" si="9"/>
        <v>38.066235249333843</v>
      </c>
      <c r="P42" s="8">
        <f t="shared" si="9"/>
        <v>38.066235249333843</v>
      </c>
      <c r="Q42" s="8">
        <f t="shared" si="9"/>
        <v>38.066235249333843</v>
      </c>
    </row>
    <row r="43" spans="1:17" x14ac:dyDescent="0.25">
      <c r="A43" s="5"/>
      <c r="B43" s="15">
        <f>B41*B42</f>
        <v>5.4319854019086077E-6</v>
      </c>
      <c r="C43" s="15">
        <f t="shared" ref="C43:H43" si="10">C41*C42</f>
        <v>5.4364042821838928E-6</v>
      </c>
      <c r="D43" s="15">
        <f t="shared" si="10"/>
        <v>5.3550320708452822E-6</v>
      </c>
      <c r="E43" s="15">
        <f t="shared" si="10"/>
        <v>5.2824940192527159E-6</v>
      </c>
      <c r="F43" s="15">
        <f t="shared" si="10"/>
        <v>4.572034737890167E-6</v>
      </c>
      <c r="G43" s="15">
        <f t="shared" si="10"/>
        <v>4.5303087246608538E-6</v>
      </c>
      <c r="H43" s="15">
        <f t="shared" si="10"/>
        <v>4.572034737890167E-6</v>
      </c>
      <c r="K43" s="8"/>
      <c r="L43" s="8"/>
      <c r="M43" s="8"/>
      <c r="N43" s="8"/>
      <c r="O43" s="8"/>
      <c r="P43" s="8"/>
      <c r="Q43" s="8"/>
    </row>
    <row r="44" spans="1:17" x14ac:dyDescent="0.25">
      <c r="A44" s="5" t="s">
        <v>23</v>
      </c>
      <c r="B44" s="6">
        <v>2.3999999999999998E-3</v>
      </c>
      <c r="C44" s="6">
        <v>2.2799999999999999E-3</v>
      </c>
      <c r="D44" s="6">
        <v>2.32E-3</v>
      </c>
      <c r="E44" s="6">
        <v>2.32E-3</v>
      </c>
      <c r="F44" s="11">
        <v>2.3600000000000001E-3</v>
      </c>
      <c r="G44" s="6">
        <v>2.5000000000000001E-3</v>
      </c>
      <c r="H44" s="6">
        <v>2.5400000000000002E-3</v>
      </c>
      <c r="J44" t="s">
        <v>13</v>
      </c>
      <c r="K44" s="8">
        <f>100000/$B$32</f>
        <v>32.786885245901637</v>
      </c>
      <c r="L44" s="8">
        <f t="shared" ref="L44:Q44" si="11">100000/$B$32</f>
        <v>32.786885245901637</v>
      </c>
      <c r="M44" s="8">
        <f t="shared" si="11"/>
        <v>32.786885245901637</v>
      </c>
      <c r="N44" s="8">
        <f t="shared" si="11"/>
        <v>32.786885245901637</v>
      </c>
      <c r="O44" s="8">
        <f t="shared" si="11"/>
        <v>32.786885245901637</v>
      </c>
      <c r="P44" s="8">
        <f t="shared" si="11"/>
        <v>32.786885245901637</v>
      </c>
      <c r="Q44" s="8">
        <f t="shared" si="11"/>
        <v>32.786885245901637</v>
      </c>
    </row>
    <row r="45" spans="1:17" x14ac:dyDescent="0.25">
      <c r="A45" s="5"/>
      <c r="B45" s="9">
        <f>500000/(B44*K37)</f>
        <v>2.7487861535608483E-2</v>
      </c>
      <c r="C45" s="9">
        <f t="shared" ref="C45:G45" si="12">500000/(C44*L37)</f>
        <v>2.8800959894848016E-2</v>
      </c>
      <c r="D45" s="9">
        <f t="shared" si="12"/>
        <v>2.7982042495789616E-2</v>
      </c>
      <c r="E45" s="9">
        <f t="shared" si="12"/>
        <v>2.7700720747149066E-2</v>
      </c>
      <c r="F45" s="12">
        <f t="shared" si="12"/>
        <v>2.698588867668883E-2</v>
      </c>
      <c r="G45" s="9">
        <f t="shared" si="12"/>
        <v>2.5287738562575282E-2</v>
      </c>
      <c r="H45" s="9">
        <f>500000/(H44*Q37)</f>
        <v>2.4651685847409288E-2</v>
      </c>
      <c r="K45" s="1"/>
      <c r="L45" s="1"/>
      <c r="M45" s="1"/>
      <c r="N45" s="1"/>
      <c r="O45" s="1"/>
      <c r="P45" s="1"/>
      <c r="Q45" s="1"/>
    </row>
    <row r="46" spans="1:17" x14ac:dyDescent="0.25">
      <c r="A46" s="5"/>
      <c r="B46" s="15">
        <f>B44*B45</f>
        <v>6.5970867685460354E-5</v>
      </c>
      <c r="C46" s="15">
        <f t="shared" ref="C46" si="13">C44*C45</f>
        <v>6.5666188560253475E-5</v>
      </c>
      <c r="D46" s="15">
        <f t="shared" ref="D46" si="14">D44*D45</f>
        <v>6.4918338590231906E-5</v>
      </c>
      <c r="E46" s="15">
        <f t="shared" ref="E46" si="15">E44*E45</f>
        <v>6.4265672133385836E-5</v>
      </c>
      <c r="F46" s="15">
        <f t="shared" ref="F46" si="16">F44*F45</f>
        <v>6.3686697276985635E-5</v>
      </c>
      <c r="G46" s="15">
        <f t="shared" ref="G46" si="17">G44*G45</f>
        <v>6.3219346406438208E-5</v>
      </c>
      <c r="H46" s="15">
        <f t="shared" ref="H46" si="18">H44*H45</f>
        <v>6.2615282052419597E-5</v>
      </c>
      <c r="K46" s="1"/>
      <c r="L46" s="1"/>
      <c r="M46" s="1"/>
      <c r="N46" s="1"/>
      <c r="O46" s="1"/>
      <c r="P46" s="1"/>
      <c r="Q46" s="1"/>
    </row>
    <row r="47" spans="1:17" x14ac:dyDescent="0.25">
      <c r="A47" s="5" t="s">
        <v>13</v>
      </c>
      <c r="B47" s="6">
        <v>3.8500000000000001E-3</v>
      </c>
      <c r="C47" s="6">
        <v>4.2599999999999999E-3</v>
      </c>
      <c r="D47" s="6">
        <v>4.5100000000000001E-3</v>
      </c>
      <c r="E47" s="6">
        <v>4.7400000000000003E-3</v>
      </c>
      <c r="F47" s="11">
        <v>4.0600000000000002E-3</v>
      </c>
      <c r="G47" s="6">
        <v>4.0600000000000002E-3</v>
      </c>
      <c r="H47" s="6">
        <v>4.0800000000000003E-3</v>
      </c>
    </row>
    <row r="48" spans="1:17" x14ac:dyDescent="0.25">
      <c r="A48" s="5"/>
      <c r="B48" s="9">
        <f>100000/(B47*K38)</f>
        <v>1.5695359564463485E-2</v>
      </c>
      <c r="C48" s="9">
        <f t="shared" ref="C48" si="19">100000/(C47*L38)</f>
        <v>1.4148326913482372E-2</v>
      </c>
      <c r="D48" s="9">
        <f t="shared" ref="D48" si="20">100000/(D47*M38)</f>
        <v>1.3263985757922881E-2</v>
      </c>
      <c r="E48" s="9">
        <f t="shared" ref="E48" si="21">100000/(E47*N38)</f>
        <v>1.2524520270418376E-2</v>
      </c>
      <c r="F48" s="12">
        <f t="shared" ref="F48" si="22">100000/(F47*O38)</f>
        <v>1.1908190301924894E-2</v>
      </c>
      <c r="G48" s="9">
        <f t="shared" ref="G48" si="23">100000/(G47*P38)</f>
        <v>1.1837106804423007E-2</v>
      </c>
      <c r="H48" s="9">
        <f t="shared" ref="H48" si="24">100000/(H47*Q38)</f>
        <v>1.1646395830551534E-2</v>
      </c>
    </row>
    <row r="49" spans="1:22" x14ac:dyDescent="0.25">
      <c r="A49" s="5"/>
      <c r="B49" s="15">
        <f>B47*B48</f>
        <v>6.0427134323184421E-5</v>
      </c>
      <c r="C49" s="15">
        <f t="shared" ref="C49" si="25">C47*C48</f>
        <v>6.0271872651434905E-5</v>
      </c>
      <c r="D49" s="15">
        <f t="shared" ref="D49" si="26">D47*D48</f>
        <v>5.9820575768232198E-5</v>
      </c>
      <c r="E49" s="15">
        <f t="shared" ref="E49" si="27">E47*E48</f>
        <v>5.9366226081783103E-5</v>
      </c>
      <c r="F49" s="15">
        <f t="shared" ref="F49" si="28">F47*F48</f>
        <v>4.8347252625815073E-5</v>
      </c>
      <c r="G49" s="15">
        <f t="shared" ref="G49" si="29">G47*G48</f>
        <v>4.8058653625957415E-5</v>
      </c>
      <c r="H49" s="15">
        <f t="shared" ref="H49" si="30">H47*H48</f>
        <v>4.7517294988650259E-5</v>
      </c>
    </row>
    <row r="50" spans="1:22" x14ac:dyDescent="0.25">
      <c r="B50">
        <v>2013</v>
      </c>
      <c r="C50">
        <v>2014</v>
      </c>
      <c r="D50">
        <v>2015</v>
      </c>
      <c r="E50">
        <v>2016</v>
      </c>
      <c r="F50">
        <v>2017</v>
      </c>
      <c r="G50">
        <v>2018</v>
      </c>
      <c r="H50">
        <v>2019</v>
      </c>
      <c r="P50">
        <v>2013</v>
      </c>
      <c r="Q50">
        <v>2014</v>
      </c>
      <c r="R50">
        <v>2015</v>
      </c>
      <c r="S50">
        <v>2016</v>
      </c>
      <c r="T50" s="10">
        <v>2017</v>
      </c>
      <c r="U50">
        <v>2018</v>
      </c>
      <c r="V50">
        <v>2019</v>
      </c>
    </row>
    <row r="51" spans="1:22" x14ac:dyDescent="0.25">
      <c r="A51" t="s">
        <v>3</v>
      </c>
      <c r="B51" s="1">
        <f>(B42*K36)</f>
        <v>1652892.5619834713</v>
      </c>
      <c r="C51" s="1">
        <f t="shared" ref="C51:H51" si="31">(C42*L36)</f>
        <v>1604278.0748663102</v>
      </c>
      <c r="D51" s="1">
        <f t="shared" si="31"/>
        <v>1526717.5572519084</v>
      </c>
      <c r="E51" s="1">
        <f t="shared" si="31"/>
        <v>1526717.5572519086</v>
      </c>
      <c r="F51" s="1">
        <f t="shared" si="31"/>
        <v>1764705.8823529412</v>
      </c>
      <c r="G51" s="1">
        <f t="shared" si="31"/>
        <v>1744186.046511628</v>
      </c>
      <c r="H51" s="1">
        <f t="shared" si="31"/>
        <v>1764705.8823529412</v>
      </c>
      <c r="O51" s="5" t="s">
        <v>3</v>
      </c>
      <c r="P51" s="9">
        <v>1.496414711269589E-3</v>
      </c>
      <c r="Q51" s="9">
        <v>1.4535840326694901E-3</v>
      </c>
      <c r="R51" s="9">
        <v>1.3626035803677562E-3</v>
      </c>
      <c r="S51" s="9">
        <v>1.3441460608785536E-3</v>
      </c>
      <c r="T51" s="9">
        <v>1.344716099379461E-3</v>
      </c>
      <c r="U51" s="9">
        <v>1.3169502106572248E-3</v>
      </c>
      <c r="V51" s="9">
        <v>1.344716099379461E-3</v>
      </c>
    </row>
    <row r="52" spans="1:22" x14ac:dyDescent="0.25">
      <c r="A52" t="s">
        <v>23</v>
      </c>
      <c r="B52" s="1">
        <f>(B44*K37)</f>
        <v>18189847.156799998</v>
      </c>
      <c r="C52" s="1">
        <f t="shared" ref="C52:H52" si="32">(C44*L37)</f>
        <v>17360532.490079999</v>
      </c>
      <c r="D52" s="1">
        <f t="shared" si="32"/>
        <v>17868602.69672</v>
      </c>
      <c r="E52" s="1">
        <f t="shared" si="32"/>
        <v>18050071.857840002</v>
      </c>
      <c r="F52" s="1">
        <f t="shared" si="32"/>
        <v>18528202.127800003</v>
      </c>
      <c r="G52" s="1">
        <f t="shared" si="32"/>
        <v>19772428.395</v>
      </c>
      <c r="H52" s="1">
        <f t="shared" si="32"/>
        <v>20282588.505100001</v>
      </c>
      <c r="O52" s="5" t="s">
        <v>23</v>
      </c>
      <c r="P52" s="9">
        <v>2.7487861535608483E-2</v>
      </c>
      <c r="Q52" s="9">
        <v>2.8800959894848016E-2</v>
      </c>
      <c r="R52" s="9">
        <v>2.7982042495789616E-2</v>
      </c>
      <c r="S52" s="9">
        <v>2.7700720747149066E-2</v>
      </c>
      <c r="T52" s="9">
        <v>2.698588867668883E-2</v>
      </c>
      <c r="U52" s="9">
        <v>2.5287738562575282E-2</v>
      </c>
      <c r="V52" s="9">
        <v>2.4651685847409288E-2</v>
      </c>
    </row>
    <row r="53" spans="1:22" x14ac:dyDescent="0.25">
      <c r="A53" t="s">
        <v>13</v>
      </c>
      <c r="B53" s="1">
        <f t="shared" ref="B53:H53" si="33">(B47*K38)</f>
        <v>6371309.9142000005</v>
      </c>
      <c r="C53" s="1">
        <f t="shared" si="33"/>
        <v>7067973.5216399999</v>
      </c>
      <c r="D53" s="1">
        <f t="shared" si="33"/>
        <v>7539211.9552199999</v>
      </c>
      <c r="E53" s="1">
        <f t="shared" si="33"/>
        <v>7984337.7503400007</v>
      </c>
      <c r="F53" s="1">
        <f t="shared" si="33"/>
        <v>8397581.6194200013</v>
      </c>
      <c r="G53" s="1">
        <f t="shared" si="33"/>
        <v>8448010.2826000005</v>
      </c>
      <c r="H53" s="1">
        <f t="shared" si="33"/>
        <v>8586347.352</v>
      </c>
      <c r="O53" s="5" t="s">
        <v>13</v>
      </c>
      <c r="P53" s="9">
        <v>1.5695359564463485E-2</v>
      </c>
      <c r="Q53" s="9">
        <v>1.4148326913482372E-2</v>
      </c>
      <c r="R53" s="9">
        <v>1.3263985757922881E-2</v>
      </c>
      <c r="S53" s="9">
        <v>1.2524520270418376E-2</v>
      </c>
      <c r="T53" s="9">
        <v>1.1908190301924894E-2</v>
      </c>
      <c r="U53" s="9">
        <v>1.1837106804423007E-2</v>
      </c>
      <c r="V53" s="9">
        <v>1.1646395830551534E-2</v>
      </c>
    </row>
    <row r="54" spans="1:22" x14ac:dyDescent="0.25">
      <c r="O54" s="5"/>
    </row>
    <row r="55" spans="1:22" x14ac:dyDescent="0.25">
      <c r="P55" s="13">
        <f>P51*B41</f>
        <v>5.4319854019086077E-6</v>
      </c>
      <c r="Q55" s="13">
        <f t="shared" ref="Q55:V55" si="34">Q51*C41</f>
        <v>5.4364042821838928E-6</v>
      </c>
      <c r="R55" s="13">
        <f t="shared" si="34"/>
        <v>5.3550320708452822E-6</v>
      </c>
      <c r="S55" s="13">
        <f t="shared" si="34"/>
        <v>5.2824940192527159E-6</v>
      </c>
      <c r="T55" s="13">
        <f t="shared" si="34"/>
        <v>4.572034737890167E-6</v>
      </c>
      <c r="U55" s="13">
        <f t="shared" si="34"/>
        <v>4.5303087246608538E-6</v>
      </c>
      <c r="V55" s="13">
        <f t="shared" si="34"/>
        <v>4.572034737890167E-6</v>
      </c>
    </row>
    <row r="56" spans="1:22" x14ac:dyDescent="0.25">
      <c r="O56" s="5"/>
      <c r="P56" s="14">
        <f>P52*B44</f>
        <v>6.5970867685460354E-5</v>
      </c>
      <c r="Q56" s="14">
        <f t="shared" ref="Q56:V56" si="35">Q52*C44</f>
        <v>6.5666188560253475E-5</v>
      </c>
      <c r="R56" s="14">
        <f t="shared" si="35"/>
        <v>6.4918338590231906E-5</v>
      </c>
      <c r="S56" s="14">
        <f t="shared" si="35"/>
        <v>6.4265672133385836E-5</v>
      </c>
      <c r="T56" s="14">
        <f t="shared" si="35"/>
        <v>6.3686697276985635E-5</v>
      </c>
      <c r="U56" s="14">
        <f t="shared" si="35"/>
        <v>6.3219346406438208E-5</v>
      </c>
      <c r="V56" s="14">
        <f t="shared" si="35"/>
        <v>6.2615282052419597E-5</v>
      </c>
    </row>
    <row r="57" spans="1:22" x14ac:dyDescent="0.25">
      <c r="P57" s="14">
        <f>P53*B47</f>
        <v>6.0427134323184421E-5</v>
      </c>
      <c r="Q57" s="14">
        <f t="shared" ref="Q57:V57" si="36">Q53*C47</f>
        <v>6.0271872651434905E-5</v>
      </c>
      <c r="R57" s="14">
        <f t="shared" si="36"/>
        <v>5.9820575768232198E-5</v>
      </c>
      <c r="S57" s="14">
        <f t="shared" si="36"/>
        <v>5.9366226081783103E-5</v>
      </c>
      <c r="T57" s="14">
        <f t="shared" si="36"/>
        <v>4.8347252625815073E-5</v>
      </c>
      <c r="U57" s="14">
        <f t="shared" si="36"/>
        <v>4.8058653625957415E-5</v>
      </c>
      <c r="V57" s="14">
        <f t="shared" si="36"/>
        <v>4.7517294988650259E-5</v>
      </c>
    </row>
    <row r="58" spans="1:22" x14ac:dyDescent="0.25">
      <c r="P58" s="1"/>
      <c r="Q58" s="1"/>
      <c r="R58" s="1"/>
      <c r="S58" s="1"/>
      <c r="T58" s="1"/>
      <c r="U58" s="1"/>
      <c r="V58" s="1"/>
    </row>
    <row r="59" spans="1:22" x14ac:dyDescent="0.25">
      <c r="P59" s="1"/>
      <c r="Q59" s="1"/>
      <c r="R59" s="1"/>
      <c r="S59" s="1"/>
      <c r="T59" s="1"/>
      <c r="U59" s="1"/>
      <c r="V59" s="1"/>
    </row>
    <row r="60" spans="1:22" x14ac:dyDescent="0.25">
      <c r="P60" s="1"/>
      <c r="Q60" s="1"/>
      <c r="R60" s="1"/>
      <c r="S60" s="1"/>
      <c r="T60" s="1"/>
      <c r="U60" s="1"/>
      <c r="V60" s="1"/>
    </row>
  </sheetData>
  <hyperlinks>
    <hyperlink ref="C31" r:id="rId1"/>
    <hyperlink ref="C28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Montclair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C Kolodin</dc:creator>
  <cp:lastModifiedBy>Jesse C Kolodin</cp:lastModifiedBy>
  <dcterms:created xsi:type="dcterms:W3CDTF">2021-04-29T16:55:25Z</dcterms:created>
  <dcterms:modified xsi:type="dcterms:W3CDTF">2021-06-02T22:25:37Z</dcterms:modified>
</cp:coreProperties>
</file>