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lebk\Downloads\Telegram Desktop\"/>
    </mc:Choice>
  </mc:AlternateContent>
  <xr:revisionPtr revIDLastSave="0" documentId="13_ncr:1_{BE72458B-56A4-43B1-8748-439A0549C38D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Бюджет проект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N5" i="1" l="1"/>
  <c r="E29" i="1"/>
  <c r="E26" i="1"/>
  <c r="E18" i="1"/>
  <c r="E16" i="1"/>
  <c r="E11" i="1"/>
  <c r="E9" i="1"/>
  <c r="E6" i="1"/>
  <c r="E4" i="1"/>
  <c r="D8" i="1"/>
  <c r="D28" i="1"/>
  <c r="D23" i="1"/>
  <c r="E23" i="1" s="1"/>
  <c r="H23" i="1" s="1"/>
  <c r="D24" i="1"/>
  <c r="E24" i="1" s="1"/>
  <c r="H24" i="1" s="1"/>
  <c r="D25" i="1"/>
  <c r="E25" i="1" s="1"/>
  <c r="H25" i="1" s="1"/>
  <c r="D22" i="1"/>
  <c r="E22" i="1" s="1"/>
  <c r="H22" i="1" s="1"/>
  <c r="E8" i="1" l="1"/>
  <c r="H8" i="1" s="1"/>
  <c r="E28" i="1"/>
  <c r="H28" i="1" s="1"/>
  <c r="D3" i="1"/>
  <c r="D5" i="1"/>
  <c r="D7" i="1"/>
  <c r="D10" i="1"/>
  <c r="D12" i="1"/>
  <c r="D13" i="1"/>
  <c r="D14" i="1"/>
  <c r="D15" i="1"/>
  <c r="D17" i="1"/>
  <c r="D19" i="1"/>
  <c r="D20" i="1"/>
  <c r="D21" i="1"/>
  <c r="D27" i="1"/>
  <c r="D30" i="1"/>
  <c r="D2" i="1"/>
  <c r="E2" i="1" s="1"/>
  <c r="H2" i="1" s="1"/>
  <c r="E10" i="1" l="1"/>
  <c r="H10" i="1" s="1"/>
  <c r="E21" i="1"/>
  <c r="H21" i="1" s="1"/>
  <c r="E15" i="1"/>
  <c r="H15" i="1" s="1"/>
  <c r="E20" i="1"/>
  <c r="H20" i="1" s="1"/>
  <c r="E14" i="1"/>
  <c r="H14" i="1" s="1"/>
  <c r="E7" i="1"/>
  <c r="H7" i="1" s="1"/>
  <c r="E30" i="1"/>
  <c r="H30" i="1" s="1"/>
  <c r="E19" i="1"/>
  <c r="H19" i="1" s="1"/>
  <c r="E13" i="1"/>
  <c r="H13" i="1" s="1"/>
  <c r="E5" i="1"/>
  <c r="H5" i="1" s="1"/>
  <c r="E27" i="1"/>
  <c r="H27" i="1" s="1"/>
  <c r="E17" i="1"/>
  <c r="H17" i="1" s="1"/>
  <c r="E12" i="1"/>
  <c r="H12" i="1" s="1"/>
  <c r="E3" i="1"/>
  <c r="H3" i="1" s="1"/>
  <c r="H32" i="1" l="1"/>
  <c r="H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 НДФЛ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без НДФЛ</t>
        </r>
      </text>
    </comment>
  </commentList>
</comments>
</file>

<file path=xl/sharedStrings.xml><?xml version="1.0" encoding="utf-8"?>
<sst xmlns="http://schemas.openxmlformats.org/spreadsheetml/2006/main" count="55" uniqueCount="39">
  <si>
    <t>Должность</t>
  </si>
  <si>
    <t>ФИО</t>
  </si>
  <si>
    <t>Руководитель проекта</t>
  </si>
  <si>
    <t>Архитектура</t>
  </si>
  <si>
    <t>Главный архитектор</t>
  </si>
  <si>
    <t>Аналитика</t>
  </si>
  <si>
    <t>Бизнес-аналитик</t>
  </si>
  <si>
    <t>Дизайн</t>
  </si>
  <si>
    <t>Дизайнер</t>
  </si>
  <si>
    <t>Верстка</t>
  </si>
  <si>
    <t>Тимлид frontend разработки</t>
  </si>
  <si>
    <t>Frontend разработчик</t>
  </si>
  <si>
    <t>Внедрение функционала Б24</t>
  </si>
  <si>
    <t>Внедренец</t>
  </si>
  <si>
    <t>Разработка</t>
  </si>
  <si>
    <t>Тимлид backend разработки</t>
  </si>
  <si>
    <t>Backend-разработчик</t>
  </si>
  <si>
    <t>Тестирование</t>
  </si>
  <si>
    <t>Тестировщик</t>
  </si>
  <si>
    <t>Системное администрирование</t>
  </si>
  <si>
    <t>Старший системный администратор</t>
  </si>
  <si>
    <t>net</t>
  </si>
  <si>
    <t>Ведущий аналитик</t>
  </si>
  <si>
    <t>Отчисления расчет</t>
  </si>
  <si>
    <t>ИТОГО</t>
  </si>
  <si>
    <t>Кол-во месяцев</t>
  </si>
  <si>
    <t>Пример</t>
  </si>
  <si>
    <t>Затраты на чел-ка</t>
  </si>
  <si>
    <t>Командировки - проезд</t>
  </si>
  <si>
    <t>gross</t>
  </si>
  <si>
    <t>Итого часы</t>
  </si>
  <si>
    <t xml:space="preserve">Деление на 0,87 переводит ЗП на руки в ЗП гросс. </t>
  </si>
  <si>
    <t>Умножение на 1,14 добавляет страховые взносы</t>
  </si>
  <si>
    <t xml:space="preserve">Умножение на 1,08 добавляет резервы на отпуска </t>
  </si>
  <si>
    <t>Администратор проекта</t>
  </si>
  <si>
    <t>ЗП на руки</t>
  </si>
  <si>
    <t>т.к. работаешь ты 11 месяцев в году, а ЗП получаешь 12 месяцев</t>
  </si>
  <si>
    <t>Фактические затраты на человека на проект с отчислениями</t>
  </si>
  <si>
    <t>Субподряд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</si>
</sst>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0" x14ac:knownFonts="1">
    <font>
      <sz val="10"/>
      <color rgb="FF000000"/>
      <name val="Arial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164" fontId="2" fillId="0" borderId="0" xfId="0" applyNumberFormat="1" applyFont="1" applyAlignment="1">
      <alignment vertical="top"/>
    </xf>
    <xf numFmtId="164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164" fontId="1" fillId="0" borderId="0" xfId="0" applyNumberFormat="1" applyFont="1" applyAlignment="1">
      <alignment vertical="top"/>
    </xf>
    <xf numFmtId="0" fontId="1" fillId="0" borderId="0" xfId="0" applyFont="1" applyBorder="1" applyAlignment="1">
      <alignment vertical="top"/>
    </xf>
    <xf numFmtId="164" fontId="2" fillId="0" borderId="0" xfId="0" applyNumberFormat="1" applyFont="1" applyBorder="1" applyAlignment="1">
      <alignment vertical="top"/>
    </xf>
    <xf numFmtId="0" fontId="6" fillId="0" borderId="0" xfId="0" applyFont="1" applyAlignment="1">
      <alignment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Border="1" applyAlignment="1">
      <alignment vertical="top" wrapText="1"/>
    </xf>
    <xf numFmtId="3" fontId="2" fillId="0" borderId="1" xfId="0" applyNumberFormat="1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164" fontId="7" fillId="0" borderId="1" xfId="0" applyNumberFormat="1" applyFont="1" applyBorder="1" applyAlignment="1">
      <alignment horizontal="center" vertical="top"/>
    </xf>
    <xf numFmtId="164" fontId="7" fillId="0" borderId="1" xfId="0" applyNumberFormat="1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Alignment="1"/>
    <xf numFmtId="0" fontId="8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81"/>
  <sheetViews>
    <sheetView tabSelected="1" workbookViewId="0">
      <selection activeCell="J4" sqref="J4"/>
    </sheetView>
  </sheetViews>
  <sheetFormatPr defaultColWidth="14.42578125" defaultRowHeight="15.75" customHeight="1" outlineLevelRow="1" x14ac:dyDescent="0.2"/>
  <cols>
    <col min="1" max="1" width="32.5703125" bestFit="1" customWidth="1"/>
    <col min="2" max="2" width="31.5703125" bestFit="1" customWidth="1"/>
    <col min="3" max="3" width="11.7109375" customWidth="1"/>
    <col min="5" max="5" width="18.140625" customWidth="1"/>
    <col min="6" max="7" width="16.140625" customWidth="1"/>
    <col min="8" max="8" width="18.85546875" customWidth="1"/>
    <col min="9" max="9" width="3.5703125" customWidth="1"/>
    <col min="10" max="10" width="10.140625" customWidth="1"/>
    <col min="11" max="11" width="6.7109375" customWidth="1"/>
    <col min="12" max="13" width="5.7109375" customWidth="1"/>
    <col min="14" max="14" width="18.28515625" customWidth="1"/>
  </cols>
  <sheetData>
    <row r="1" spans="1:28" ht="72" customHeight="1" x14ac:dyDescent="0.2">
      <c r="A1" s="22" t="s">
        <v>0</v>
      </c>
      <c r="B1" s="22" t="s">
        <v>1</v>
      </c>
      <c r="C1" s="23" t="s">
        <v>29</v>
      </c>
      <c r="D1" s="22" t="s">
        <v>21</v>
      </c>
      <c r="E1" s="24" t="s">
        <v>37</v>
      </c>
      <c r="F1" s="25" t="s">
        <v>25</v>
      </c>
      <c r="G1" s="25" t="s">
        <v>30</v>
      </c>
      <c r="H1" s="23" t="s">
        <v>27</v>
      </c>
      <c r="I1" s="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">
      <c r="A2" s="2" t="s">
        <v>2</v>
      </c>
      <c r="B2" s="2"/>
      <c r="C2" s="7">
        <v>287357</v>
      </c>
      <c r="D2" s="7">
        <f>C2*0.87</f>
        <v>250000.59</v>
      </c>
      <c r="E2" s="5">
        <f>D2/0.87*1.14*1.08</f>
        <v>353793.93839999998</v>
      </c>
      <c r="F2" s="6">
        <v>13</v>
      </c>
      <c r="G2" s="6">
        <f>F2*160</f>
        <v>2080</v>
      </c>
      <c r="H2" s="5">
        <f>E2*F2</f>
        <v>4599321.1991999997</v>
      </c>
      <c r="I2" s="1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">
      <c r="A3" s="2" t="s">
        <v>34</v>
      </c>
      <c r="B3" s="2"/>
      <c r="C3" s="7">
        <v>103449</v>
      </c>
      <c r="D3" s="7">
        <f t="shared" ref="D3:D30" si="0">C3*0.87</f>
        <v>90000.63</v>
      </c>
      <c r="E3" s="5">
        <f>D3/0.87*1.14*1.08</f>
        <v>127366.40879999999</v>
      </c>
      <c r="F3" s="6">
        <v>12</v>
      </c>
      <c r="G3" s="6">
        <f t="shared" ref="G3:G30" si="1">F3*160</f>
        <v>1920</v>
      </c>
      <c r="H3" s="5">
        <f t="shared" ref="H3:H30" si="2">E3*F3</f>
        <v>1528396.9055999999</v>
      </c>
      <c r="I3" s="10"/>
      <c r="J3" s="26" t="s">
        <v>35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2">
      <c r="A4" s="3" t="s">
        <v>3</v>
      </c>
      <c r="B4" s="3" t="s">
        <v>3</v>
      </c>
      <c r="C4" s="7"/>
      <c r="D4" s="7"/>
      <c r="E4" s="5">
        <f t="shared" ref="E4:E30" si="3">D4/0.87*1.14*1.08</f>
        <v>0</v>
      </c>
      <c r="F4" s="6"/>
      <c r="G4" s="6">
        <f t="shared" si="1"/>
        <v>0</v>
      </c>
      <c r="H4" s="5"/>
      <c r="I4" s="10"/>
      <c r="J4" s="27" t="s">
        <v>26</v>
      </c>
      <c r="K4" s="2"/>
      <c r="L4" s="2"/>
      <c r="M4" s="2"/>
      <c r="N4" s="3" t="s">
        <v>23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outlineLevel="1" x14ac:dyDescent="0.2">
      <c r="A5" s="2" t="s">
        <v>4</v>
      </c>
      <c r="B5" s="2"/>
      <c r="C5" s="7">
        <v>140182</v>
      </c>
      <c r="D5" s="7">
        <f t="shared" si="0"/>
        <v>121958.34</v>
      </c>
      <c r="E5" s="5">
        <f t="shared" si="3"/>
        <v>172592.0784</v>
      </c>
      <c r="F5" s="6">
        <v>2</v>
      </c>
      <c r="G5" s="6">
        <f t="shared" si="1"/>
        <v>320</v>
      </c>
      <c r="H5" s="5">
        <f t="shared" si="2"/>
        <v>345184.1568</v>
      </c>
      <c r="I5" s="10"/>
      <c r="J5" s="14">
        <v>100000</v>
      </c>
      <c r="K5" s="2">
        <v>0.87</v>
      </c>
      <c r="L5" s="2">
        <v>1.1399999999999999</v>
      </c>
      <c r="M5" s="21">
        <v>1.08</v>
      </c>
      <c r="N5" s="2">
        <f>J5/K5*L5*M5</f>
        <v>141517.24137931032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">
      <c r="A6" s="3" t="s">
        <v>5</v>
      </c>
      <c r="B6" s="16" t="s">
        <v>5</v>
      </c>
      <c r="C6" s="17"/>
      <c r="D6" s="17"/>
      <c r="E6" s="18">
        <f t="shared" si="3"/>
        <v>0</v>
      </c>
      <c r="F6" s="6"/>
      <c r="G6" s="6">
        <f t="shared" si="1"/>
        <v>0</v>
      </c>
      <c r="H6" s="5"/>
      <c r="I6" s="1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outlineLevel="1" x14ac:dyDescent="0.2">
      <c r="A7" s="2" t="s">
        <v>6</v>
      </c>
      <c r="B7" s="15"/>
      <c r="C7" s="17">
        <v>57472</v>
      </c>
      <c r="D7" s="17">
        <f t="shared" si="0"/>
        <v>50000.639999999999</v>
      </c>
      <c r="E7" s="18">
        <f t="shared" si="3"/>
        <v>70759.526400000002</v>
      </c>
      <c r="F7" s="6">
        <v>13</v>
      </c>
      <c r="G7" s="6">
        <f t="shared" si="1"/>
        <v>2080</v>
      </c>
      <c r="H7" s="5">
        <f t="shared" si="2"/>
        <v>919873.8432</v>
      </c>
      <c r="I7" s="1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outlineLevel="1" x14ac:dyDescent="0.2">
      <c r="A8" s="2" t="s">
        <v>22</v>
      </c>
      <c r="B8" s="15"/>
      <c r="C8" s="17">
        <v>140000</v>
      </c>
      <c r="D8" s="17">
        <f t="shared" si="0"/>
        <v>121800</v>
      </c>
      <c r="E8" s="18">
        <f t="shared" si="3"/>
        <v>172368</v>
      </c>
      <c r="F8" s="6">
        <v>12</v>
      </c>
      <c r="G8" s="6">
        <f t="shared" si="1"/>
        <v>1920</v>
      </c>
      <c r="H8" s="5">
        <f t="shared" si="2"/>
        <v>2068416</v>
      </c>
      <c r="I8" s="13"/>
      <c r="J8" s="1" t="s">
        <v>31</v>
      </c>
      <c r="K8" s="1"/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 x14ac:dyDescent="0.2">
      <c r="A9" s="3" t="s">
        <v>7</v>
      </c>
      <c r="B9" s="16" t="s">
        <v>7</v>
      </c>
      <c r="C9" s="17"/>
      <c r="D9" s="17"/>
      <c r="E9" s="18">
        <f t="shared" si="3"/>
        <v>0</v>
      </c>
      <c r="F9" s="6"/>
      <c r="G9" s="6">
        <f t="shared" si="1"/>
        <v>0</v>
      </c>
      <c r="H9" s="5"/>
      <c r="I9" s="10"/>
      <c r="J9" s="1" t="s">
        <v>32</v>
      </c>
      <c r="K9" s="1"/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 outlineLevel="1" x14ac:dyDescent="0.2">
      <c r="A10" s="2" t="s">
        <v>8</v>
      </c>
      <c r="B10" s="15"/>
      <c r="C10" s="17">
        <v>47028</v>
      </c>
      <c r="D10" s="17">
        <f t="shared" si="0"/>
        <v>40914.36</v>
      </c>
      <c r="E10" s="18">
        <f t="shared" si="3"/>
        <v>57900.873599999999</v>
      </c>
      <c r="F10" s="6">
        <v>8</v>
      </c>
      <c r="G10" s="6">
        <f t="shared" si="1"/>
        <v>1280</v>
      </c>
      <c r="H10" s="5">
        <f t="shared" si="2"/>
        <v>463206.98879999999</v>
      </c>
      <c r="I10" s="10"/>
      <c r="J10" s="19" t="s">
        <v>33</v>
      </c>
      <c r="K10" s="19"/>
      <c r="L10" s="19"/>
      <c r="M10" s="19"/>
      <c r="N10" s="2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 x14ac:dyDescent="0.2">
      <c r="A11" s="3" t="s">
        <v>9</v>
      </c>
      <c r="B11" s="16" t="s">
        <v>9</v>
      </c>
      <c r="C11" s="17"/>
      <c r="D11" s="17"/>
      <c r="E11" s="18">
        <f t="shared" si="3"/>
        <v>0</v>
      </c>
      <c r="F11" s="6"/>
      <c r="G11" s="6">
        <f t="shared" si="1"/>
        <v>0</v>
      </c>
      <c r="H11" s="5"/>
      <c r="I11" s="10"/>
      <c r="J11" s="19" t="s">
        <v>36</v>
      </c>
      <c r="K11" s="1"/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 outlineLevel="1" x14ac:dyDescent="0.2">
      <c r="A12" s="2" t="s">
        <v>10</v>
      </c>
      <c r="B12" s="15"/>
      <c r="C12" s="17">
        <v>46938</v>
      </c>
      <c r="D12" s="17">
        <f t="shared" si="0"/>
        <v>40836.06</v>
      </c>
      <c r="E12" s="18">
        <f t="shared" si="3"/>
        <v>57790.065599999994</v>
      </c>
      <c r="F12" s="6">
        <v>11</v>
      </c>
      <c r="G12" s="6">
        <f t="shared" si="1"/>
        <v>1760</v>
      </c>
      <c r="H12" s="5">
        <f t="shared" si="2"/>
        <v>635690.72159999993</v>
      </c>
      <c r="I12" s="1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 outlineLevel="1" x14ac:dyDescent="0.2">
      <c r="A13" s="2" t="s">
        <v>11</v>
      </c>
      <c r="B13" s="15"/>
      <c r="C13" s="17">
        <v>100558</v>
      </c>
      <c r="D13" s="17">
        <f t="shared" si="0"/>
        <v>87485.46</v>
      </c>
      <c r="E13" s="18">
        <f t="shared" si="3"/>
        <v>123807.00960000002</v>
      </c>
      <c r="F13" s="6">
        <v>11</v>
      </c>
      <c r="G13" s="6">
        <f t="shared" si="1"/>
        <v>1760</v>
      </c>
      <c r="H13" s="5">
        <f t="shared" si="2"/>
        <v>1361877.1056000001</v>
      </c>
      <c r="I13" s="1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 outlineLevel="1" x14ac:dyDescent="0.2">
      <c r="A14" s="2" t="s">
        <v>11</v>
      </c>
      <c r="B14" s="15"/>
      <c r="C14" s="17">
        <v>32960</v>
      </c>
      <c r="D14" s="17">
        <f t="shared" si="0"/>
        <v>28675.200000000001</v>
      </c>
      <c r="E14" s="18">
        <f t="shared" si="3"/>
        <v>40580.351999999999</v>
      </c>
      <c r="F14" s="6">
        <v>11</v>
      </c>
      <c r="G14" s="6">
        <f t="shared" si="1"/>
        <v>1760</v>
      </c>
      <c r="H14" s="5">
        <f t="shared" si="2"/>
        <v>446383.87199999997</v>
      </c>
      <c r="I14" s="1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 outlineLevel="1" x14ac:dyDescent="0.2">
      <c r="A15" s="2" t="s">
        <v>11</v>
      </c>
      <c r="B15" s="15"/>
      <c r="C15" s="17">
        <v>35736</v>
      </c>
      <c r="D15" s="17">
        <f t="shared" si="0"/>
        <v>31090.32</v>
      </c>
      <c r="E15" s="18">
        <f t="shared" si="3"/>
        <v>43998.163199999995</v>
      </c>
      <c r="F15" s="6">
        <v>11</v>
      </c>
      <c r="G15" s="6">
        <f t="shared" si="1"/>
        <v>1760</v>
      </c>
      <c r="H15" s="5">
        <f t="shared" si="2"/>
        <v>483979.79519999993</v>
      </c>
      <c r="I15" s="1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 x14ac:dyDescent="0.2">
      <c r="A16" s="3" t="s">
        <v>12</v>
      </c>
      <c r="B16" s="16" t="s">
        <v>12</v>
      </c>
      <c r="C16" s="17"/>
      <c r="D16" s="17"/>
      <c r="E16" s="18">
        <f t="shared" si="3"/>
        <v>0</v>
      </c>
      <c r="F16" s="6"/>
      <c r="G16" s="6">
        <f t="shared" si="1"/>
        <v>0</v>
      </c>
      <c r="H16" s="5"/>
      <c r="I16" s="1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 outlineLevel="1" x14ac:dyDescent="0.2">
      <c r="A17" s="2" t="s">
        <v>13</v>
      </c>
      <c r="B17" s="15"/>
      <c r="C17" s="17">
        <v>41200</v>
      </c>
      <c r="D17" s="17">
        <f t="shared" si="0"/>
        <v>35844</v>
      </c>
      <c r="E17" s="18">
        <f t="shared" si="3"/>
        <v>50725.439999999995</v>
      </c>
      <c r="F17" s="6">
        <v>8</v>
      </c>
      <c r="G17" s="6">
        <f t="shared" si="1"/>
        <v>1280</v>
      </c>
      <c r="H17" s="5">
        <f t="shared" si="2"/>
        <v>405803.51999999996</v>
      </c>
      <c r="I17" s="1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2">
      <c r="A18" s="3" t="s">
        <v>14</v>
      </c>
      <c r="B18" s="16" t="s">
        <v>14</v>
      </c>
      <c r="C18" s="17"/>
      <c r="D18" s="17"/>
      <c r="E18" s="18">
        <f t="shared" si="3"/>
        <v>0</v>
      </c>
      <c r="F18" s="6"/>
      <c r="G18" s="6">
        <f t="shared" si="1"/>
        <v>0</v>
      </c>
      <c r="H18" s="5"/>
      <c r="I18" s="1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 outlineLevel="1" x14ac:dyDescent="0.2">
      <c r="A19" s="2" t="s">
        <v>15</v>
      </c>
      <c r="B19" s="15"/>
      <c r="C19" s="17">
        <v>116894</v>
      </c>
      <c r="D19" s="17">
        <f t="shared" si="0"/>
        <v>101697.78</v>
      </c>
      <c r="E19" s="18">
        <f t="shared" si="3"/>
        <v>143919.89279999997</v>
      </c>
      <c r="F19" s="6">
        <v>11</v>
      </c>
      <c r="G19" s="6">
        <f t="shared" si="1"/>
        <v>1760</v>
      </c>
      <c r="H19" s="5">
        <f t="shared" si="2"/>
        <v>1583118.8207999996</v>
      </c>
      <c r="I19" s="1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 outlineLevel="1" x14ac:dyDescent="0.2">
      <c r="A20" s="2" t="s">
        <v>16</v>
      </c>
      <c r="B20" s="15"/>
      <c r="C20" s="17">
        <v>70916</v>
      </c>
      <c r="D20" s="17">
        <f t="shared" si="0"/>
        <v>61696.92</v>
      </c>
      <c r="E20" s="18">
        <f t="shared" si="3"/>
        <v>87311.77919999999</v>
      </c>
      <c r="F20" s="6">
        <v>11</v>
      </c>
      <c r="G20" s="6">
        <f t="shared" si="1"/>
        <v>1760</v>
      </c>
      <c r="H20" s="5">
        <f t="shared" si="2"/>
        <v>960429.57119999989</v>
      </c>
      <c r="I20" s="1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outlineLevel="1" x14ac:dyDescent="0.2">
      <c r="A21" s="2" t="s">
        <v>16</v>
      </c>
      <c r="B21" s="15"/>
      <c r="C21" s="17">
        <v>70016</v>
      </c>
      <c r="D21" s="17">
        <f t="shared" si="0"/>
        <v>60913.919999999998</v>
      </c>
      <c r="E21" s="18">
        <f t="shared" si="3"/>
        <v>86203.699200000003</v>
      </c>
      <c r="F21" s="6">
        <v>11</v>
      </c>
      <c r="G21" s="6">
        <f t="shared" si="1"/>
        <v>1760</v>
      </c>
      <c r="H21" s="5">
        <f t="shared" si="2"/>
        <v>948240.6912</v>
      </c>
      <c r="I21" s="1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outlineLevel="1" x14ac:dyDescent="0.2">
      <c r="A22" s="2" t="s">
        <v>16</v>
      </c>
      <c r="B22" s="15"/>
      <c r="C22" s="17">
        <v>100558</v>
      </c>
      <c r="D22" s="17">
        <f>C22*0.87</f>
        <v>87485.46</v>
      </c>
      <c r="E22" s="18">
        <f t="shared" si="3"/>
        <v>123807.00960000002</v>
      </c>
      <c r="F22" s="6">
        <v>11</v>
      </c>
      <c r="G22" s="6">
        <f t="shared" si="1"/>
        <v>1760</v>
      </c>
      <c r="H22" s="5">
        <f t="shared" si="2"/>
        <v>1361877.1056000001</v>
      </c>
      <c r="I22" s="1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outlineLevel="1" x14ac:dyDescent="0.2">
      <c r="A23" s="2" t="s">
        <v>16</v>
      </c>
      <c r="B23" s="15"/>
      <c r="C23" s="17">
        <v>100558</v>
      </c>
      <c r="D23" s="17">
        <f t="shared" ref="D23:D25" si="4">C23*0.87</f>
        <v>87485.46</v>
      </c>
      <c r="E23" s="18">
        <f t="shared" si="3"/>
        <v>123807.00960000002</v>
      </c>
      <c r="F23" s="6">
        <v>10</v>
      </c>
      <c r="G23" s="6">
        <f t="shared" si="1"/>
        <v>1600</v>
      </c>
      <c r="H23" s="5">
        <f t="shared" si="2"/>
        <v>1238070.0960000001</v>
      </c>
      <c r="I23" s="1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outlineLevel="1" x14ac:dyDescent="0.2">
      <c r="A24" s="2" t="s">
        <v>16</v>
      </c>
      <c r="B24" s="15"/>
      <c r="C24" s="17">
        <v>100558</v>
      </c>
      <c r="D24" s="17">
        <f t="shared" si="4"/>
        <v>87485.46</v>
      </c>
      <c r="E24" s="18">
        <f t="shared" si="3"/>
        <v>123807.00960000002</v>
      </c>
      <c r="F24" s="6">
        <v>10</v>
      </c>
      <c r="G24" s="6">
        <f t="shared" si="1"/>
        <v>1600</v>
      </c>
      <c r="H24" s="5">
        <f t="shared" si="2"/>
        <v>1238070.0960000001</v>
      </c>
      <c r="I24" s="1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outlineLevel="1" x14ac:dyDescent="0.2">
      <c r="A25" s="2" t="s">
        <v>16</v>
      </c>
      <c r="B25" s="15"/>
      <c r="C25" s="17">
        <v>100558</v>
      </c>
      <c r="D25" s="17">
        <f t="shared" si="4"/>
        <v>87485.46</v>
      </c>
      <c r="E25" s="18">
        <f t="shared" si="3"/>
        <v>123807.00960000002</v>
      </c>
      <c r="F25" s="6">
        <v>10</v>
      </c>
      <c r="G25" s="6">
        <f t="shared" si="1"/>
        <v>1600</v>
      </c>
      <c r="H25" s="5">
        <f t="shared" si="2"/>
        <v>1238070.0960000001</v>
      </c>
      <c r="I25" s="1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2">
      <c r="A26" s="3" t="s">
        <v>17</v>
      </c>
      <c r="B26" s="3" t="s">
        <v>17</v>
      </c>
      <c r="C26" s="7"/>
      <c r="D26" s="7"/>
      <c r="E26" s="5">
        <f t="shared" si="3"/>
        <v>0</v>
      </c>
      <c r="F26" s="6"/>
      <c r="G26" s="6">
        <f t="shared" si="1"/>
        <v>0</v>
      </c>
      <c r="H26" s="5"/>
      <c r="I26" s="1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outlineLevel="1" x14ac:dyDescent="0.2">
      <c r="A27" s="2" t="s">
        <v>18</v>
      </c>
      <c r="B27" s="2"/>
      <c r="C27" s="7">
        <v>41250</v>
      </c>
      <c r="D27" s="7">
        <f t="shared" si="0"/>
        <v>35887.5</v>
      </c>
      <c r="E27" s="5">
        <f t="shared" si="3"/>
        <v>50786.999999999993</v>
      </c>
      <c r="F27" s="6">
        <v>10</v>
      </c>
      <c r="G27" s="6">
        <f t="shared" si="1"/>
        <v>1600</v>
      </c>
      <c r="H27" s="5">
        <f t="shared" si="2"/>
        <v>507869.99999999994</v>
      </c>
      <c r="I27" s="1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outlineLevel="1" x14ac:dyDescent="0.2">
      <c r="A28" s="2" t="s">
        <v>18</v>
      </c>
      <c r="B28" s="2"/>
      <c r="C28" s="17">
        <v>60000</v>
      </c>
      <c r="D28" s="17">
        <f t="shared" si="0"/>
        <v>52200</v>
      </c>
      <c r="E28" s="5">
        <f t="shared" si="3"/>
        <v>73872</v>
      </c>
      <c r="F28" s="6">
        <v>10</v>
      </c>
      <c r="G28" s="6">
        <f t="shared" si="1"/>
        <v>1600</v>
      </c>
      <c r="H28" s="5">
        <f t="shared" si="2"/>
        <v>738720</v>
      </c>
      <c r="I28" s="1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2">
      <c r="A29" s="3" t="s">
        <v>19</v>
      </c>
      <c r="B29" s="3" t="s">
        <v>19</v>
      </c>
      <c r="C29" s="7"/>
      <c r="D29" s="7"/>
      <c r="E29" s="5">
        <f t="shared" si="3"/>
        <v>0</v>
      </c>
      <c r="F29" s="6"/>
      <c r="G29" s="6">
        <f t="shared" si="1"/>
        <v>0</v>
      </c>
      <c r="H29" s="5"/>
      <c r="I29" s="1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outlineLevel="1" x14ac:dyDescent="0.2">
      <c r="A30" s="2" t="s">
        <v>20</v>
      </c>
      <c r="B30" s="2"/>
      <c r="C30" s="7">
        <v>70466</v>
      </c>
      <c r="D30" s="7">
        <f t="shared" si="0"/>
        <v>61305.42</v>
      </c>
      <c r="E30" s="5">
        <f t="shared" si="3"/>
        <v>86757.739199999996</v>
      </c>
      <c r="F30" s="12">
        <v>2</v>
      </c>
      <c r="G30" s="6">
        <f t="shared" si="1"/>
        <v>320</v>
      </c>
      <c r="H30" s="5">
        <f t="shared" si="2"/>
        <v>173515.47839999999</v>
      </c>
      <c r="I30" s="1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x14ac:dyDescent="0.2">
      <c r="A31" s="3" t="s">
        <v>28</v>
      </c>
      <c r="B31" s="2"/>
      <c r="C31" s="2"/>
      <c r="D31" s="2"/>
      <c r="E31" s="5">
        <v>100000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x14ac:dyDescent="0.2">
      <c r="A32" s="1"/>
      <c r="B32" s="1"/>
      <c r="C32" s="4"/>
      <c r="D32" s="4"/>
      <c r="E32" s="10"/>
      <c r="F32" s="4"/>
      <c r="G32" s="4"/>
      <c r="H32" s="8">
        <f>SUM(H2:H31)</f>
        <v>23246116.063200001</v>
      </c>
      <c r="I32" s="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x14ac:dyDescent="0.2">
      <c r="A33" s="3" t="s">
        <v>38</v>
      </c>
      <c r="B33" s="2"/>
      <c r="C33" s="2"/>
      <c r="D33" s="2"/>
      <c r="E33" s="5">
        <v>1978761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x14ac:dyDescent="0.2">
      <c r="A35" s="1"/>
      <c r="B35" s="1"/>
      <c r="C35" s="1"/>
      <c r="D35" s="1"/>
      <c r="E35" s="1"/>
      <c r="F35" s="11" t="s">
        <v>24</v>
      </c>
      <c r="G35" s="11"/>
      <c r="H35" s="8">
        <f>H32+E33+E31</f>
        <v>25324877.063200001</v>
      </c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Бюджет проекта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Spaceship24</cp:lastModifiedBy>
  <dcterms:created xsi:type="dcterms:W3CDTF">2020-04-28T13:23:06Z</dcterms:created>
  <dcterms:modified xsi:type="dcterms:W3CDTF">2022-02-16T02:11:41Z</dcterms:modified>
</cp:coreProperties>
</file>