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fileSharing userName="Spaceship24" algorithmName="SHA-512" hashValue="Zbu6yCDcY+VZ9JXNOgeKcQRjppHICOSWLUnYh3HcvAPPcT9AvbcP43t2YhC1xp3Z4oz3zzAXo8QkZGzJCtDqDQ==" saltValue="7dWvkxA9yFpJa8VBbzMXbQ==" spinCount="10000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Guest\Desktop\MISIS_intro\Python_Bot our group project\"/>
    </mc:Choice>
  </mc:AlternateContent>
  <bookViews>
    <workbookView xWindow="-120" yWindow="-120" windowWidth="24240" windowHeight="13740" tabRatio="529" firstSheet="1" activeTab="5"/>
  </bookViews>
  <sheets>
    <sheet name="Dashboard" sheetId="2" r:id="rId1"/>
    <sheet name="БД Студентов" sheetId="1" r:id="rId2"/>
    <sheet name="Разделение ФИО ЛПР" sheetId="21" state="hidden" r:id="rId3"/>
    <sheet name="ВК Студентов" sheetId="19" r:id="rId4"/>
    <sheet name="Возраст Студентов" sheetId="17" r:id="rId5"/>
    <sheet name="Источники Студентов" sheetId="10" r:id="rId6"/>
    <sheet name="Поддержка модели" sheetId="22" state="hidden" r:id="rId7"/>
  </sheets>
  <definedNames>
    <definedName name="_xlnm._FilterDatabase" localSheetId="1" hidden="1">'БД Студентов'!$A$1:$X$93</definedName>
    <definedName name="ExternalData_1" localSheetId="2" hidden="1">'Разделение ФИО ЛПР'!$A$1:$C$97</definedName>
    <definedName name="Возможные_источники_ЛПР" comment="Диапозон">Справочник_Источники_ЛПР[Справочник Источники ЛПР]</definedName>
    <definedName name="До_1_группа_дети">Dashboard!#REF!</definedName>
    <definedName name="До_1_группа_ЛПР">Dashboard!$C$23</definedName>
    <definedName name="До_2_группа_дети">Dashboard!#REF!</definedName>
    <definedName name="До_2_группа_ЛПР">Dashboard!$G$23</definedName>
    <definedName name="_xlnm.Print_Area" localSheetId="0">Dashboard!$A$1:$AB$41</definedName>
    <definedName name="От_1_группа_дети">Dashboard!#REF!</definedName>
    <definedName name="От_1_группа_ЛПР">Dashboard!$C$22</definedName>
    <definedName name="От_2_группа_дети">Dashboard!#REF!</definedName>
    <definedName name="От_2_группа_ЛПР">Dashboard!$G$22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7" l="1"/>
  <c r="A3" i="17"/>
  <c r="B7" i="10" l="1"/>
  <c r="B6" i="10" s="1"/>
  <c r="B10" i="17"/>
  <c r="B7" i="17"/>
  <c r="B3" i="10"/>
  <c r="B4" i="10"/>
  <c r="B5" i="10"/>
  <c r="B2" i="10"/>
  <c r="B6" i="17" l="1"/>
  <c r="A3" i="19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  <c r="B4" i="17" l="1"/>
  <c r="B3" i="17"/>
  <c r="B5" i="17" l="1"/>
  <c r="B3" i="19"/>
</calcChain>
</file>

<file path=xl/connections.xml><?xml version="1.0" encoding="utf-8"?>
<connections xmlns="http://schemas.openxmlformats.org/spreadsheetml/2006/main">
  <connection id="1" keepAlive="1" name="Запрос — Разделение ФИО ЛПР" description="Соединение с запросом &quot;Разделение ФИО ЛПР&quot; в книге." type="5" refreshedVersion="7" background="1" saveData="1">
    <dbPr connection="Provider=Microsoft.Mashup.OleDb.1;Data Source=$Workbook$;Location=Разделение ФИО ЛПР;Extended Properties=&quot;&quot;" command="SELECT * FROM [Разделение ФИО ЛПР]"/>
  </connection>
</connections>
</file>

<file path=xl/sharedStrings.xml><?xml version="1.0" encoding="utf-8"?>
<sst xmlns="http://schemas.openxmlformats.org/spreadsheetml/2006/main" count="736" uniqueCount="280">
  <si>
    <t>Фамилия</t>
  </si>
  <si>
    <t>Имя</t>
  </si>
  <si>
    <t>Отчество</t>
  </si>
  <si>
    <t>Instagram ЛПР</t>
  </si>
  <si>
    <t>Хоккей в Сочи 2016</t>
  </si>
  <si>
    <t>Солнечная Долина 2016</t>
  </si>
  <si>
    <t>Зима в сочи 2017</t>
  </si>
  <si>
    <t>Солнечная Долина 2017 1-ая смена</t>
  </si>
  <si>
    <t>Солнечная Долина 2017 2-ая смена</t>
  </si>
  <si>
    <t>Дивное 2018</t>
  </si>
  <si>
    <t>Греция 2018 Оливия</t>
  </si>
  <si>
    <t>Греция 2018 Дом Солнца</t>
  </si>
  <si>
    <t>Солнечная Долина 2018</t>
  </si>
  <si>
    <t>Зима в Голубино 2019</t>
  </si>
  <si>
    <t>Зима в Голубино 2020</t>
  </si>
  <si>
    <t>Эски-Кермен Крым 2020</t>
  </si>
  <si>
    <t>Солнечная Долина  2021 Седьмой Интеллект</t>
  </si>
  <si>
    <t>Солнечная Долина 2021 Форт Боярд</t>
  </si>
  <si>
    <t>Зима в Голубино 2022</t>
  </si>
  <si>
    <t>Солнечная Долина 2022 Волшебное приключение в Тавриде</t>
  </si>
  <si>
    <t>Солнечная Долина 2022 Школа Хогвартс. Неизданное.</t>
  </si>
  <si>
    <t>Солнечная Долина 2022 Краски Крымских Эмоций</t>
  </si>
  <si>
    <t>Источник</t>
  </si>
  <si>
    <t>Дорожкина</t>
  </si>
  <si>
    <t>Мария</t>
  </si>
  <si>
    <t>Анатольевна</t>
  </si>
  <si>
    <t>Да</t>
  </si>
  <si>
    <t>Романова-Африкантова</t>
  </si>
  <si>
    <t>Кудрявцева</t>
  </si>
  <si>
    <t>Галина</t>
  </si>
  <si>
    <t>Валерьевна</t>
  </si>
  <si>
    <t>да</t>
  </si>
  <si>
    <t>пригласил</t>
  </si>
  <si>
    <t>Семён</t>
  </si>
  <si>
    <t>Заксон</t>
  </si>
  <si>
    <t>Анна</t>
  </si>
  <si>
    <t>Юрьевна</t>
  </si>
  <si>
    <t>InCamp</t>
  </si>
  <si>
    <t>Зайцева</t>
  </si>
  <si>
    <t>Наталья</t>
  </si>
  <si>
    <t>Щеглов</t>
  </si>
  <si>
    <t>Алексей</t>
  </si>
  <si>
    <t>Валерьевич</t>
  </si>
  <si>
    <t>Саликова</t>
  </si>
  <si>
    <t>Владимировна</t>
  </si>
  <si>
    <t>Иваненко</t>
  </si>
  <si>
    <t>Ольга</t>
  </si>
  <si>
    <t>Ивановна</t>
  </si>
  <si>
    <t>Галиц</t>
  </si>
  <si>
    <t>Елена</t>
  </si>
  <si>
    <t>Вячеславовна</t>
  </si>
  <si>
    <t>Олехнович</t>
  </si>
  <si>
    <t>Оксана</t>
  </si>
  <si>
    <t>Александровна</t>
  </si>
  <si>
    <t>Степанова</t>
  </si>
  <si>
    <t>Винокуров</t>
  </si>
  <si>
    <t>Руслан</t>
  </si>
  <si>
    <t>Риммер</t>
  </si>
  <si>
    <t>(Коноваленко)</t>
  </si>
  <si>
    <t>Лобанов</t>
  </si>
  <si>
    <t>Игорь</t>
  </si>
  <si>
    <t>Михайлович</t>
  </si>
  <si>
    <t>Куликова</t>
  </si>
  <si>
    <t>Светлана</t>
  </si>
  <si>
    <t>Лазарева</t>
  </si>
  <si>
    <t>Екатерина</t>
  </si>
  <si>
    <t>Алексеевна</t>
  </si>
  <si>
    <t>Лапочкина</t>
  </si>
  <si>
    <t>Мамонтова</t>
  </si>
  <si>
    <t>Антопольский</t>
  </si>
  <si>
    <t>Леонид</t>
  </si>
  <si>
    <t>Климентьева</t>
  </si>
  <si>
    <t>Татьяна</t>
  </si>
  <si>
    <t>Королёв</t>
  </si>
  <si>
    <t>Юрий</t>
  </si>
  <si>
    <t>Александрович</t>
  </si>
  <si>
    <t>Морозов</t>
  </si>
  <si>
    <t>Михаил</t>
  </si>
  <si>
    <t>Юрьевич</t>
  </si>
  <si>
    <t>Денисова</t>
  </si>
  <si>
    <t>Вероника</t>
  </si>
  <si>
    <t>Валентиновна</t>
  </si>
  <si>
    <t>Минеева</t>
  </si>
  <si>
    <t>Юлия</t>
  </si>
  <si>
    <t>Борисовна</t>
  </si>
  <si>
    <t>Слуцкая</t>
  </si>
  <si>
    <t>Витальевна</t>
  </si>
  <si>
    <t>Старичкова</t>
  </si>
  <si>
    <t>Алина</t>
  </si>
  <si>
    <t>Галицкий</t>
  </si>
  <si>
    <t>Николай</t>
  </si>
  <si>
    <t>Николаевич</t>
  </si>
  <si>
    <t>Холодова</t>
  </si>
  <si>
    <t>Святченко</t>
  </si>
  <si>
    <t>Ревина</t>
  </si>
  <si>
    <t>Олеговна</t>
  </si>
  <si>
    <t>Сахарова</t>
  </si>
  <si>
    <t>Цветкова</t>
  </si>
  <si>
    <t>Наталия</t>
  </si>
  <si>
    <t>Ананьева</t>
  </si>
  <si>
    <t>Мизякина</t>
  </si>
  <si>
    <t>Саримова</t>
  </si>
  <si>
    <t>Регина</t>
  </si>
  <si>
    <t>Васильевна</t>
  </si>
  <si>
    <t>Ежеля</t>
  </si>
  <si>
    <t xml:space="preserve">Форма сбора лидов на платёжеспособную аудиторию Реклама </t>
  </si>
  <si>
    <t>Гараев</t>
  </si>
  <si>
    <t>Нияз</t>
  </si>
  <si>
    <t>Маратович</t>
  </si>
  <si>
    <t>Аптигаримова</t>
  </si>
  <si>
    <t>Лиана</t>
  </si>
  <si>
    <t>Ершова</t>
  </si>
  <si>
    <t>Ишкова</t>
  </si>
  <si>
    <t>Константинова</t>
  </si>
  <si>
    <t>Надежда</t>
  </si>
  <si>
    <t>Батурина Анна</t>
  </si>
  <si>
    <t>Батурина</t>
  </si>
  <si>
    <t>Вадимовна</t>
  </si>
  <si>
    <t>Александрова</t>
  </si>
  <si>
    <t>Гарбалы</t>
  </si>
  <si>
    <t>Инесса</t>
  </si>
  <si>
    <t>Тур</t>
  </si>
  <si>
    <t>Николаевна</t>
  </si>
  <si>
    <t>Мусихина</t>
  </si>
  <si>
    <t>Ирина</t>
  </si>
  <si>
    <t>Чернышёва Мария</t>
  </si>
  <si>
    <t>Бондаренко</t>
  </si>
  <si>
    <t>Олег</t>
  </si>
  <si>
    <t>Геннадиевич</t>
  </si>
  <si>
    <t>Реклама</t>
  </si>
  <si>
    <t>Орлова</t>
  </si>
  <si>
    <t>Евгеньевна</t>
  </si>
  <si>
    <t>Тровати</t>
  </si>
  <si>
    <t>Сергеевич</t>
  </si>
  <si>
    <t>Щеглов Юрий</t>
  </si>
  <si>
    <t>Дуванова</t>
  </si>
  <si>
    <t>Вальтер</t>
  </si>
  <si>
    <t>Фёдоровна</t>
  </si>
  <si>
    <t>Пономарёва</t>
  </si>
  <si>
    <t>Александра</t>
  </si>
  <si>
    <t>Викторовна</t>
  </si>
  <si>
    <t>Мошкова</t>
  </si>
  <si>
    <t>Сергеевна</t>
  </si>
  <si>
    <t>Анисимова</t>
  </si>
  <si>
    <t>Васильева</t>
  </si>
  <si>
    <t>Изюмский</t>
  </si>
  <si>
    <t>Александр</t>
  </si>
  <si>
    <t>Щёкина</t>
  </si>
  <si>
    <t>(Горбачёва)</t>
  </si>
  <si>
    <t>Марина</t>
  </si>
  <si>
    <t>Евдокимова</t>
  </si>
  <si>
    <t>Альбертовна</t>
  </si>
  <si>
    <t>Мартэн</t>
  </si>
  <si>
    <t>Сайт</t>
  </si>
  <si>
    <t>Пахомова</t>
  </si>
  <si>
    <t>Соркин</t>
  </si>
  <si>
    <t>Хоккей</t>
  </si>
  <si>
    <t>Карпов</t>
  </si>
  <si>
    <t>Боровский Питомник</t>
  </si>
  <si>
    <t>Определённова</t>
  </si>
  <si>
    <t>Петкова</t>
  </si>
  <si>
    <t>Жанна</t>
  </si>
  <si>
    <t>Ребёнок</t>
  </si>
  <si>
    <t>Регины</t>
  </si>
  <si>
    <t>Второй</t>
  </si>
  <si>
    <t>ребёнок</t>
  </si>
  <si>
    <t>Гараева</t>
  </si>
  <si>
    <t>Василиса</t>
  </si>
  <si>
    <t>Дмитриевна</t>
  </si>
  <si>
    <t>Tilda 7feetcamps.ru</t>
  </si>
  <si>
    <t>Оксаны</t>
  </si>
  <si>
    <t>Миханькова</t>
  </si>
  <si>
    <t>Валентина</t>
  </si>
  <si>
    <t>Павловна</t>
  </si>
  <si>
    <t>Рашева</t>
  </si>
  <si>
    <t>Алеся</t>
  </si>
  <si>
    <t>Голубино</t>
  </si>
  <si>
    <t>Даркова</t>
  </si>
  <si>
    <t>Андреевна</t>
  </si>
  <si>
    <t>Ходеева Мария</t>
  </si>
  <si>
    <t>Саночкина</t>
  </si>
  <si>
    <t>Геннадьевна</t>
  </si>
  <si>
    <t>Ходеева</t>
  </si>
  <si>
    <t>Игоревна</t>
  </si>
  <si>
    <t>Реклама Instagram</t>
  </si>
  <si>
    <t>Погонина</t>
  </si>
  <si>
    <t>Свешникова</t>
  </si>
  <si>
    <t>Анастасия</t>
  </si>
  <si>
    <t>Ремезова</t>
  </si>
  <si>
    <t>Савина Марина</t>
  </si>
  <si>
    <t>Савина</t>
  </si>
  <si>
    <t>Клочко</t>
  </si>
  <si>
    <t>Минская Наталья</t>
  </si>
  <si>
    <t>Минская</t>
  </si>
  <si>
    <t>Стёпкин</t>
  </si>
  <si>
    <t>Зиновьевич</t>
  </si>
  <si>
    <t>Хлебунов</t>
  </si>
  <si>
    <t>Власова</t>
  </si>
  <si>
    <t>Абрамовская</t>
  </si>
  <si>
    <t>Бедрицкая</t>
  </si>
  <si>
    <t>Вера</t>
  </si>
  <si>
    <t>Добрынина</t>
  </si>
  <si>
    <t>(Гаркуша)</t>
  </si>
  <si>
    <t>Воробьёва</t>
  </si>
  <si>
    <t>(Шутько)</t>
  </si>
  <si>
    <t>Колесова</t>
  </si>
  <si>
    <t>Алексашина</t>
  </si>
  <si>
    <t>Число привлеченных ЛПР</t>
  </si>
  <si>
    <t>Прочие источники</t>
  </si>
  <si>
    <t>Другой возраст</t>
  </si>
  <si>
    <t>Имеется</t>
  </si>
  <si>
    <t>Не имеется</t>
  </si>
  <si>
    <t>Черкас</t>
  </si>
  <si>
    <t>Таран</t>
  </si>
  <si>
    <t>Инна</t>
  </si>
  <si>
    <t>Расторгуева</t>
  </si>
  <si>
    <t>Виктория</t>
  </si>
  <si>
    <t>(жена</t>
  </si>
  <si>
    <t>Справочник Источники ЛПР</t>
  </si>
  <si>
    <t>Границы диапозона возраста включаются в расчёты</t>
  </si>
  <si>
    <t>Не имеется - если отсутствует ссылка</t>
  </si>
  <si>
    <t>Неизвестен возраст</t>
  </si>
  <si>
    <t>Общий</t>
  </si>
  <si>
    <t>Дата</t>
  </si>
  <si>
    <t>Дата Рождения ЛПР</t>
  </si>
  <si>
    <t>Полное Имя ЛПР</t>
  </si>
  <si>
    <t>Используемы столбцы данных</t>
  </si>
  <si>
    <t>Используемые функции</t>
  </si>
  <si>
    <t>Поддержка модели данных "7 Футов"</t>
  </si>
  <si>
    <t>Формат обрабатываемых данных</t>
  </si>
  <si>
    <t>Где посмотреть вычисления</t>
  </si>
  <si>
    <t>Решаемые вопросы заказчика (Бизнес задачи)</t>
  </si>
  <si>
    <t>Какой аудитории больше? Детей 1-9 лет или 10-16 лет.</t>
  </si>
  <si>
    <t>Какой аудитории больше? ЛПР 25-35 лет или 36-45 лет.</t>
  </si>
  <si>
    <t>Сколько ЛПР имеют Instagram? Для оценки эффективности рекламы на платформе.</t>
  </si>
  <si>
    <t>Какой источник более эффективно привлекает клиентов</t>
  </si>
  <si>
    <t>Перед тем, как добавить сюда новый решаемый вопрос заказчика</t>
  </si>
  <si>
    <t>(Бизнес задачу)</t>
  </si>
  <si>
    <t>Её необходимо проработать используя документы</t>
  </si>
  <si>
    <t>1) "Документация по процессу моделирования 7 Футов"</t>
  </si>
  <si>
    <t>2) "FSD модели 7 Футов"</t>
  </si>
  <si>
    <t>Это позволит понять тонкости задачи, которую просит решить заказчик</t>
  </si>
  <si>
    <t>Определить наиболее эффективный способ решить её</t>
  </si>
  <si>
    <t>Обсудить цен, сроки и прочие детали реализации</t>
  </si>
  <si>
    <t>СЧЁТЕСЛИ, СЧЁТЗНАЧ</t>
  </si>
  <si>
    <t>Лист Возраст Детей</t>
  </si>
  <si>
    <t>Лист Возраст ЛПР</t>
  </si>
  <si>
    <t>СЧЁТЗНАЧ</t>
  </si>
  <si>
    <t>Лист Источники ЛПР</t>
  </si>
  <si>
    <t>Лист Instagram ЛПР</t>
  </si>
  <si>
    <t>ФИО 1,2,3-го ребёнка</t>
  </si>
  <si>
    <t>Дата Рождения 1,2,3 ребенка</t>
  </si>
  <si>
    <t>От</t>
  </si>
  <si>
    <t>До</t>
  </si>
  <si>
    <t>Неизвестен источник</t>
  </si>
  <si>
    <t>Диапозон младшей группы</t>
  </si>
  <si>
    <t>Диапозон старшей группы</t>
  </si>
  <si>
    <t>Здесь отражены только ключевые функции.</t>
  </si>
  <si>
    <t>Есть функции, которые поддерживают незначительный функционал. Они тут не указаны.</t>
  </si>
  <si>
    <t>Еслли указывать вообще все функции, то при внесении малейшего изменения придётся значительно перерабатывать этот лист.</t>
  </si>
  <si>
    <t>Что экономически не оправдано</t>
  </si>
  <si>
    <t>Фамилия Имя Отчество</t>
  </si>
  <si>
    <t>Визуализация данных аудитории "Бот-помощник студента"</t>
  </si>
  <si>
    <t>ФИО Студента</t>
  </si>
  <si>
    <t>Телефон студента</t>
  </si>
  <si>
    <t>Дата рождения студента</t>
  </si>
  <si>
    <t>Возраст Студента</t>
  </si>
  <si>
    <t>Наличие Вконтакте у студентов</t>
  </si>
  <si>
    <t>Иточник Студентов</t>
  </si>
  <si>
    <t>Реклама в группах</t>
  </si>
  <si>
    <t>Посты в ВК</t>
  </si>
  <si>
    <t>Привлечение амбассодорами в ВУЗе</t>
  </si>
  <si>
    <t>Неизвестно</t>
  </si>
  <si>
    <t>Возраст Студентов</t>
  </si>
  <si>
    <t>Возраст студентов</t>
  </si>
  <si>
    <t>Число студентов</t>
  </si>
  <si>
    <t>Всего студентов</t>
  </si>
  <si>
    <t>Число Студентов у которых известен возраст</t>
  </si>
  <si>
    <t>Вконтакте Студента</t>
  </si>
  <si>
    <t>Ссылка на ВК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</si>
</sst>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=9999999]###\-####;\(###\)\ ###\-####"/>
    <numFmt numFmtId="165" formatCode="d/m/yyyy;@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8"/>
      <color theme="1"/>
      <name val="Arial"/>
      <family val="2"/>
      <charset val="204"/>
    </font>
    <font>
      <sz val="28"/>
      <color theme="1"/>
      <name val="+mj-lt"/>
    </font>
    <font>
      <b/>
      <sz val="16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4"/>
      <color rgb="FF00000A"/>
      <name val="Arial"/>
      <family val="2"/>
      <charset val="204"/>
    </font>
    <font>
      <sz val="8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scheme val="minor"/>
    </font>
    <font>
      <i/>
      <sz val="10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B7E1CD"/>
      </patternFill>
    </fill>
    <fill>
      <patternFill patternType="solid">
        <fgColor rgb="FFFFCC99"/>
      </patternFill>
    </fill>
    <fill>
      <patternFill patternType="solid">
        <fgColor theme="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8" fillId="0" borderId="0"/>
    <xf numFmtId="0" fontId="1" fillId="0" borderId="0"/>
    <xf numFmtId="0" fontId="17" fillId="8" borderId="0"/>
    <xf numFmtId="0" fontId="18" fillId="7" borderId="14" applyAlignment="0" applyProtection="0"/>
  </cellStyleXfs>
  <cellXfs count="70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0" xfId="0" applyFont="1" applyFill="1"/>
    <xf numFmtId="0" fontId="0" fillId="0" borderId="1" xfId="0" applyBorder="1"/>
    <xf numFmtId="0" fontId="5" fillId="0" borderId="0" xfId="0" applyFont="1" applyAlignment="1">
      <alignment horizontal="left" vertical="center" indent="2" readingOrder="1"/>
    </xf>
    <xf numFmtId="0" fontId="6" fillId="0" borderId="0" xfId="0" applyFont="1" applyAlignment="1">
      <alignment horizontal="left" vertical="center" indent="5" readingOrder="1"/>
    </xf>
    <xf numFmtId="0" fontId="4" fillId="0" borderId="0" xfId="0" applyFont="1"/>
    <xf numFmtId="0" fontId="9" fillId="4" borderId="5" xfId="2" applyFont="1" applyFill="1" applyBorder="1" applyAlignment="1">
      <alignment horizontal="center" vertical="center" wrapText="1"/>
    </xf>
    <xf numFmtId="0" fontId="0" fillId="0" borderId="7" xfId="0" applyBorder="1" applyAlignment="1"/>
    <xf numFmtId="0" fontId="0" fillId="0" borderId="1" xfId="0" applyBorder="1" applyAlignment="1"/>
    <xf numFmtId="0" fontId="0" fillId="0" borderId="7" xfId="0" applyBorder="1" applyAlignment="1">
      <alignment wrapText="1"/>
    </xf>
    <xf numFmtId="0" fontId="0" fillId="0" borderId="0" xfId="0" applyAlignment="1"/>
    <xf numFmtId="0" fontId="4" fillId="0" borderId="6" xfId="0" applyFont="1" applyBorder="1"/>
    <xf numFmtId="0" fontId="4" fillId="0" borderId="4" xfId="0" applyFont="1" applyBorder="1"/>
    <xf numFmtId="0" fontId="0" fillId="0" borderId="2" xfId="0" applyBorder="1"/>
    <xf numFmtId="0" fontId="0" fillId="0" borderId="3" xfId="0" applyBorder="1"/>
    <xf numFmtId="0" fontId="4" fillId="2" borderId="1" xfId="0" applyFont="1" applyFill="1" applyBorder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1" fillId="0" borderId="1" xfId="1" applyFont="1" applyBorder="1"/>
    <xf numFmtId="0" fontId="2" fillId="2" borderId="1" xfId="0" applyFont="1" applyFill="1" applyBorder="1"/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2" fillId="0" borderId="0" xfId="0" applyFont="1" applyFill="1" applyBorder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2" fillId="5" borderId="0" xfId="0" applyFont="1" applyFill="1" applyAlignment="1">
      <alignment horizontal="center" vertical="center" wrapText="1"/>
    </xf>
    <xf numFmtId="0" fontId="0" fillId="0" borderId="0" xfId="0" applyNumberFormat="1"/>
    <xf numFmtId="0" fontId="12" fillId="5" borderId="0" xfId="0" applyFont="1" applyFill="1" applyAlignment="1">
      <alignment horizontal="center" vertical="center"/>
    </xf>
    <xf numFmtId="0" fontId="14" fillId="0" borderId="0" xfId="0" applyFont="1"/>
    <xf numFmtId="0" fontId="0" fillId="0" borderId="0" xfId="0" applyFont="1"/>
    <xf numFmtId="0" fontId="8" fillId="0" borderId="0" xfId="2"/>
    <xf numFmtId="0" fontId="9" fillId="6" borderId="9" xfId="2" applyFont="1" applyFill="1" applyBorder="1" applyAlignment="1">
      <alignment vertical="center" wrapText="1"/>
    </xf>
    <xf numFmtId="0" fontId="8" fillId="0" borderId="1" xfId="2" applyBorder="1" applyAlignment="1">
      <alignment wrapText="1"/>
    </xf>
    <xf numFmtId="0" fontId="15" fillId="0" borderId="8" xfId="2" applyFont="1" applyBorder="1" applyAlignment="1">
      <alignment horizontal="left" vertical="top" wrapText="1"/>
    </xf>
    <xf numFmtId="0" fontId="16" fillId="4" borderId="10" xfId="2" applyFont="1" applyFill="1" applyBorder="1" applyAlignment="1">
      <alignment horizontal="center" vertical="center" wrapText="1"/>
    </xf>
    <xf numFmtId="0" fontId="16" fillId="4" borderId="11" xfId="2" applyFont="1" applyFill="1" applyBorder="1" applyAlignment="1">
      <alignment horizontal="center" vertical="center" wrapText="1"/>
    </xf>
    <xf numFmtId="0" fontId="15" fillId="0" borderId="7" xfId="2" applyFont="1" applyBorder="1" applyAlignment="1">
      <alignment horizontal="left" vertical="top" wrapText="1"/>
    </xf>
    <xf numFmtId="0" fontId="15" fillId="0" borderId="12" xfId="2" applyFont="1" applyBorder="1" applyAlignment="1">
      <alignment horizontal="left" vertical="top" wrapText="1"/>
    </xf>
    <xf numFmtId="0" fontId="3" fillId="0" borderId="1" xfId="1" applyBorder="1" applyAlignment="1">
      <alignment wrapText="1"/>
    </xf>
    <xf numFmtId="0" fontId="8" fillId="0" borderId="1" xfId="2" applyFill="1" applyBorder="1" applyAlignment="1">
      <alignment wrapText="1"/>
    </xf>
    <xf numFmtId="0" fontId="15" fillId="0" borderId="8" xfId="2" applyFont="1" applyFill="1" applyBorder="1" applyAlignment="1">
      <alignment horizontal="left" vertical="top" wrapText="1"/>
    </xf>
    <xf numFmtId="0" fontId="3" fillId="0" borderId="7" xfId="1" applyBorder="1" applyAlignment="1">
      <alignment wrapText="1"/>
    </xf>
    <xf numFmtId="0" fontId="15" fillId="0" borderId="13" xfId="2" applyFont="1" applyFill="1" applyBorder="1" applyAlignment="1">
      <alignment horizontal="left" vertical="top" wrapText="1"/>
    </xf>
    <xf numFmtId="0" fontId="18" fillId="7" borderId="14" xfId="5"/>
    <xf numFmtId="0" fontId="4" fillId="9" borderId="0" xfId="0" applyFont="1" applyFill="1"/>
    <xf numFmtId="0" fontId="0" fillId="9" borderId="0" xfId="0" applyFill="1"/>
    <xf numFmtId="0" fontId="4" fillId="10" borderId="0" xfId="0" applyFont="1" applyFill="1"/>
    <xf numFmtId="0" fontId="0" fillId="10" borderId="0" xfId="0" applyFill="1"/>
    <xf numFmtId="0" fontId="0" fillId="0" borderId="7" xfId="0" applyBorder="1"/>
    <xf numFmtId="0" fontId="19" fillId="0" borderId="0" xfId="2" applyFont="1"/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</cellXfs>
  <cellStyles count="6">
    <cellStyle name="Ввод" xfId="4"/>
    <cellStyle name="Ввод  2" xfId="5"/>
    <cellStyle name="Гиперссылка" xfId="1" builtinId="8"/>
    <cellStyle name="Обычный" xfId="0" builtinId="0"/>
    <cellStyle name="Обычный 2" xfId="2"/>
    <cellStyle name="Обычный 3" xfId="3"/>
  </cellStyles>
  <dxfs count="54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rgb="FFB7E1CD"/>
          <bgColor rgb="FFB7E1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A"/>
        <name val="Arial"/>
        <scheme val="none"/>
      </font>
      <fill>
        <patternFill patternType="solid">
          <fgColor rgb="FFB7E1CD"/>
          <bgColor rgb="FFB7E1CD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d/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[&lt;=9999999]###\-####;\(###\)\ ###\-####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D7D31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Наличие </a:t>
            </a:r>
            <a:r>
              <a:rPr lang="en-US"/>
              <a:t>Instagram </a:t>
            </a:r>
            <a:r>
              <a:rPr lang="ru-RU"/>
              <a:t>у ЛПР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28-42C3-941C-843BBE6D93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28-42C3-941C-843BBE6D93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28-42C3-941C-843BBE6D93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9C-4135-AEB7-B519E1C98A35}"/>
              </c:ext>
            </c:extLst>
          </c:dPt>
          <c:dLbls>
            <c:spPr>
              <a:noFill/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'ВК Студентов'!$A$2:$B$2</c:f>
              <c:strCache>
                <c:ptCount val="2"/>
                <c:pt idx="0">
                  <c:v>Имеется</c:v>
                </c:pt>
                <c:pt idx="1">
                  <c:v>Не имеется</c:v>
                </c:pt>
              </c:strCache>
            </c:strRef>
          </c:cat>
          <c:val>
            <c:numRef>
              <c:f>'ВК Студентов'!$A$3:$B$3</c:f>
              <c:numCache>
                <c:formatCode>General</c:formatCode>
                <c:ptCount val="2"/>
                <c:pt idx="0">
                  <c:v>23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0-408A-A616-E76ABCD103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1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 ЛПР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'Возраст Студентов'!$B$2</c:f>
              <c:strCache>
                <c:ptCount val="1"/>
                <c:pt idx="0">
                  <c:v>Число студентов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28-42C3-941C-843BBE6D93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28-42C3-941C-843BBE6D93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28-42C3-941C-843BBE6D93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9C-4135-AEB7-B519E1C98A35}"/>
              </c:ext>
            </c:extLst>
          </c:dPt>
          <c:dLbls>
            <c:spPr>
              <a:noFill/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'Возраст Студентов'!$A$3:$A$6</c:f>
              <c:strCache>
                <c:ptCount val="4"/>
                <c:pt idx="0">
                  <c:v>25 - 35 лет</c:v>
                </c:pt>
                <c:pt idx="1">
                  <c:v>36 - 45 лет</c:v>
                </c:pt>
                <c:pt idx="2">
                  <c:v>Другой возраст</c:v>
                </c:pt>
                <c:pt idx="3">
                  <c:v>Неизвестен возраст</c:v>
                </c:pt>
              </c:strCache>
            </c:strRef>
          </c:cat>
          <c:val>
            <c:numRef>
              <c:f>'Возраст Студентов'!$B$3:$B$6</c:f>
              <c:numCache>
                <c:formatCode>General</c:formatCode>
                <c:ptCount val="4"/>
                <c:pt idx="0">
                  <c:v>2</c:v>
                </c:pt>
                <c:pt idx="1">
                  <c:v>37</c:v>
                </c:pt>
                <c:pt idx="2">
                  <c:v>26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0-408A-A616-E76ABCD103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1"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'Источники Студентов'!$B$1</c:f>
              <c:strCache>
                <c:ptCount val="1"/>
                <c:pt idx="0">
                  <c:v>Число привлеченных ЛПР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0" tIns="19050" rIns="38100" bIns="19050" anchor="t" anchorCtr="0">
                <a:spAutoFit/>
              </a:bodyPr>
              <a:lstStyle/>
              <a:p>
                <a:pPr algn="ctr">
                  <a:defRPr lang="en-US"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'Источники Студентов'!$A$2:$A$7</c:f>
              <c:strCache>
                <c:ptCount val="6"/>
                <c:pt idx="0">
                  <c:v>Семён</c:v>
                </c:pt>
                <c:pt idx="1">
                  <c:v>Романова-Африкантова</c:v>
                </c:pt>
                <c:pt idx="2">
                  <c:v>InCamp</c:v>
                </c:pt>
                <c:pt idx="3">
                  <c:v>Реклама</c:v>
                </c:pt>
                <c:pt idx="4">
                  <c:v>Прочие источники</c:v>
                </c:pt>
                <c:pt idx="5">
                  <c:v>Неизвестен источник</c:v>
                </c:pt>
              </c:strCache>
            </c:strRef>
          </c:cat>
          <c:val>
            <c:numRef>
              <c:f>'Источники Студентов'!$B$2:$B$7</c:f>
              <c:numCache>
                <c:formatCode>General</c:formatCode>
                <c:ptCount val="6"/>
                <c:pt idx="0">
                  <c:v>21</c:v>
                </c:pt>
                <c:pt idx="1">
                  <c:v>17</c:v>
                </c:pt>
                <c:pt idx="2">
                  <c:v>15</c:v>
                </c:pt>
                <c:pt idx="3">
                  <c:v>9</c:v>
                </c:pt>
                <c:pt idx="4">
                  <c:v>83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A-4464-BA79-371F838262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3367760"/>
        <c:axId val="2073381904"/>
        <c:axId val="0"/>
      </c:bar3DChart>
      <c:catAx>
        <c:axId val="20733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381904"/>
        <c:crosses val="autoZero"/>
        <c:auto val="1"/>
        <c:lblAlgn val="ctr"/>
        <c:lblOffset val="5"/>
        <c:tickLblSkip val="1"/>
        <c:noMultiLvlLbl val="0"/>
      </c:catAx>
      <c:valAx>
        <c:axId val="20733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3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Наличие Вконтакте</a:t>
            </a:r>
            <a:r>
              <a:rPr lang="en-US"/>
              <a:t> </a:t>
            </a:r>
            <a:r>
              <a:rPr lang="ru-RU"/>
              <a:t>у Студентов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2-4C10-8747-18D6D45641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2-4C10-8747-18D6D45641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22-4C10-8747-18D6D45641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22-4C10-8747-18D6D45641AF}"/>
              </c:ext>
            </c:extLst>
          </c:dPt>
          <c:dLbls>
            <c:spPr>
              <a:noFill/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'ВК Студентов'!$A$2:$B$2</c:f>
              <c:strCache>
                <c:ptCount val="2"/>
                <c:pt idx="0">
                  <c:v>Имеется</c:v>
                </c:pt>
                <c:pt idx="1">
                  <c:v>Не имеется</c:v>
                </c:pt>
              </c:strCache>
            </c:strRef>
          </c:cat>
          <c:val>
            <c:numRef>
              <c:f>'ВК Студентов'!$A$3:$B$3</c:f>
              <c:numCache>
                <c:formatCode>General</c:formatCode>
                <c:ptCount val="2"/>
                <c:pt idx="0">
                  <c:v>23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2-4C10-8747-18D6D45641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1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 ЛПР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'Возраст Студентов'!$B$2</c:f>
              <c:strCache>
                <c:ptCount val="1"/>
                <c:pt idx="0">
                  <c:v>Число студентов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55-4520-AA9C-CFBA626293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55-4520-AA9C-CFBA626293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55-4520-AA9C-CFBA626293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55-4520-AA9C-CFBA62629349}"/>
              </c:ext>
            </c:extLst>
          </c:dPt>
          <c:dLbls>
            <c:spPr>
              <a:noFill/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'Возраст Студентов'!$A$3:$A$6</c:f>
              <c:strCache>
                <c:ptCount val="4"/>
                <c:pt idx="0">
                  <c:v>25 - 35 лет</c:v>
                </c:pt>
                <c:pt idx="1">
                  <c:v>36 - 45 лет</c:v>
                </c:pt>
                <c:pt idx="2">
                  <c:v>Другой возраст</c:v>
                </c:pt>
                <c:pt idx="3">
                  <c:v>Неизвестен возраст</c:v>
                </c:pt>
              </c:strCache>
            </c:strRef>
          </c:cat>
          <c:val>
            <c:numRef>
              <c:f>'Возраст Студентов'!$B$3:$B$6</c:f>
              <c:numCache>
                <c:formatCode>General</c:formatCode>
                <c:ptCount val="4"/>
                <c:pt idx="0">
                  <c:v>2</c:v>
                </c:pt>
                <c:pt idx="1">
                  <c:v>37</c:v>
                </c:pt>
                <c:pt idx="2">
                  <c:v>26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55-4520-AA9C-CFBA626293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1"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'Источники Студентов'!$B$1</c:f>
              <c:strCache>
                <c:ptCount val="1"/>
                <c:pt idx="0">
                  <c:v>Число привлеченных ЛПР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0" tIns="19050" rIns="38100" bIns="19050" anchor="t" anchorCtr="0">
                <a:spAutoFit/>
              </a:bodyPr>
              <a:lstStyle/>
              <a:p>
                <a:pPr algn="ctr">
                  <a:defRPr lang="en-US"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'Источники Студентов'!$A$2:$A$7</c:f>
              <c:strCache>
                <c:ptCount val="6"/>
                <c:pt idx="0">
                  <c:v>Семён</c:v>
                </c:pt>
                <c:pt idx="1">
                  <c:v>Романова-Африкантова</c:v>
                </c:pt>
                <c:pt idx="2">
                  <c:v>InCamp</c:v>
                </c:pt>
                <c:pt idx="3">
                  <c:v>Реклама</c:v>
                </c:pt>
                <c:pt idx="4">
                  <c:v>Прочие источники</c:v>
                </c:pt>
                <c:pt idx="5">
                  <c:v>Неизвестен источник</c:v>
                </c:pt>
              </c:strCache>
            </c:strRef>
          </c:cat>
          <c:val>
            <c:numRef>
              <c:f>'Источники Студентов'!$B$2:$B$7</c:f>
              <c:numCache>
                <c:formatCode>General</c:formatCode>
                <c:ptCount val="6"/>
                <c:pt idx="0">
                  <c:v>21</c:v>
                </c:pt>
                <c:pt idx="1">
                  <c:v>17</c:v>
                </c:pt>
                <c:pt idx="2">
                  <c:v>15</c:v>
                </c:pt>
                <c:pt idx="3">
                  <c:v>9</c:v>
                </c:pt>
                <c:pt idx="4">
                  <c:v>83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A-4E50-94D3-E4EFAA86EC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3367760"/>
        <c:axId val="2073381904"/>
        <c:axId val="0"/>
      </c:bar3DChart>
      <c:catAx>
        <c:axId val="20733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381904"/>
        <c:crosses val="autoZero"/>
        <c:auto val="1"/>
        <c:lblAlgn val="ctr"/>
        <c:lblOffset val="5"/>
        <c:tickLblSkip val="1"/>
        <c:noMultiLvlLbl val="0"/>
      </c:catAx>
      <c:valAx>
        <c:axId val="20733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3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3</xdr:row>
      <xdr:rowOff>148070</xdr:rowOff>
    </xdr:from>
    <xdr:to>
      <xdr:col>14</xdr:col>
      <xdr:colOff>600075</xdr:colOff>
      <xdr:row>18</xdr:row>
      <xdr:rowOff>161786</xdr:rowOff>
    </xdr:to>
    <xdr:graphicFrame macro="">
      <xdr:nvGraphicFramePr>
        <xdr:cNvPr id="8" name="Диаграмма_Instagram_ЛПР">
          <a:extLst>
            <a:ext uri="{FF2B5EF4-FFF2-40B4-BE49-F238E27FC236}">
              <a16:creationId xmlns:a16="http://schemas.microsoft.com/office/drawing/2014/main" id="{5CD81402-47BF-486B-BF05-008BF7CF0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13278</xdr:colOff>
      <xdr:row>4</xdr:row>
      <xdr:rowOff>0</xdr:rowOff>
    </xdr:from>
    <xdr:to>
      <xdr:col>8</xdr:col>
      <xdr:colOff>69273</xdr:colOff>
      <xdr:row>19</xdr:row>
      <xdr:rowOff>0</xdr:rowOff>
    </xdr:to>
    <xdr:graphicFrame macro="">
      <xdr:nvGraphicFramePr>
        <xdr:cNvPr id="12" name="Диаграмма_Возраст_ЛПР">
          <a:extLst>
            <a:ext uri="{FF2B5EF4-FFF2-40B4-BE49-F238E27FC236}">
              <a16:creationId xmlns:a16="http://schemas.microsoft.com/office/drawing/2014/main" id="{9FAE71C9-19D7-4020-88AC-27E3589B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16</xdr:col>
      <xdr:colOff>571500</xdr:colOff>
      <xdr:row>39</xdr:row>
      <xdr:rowOff>11206</xdr:rowOff>
    </xdr:to>
    <xdr:graphicFrame macro="">
      <xdr:nvGraphicFramePr>
        <xdr:cNvPr id="10" name="Диаграмма_Источники_ЛПР">
          <a:extLst>
            <a:ext uri="{FF2B5EF4-FFF2-40B4-BE49-F238E27FC236}">
              <a16:creationId xmlns:a16="http://schemas.microsoft.com/office/drawing/2014/main" id="{77FCD6F7-641A-45FE-99D5-3A2345F95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5</xdr:col>
      <xdr:colOff>49232</xdr:colOff>
      <xdr:row>20</xdr:row>
      <xdr:rowOff>13716</xdr:rowOff>
    </xdr:to>
    <xdr:graphicFrame macro="">
      <xdr:nvGraphicFramePr>
        <xdr:cNvPr id="3" name="Диаграмма_Instagram_ЛПР">
          <a:extLst>
            <a:ext uri="{FF2B5EF4-FFF2-40B4-BE49-F238E27FC236}">
              <a16:creationId xmlns:a16="http://schemas.microsoft.com/office/drawing/2014/main" id="{2ACFD6C8-B41E-4D64-AE2E-DEBFDBBCC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436469</xdr:colOff>
      <xdr:row>11</xdr:row>
      <xdr:rowOff>0</xdr:rowOff>
    </xdr:from>
    <xdr:to>
      <xdr:col>2</xdr:col>
      <xdr:colOff>0</xdr:colOff>
      <xdr:row>26</xdr:row>
      <xdr:rowOff>0</xdr:rowOff>
    </xdr:to>
    <xdr:graphicFrame macro="">
      <xdr:nvGraphicFramePr>
        <xdr:cNvPr id="3" name="Диаграмма_Возраст_ЛПР">
          <a:extLst>
            <a:ext uri="{FF2B5EF4-FFF2-40B4-BE49-F238E27FC236}">
              <a16:creationId xmlns:a16="http://schemas.microsoft.com/office/drawing/2014/main" id="{2B04B5BF-5FDE-49CB-88C0-03C6A7F3F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3</xdr:col>
      <xdr:colOff>2152089</xdr:colOff>
      <xdr:row>40</xdr:row>
      <xdr:rowOff>11206</xdr:rowOff>
    </xdr:to>
    <xdr:graphicFrame macro="">
      <xdr:nvGraphicFramePr>
        <xdr:cNvPr id="3" name="Диаграмма_Источники_ЛПР">
          <a:extLst>
            <a:ext uri="{FF2B5EF4-FFF2-40B4-BE49-F238E27FC236}">
              <a16:creationId xmlns:a16="http://schemas.microsoft.com/office/drawing/2014/main" id="{9D98A69E-3061-4FC0-AE12-FF42468A8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7">
    <queryTableFields count="3">
      <queryTableField id="4" name="Фамилия" tableColumnId="4"/>
      <queryTableField id="5" name="Имя" tableColumnId="5"/>
      <queryTableField id="6" name="Отчество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_ЛПР" displayName="Таблица_ЛПР" comment="Таблица" ref="A1:X98" totalsRowShown="0" headerRowDxfId="53" dataDxfId="52" tableBorderDxfId="51">
  <autoFilter ref="A1:X98"/>
  <tableColumns count="24">
    <tableColumn id="1" name="ФИО Студента" dataDxfId="50"/>
    <tableColumn id="5" name="Телефон студента" dataDxfId="49"/>
    <tableColumn id="22" name="Дата рождения студента" dataDxfId="48"/>
    <tableColumn id="23" name="Возраст Студента" dataDxfId="47">
      <calculatedColumnFormula>IF(DATEDIF(C2, TODAY(), "Y") &gt; 80, "Нет данных", DATEDIF(C2, TODAY(), "Y"))</calculatedColumnFormula>
    </tableColumn>
    <tableColumn id="24" name="Вконтакте Студента" dataDxfId="46"/>
    <tableColumn id="45" name="Хоккей в Сочи 2016" dataDxfId="45"/>
    <tableColumn id="46" name="Солнечная Долина 2016" dataDxfId="44"/>
    <tableColumn id="47" name="Зима в сочи 2017" dataDxfId="43"/>
    <tableColumn id="48" name="Солнечная Долина 2017 1-ая смена" dataDxfId="42"/>
    <tableColumn id="49" name="Солнечная Долина 2017 2-ая смена" dataDxfId="41"/>
    <tableColumn id="50" name="Дивное 2018" dataDxfId="40"/>
    <tableColumn id="51" name="Греция 2018 Оливия" dataDxfId="39"/>
    <tableColumn id="52" name="Греция 2018 Дом Солнца" dataDxfId="38"/>
    <tableColumn id="53" name="Солнечная Долина 2018" dataDxfId="37"/>
    <tableColumn id="54" name="Зима в Голубино 2019" dataDxfId="36"/>
    <tableColumn id="55" name="Зима в Голубино 2020" dataDxfId="35"/>
    <tableColumn id="56" name="Эски-Кермен Крым 2020" dataDxfId="34"/>
    <tableColumn id="57" name="Солнечная Долина  2021 Седьмой Интеллект" dataDxfId="33"/>
    <tableColumn id="58" name="Солнечная Долина 2021 Форт Боярд" dataDxfId="32"/>
    <tableColumn id="59" name="Зима в Голубино 2022" dataDxfId="31"/>
    <tableColumn id="60" name="Солнечная Долина 2022 Волшебное приключение в Тавриде" dataDxfId="30"/>
    <tableColumn id="61" name="Солнечная Долина 2022 Школа Хогвартс. Неизданное." dataDxfId="29"/>
    <tableColumn id="62" name="Солнечная Долина 2022 Краски Крымских Эмоций" dataDxfId="28"/>
    <tableColumn id="63" name="Источник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5" name="Разделение_ФИО_ЛПР" displayName="Разделение_ФИО_ЛПР" ref="A1:C97" tableType="queryTable" totalsRowShown="0">
  <autoFilter ref="A1:C97"/>
  <tableColumns count="3">
    <tableColumn id="4" uniqueName="4" name="Фамилия" queryTableFieldId="4" dataDxfId="26"/>
    <tableColumn id="5" uniqueName="5" name="Имя" queryTableFieldId="5" dataDxfId="25"/>
    <tableColumn id="6" uniqueName="6" name="Отчество" queryTableFieldId="6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6" name="Instagram_ЛПР" displayName="Instagram_ЛПР" comment="Таблица" ref="A2:B3" totalsRowShown="0" headerRowDxfId="23" headerRowBorderDxfId="22" tableBorderDxfId="21" totalsRowBorderDxfId="20">
  <autoFilter ref="A2:B3"/>
  <tableColumns count="2">
    <tableColumn id="1" name="Имеется" dataDxfId="19">
      <calculatedColumnFormula>COUNTA(Таблица_ЛПР[Вконтакте Студента])</calculatedColumnFormula>
    </tableColumn>
    <tableColumn id="2" name="Не имеется" dataDxfId="18">
      <calculatedColumnFormula>'Возраст Студентов'!B7 - 'ВК Студентов'!A3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Возраст_ЛПР" displayName="Возраст_ЛПР" comment="Таблица" ref="A2:B6" totalsRowShown="0">
  <autoFilter ref="A2:B6"/>
  <tableColumns count="2">
    <tableColumn id="1" name="Возраст студентов"/>
    <tableColumn id="2" name="Число студентов">
      <calculatedColumnFormula>COUNTIF(Таблица_ЛПР[Возраст Студента], "&gt;36") - COUNTIF(Таблица_ЛПР[Возраст Студента], "&gt;45")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2" name="Источники_ЛПР" displayName="Источники_ЛПР" comment="Таблица" ref="A1:B7" totalsRowShown="0" headerRowDxfId="17" headerRowBorderDxfId="16" tableBorderDxfId="15" totalsRowBorderDxfId="14" headerRowCellStyle="Обычный 2">
  <autoFilter ref="A1:B7"/>
  <tableColumns count="2">
    <tableColumn id="1" name="Иточник Студентов" dataDxfId="13"/>
    <tableColumn id="2" name="Число привлеченных ЛПР" dataDxfId="1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7" name="Справочник_Источники_ЛПР" displayName="Справочник_Источники_ЛПР" comment="Таблица" ref="D1:D5" totalsRowShown="0" headerRowDxfId="11" dataDxfId="10" tableBorderDxfId="9">
  <autoFilter ref="D1:D5"/>
  <tableColumns count="1">
    <tableColumn id="1" name="Справочник Источники ЛПР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Поддержка_модели_данных" displayName="Поддержка_модели_данных" ref="A2:E8" totalsRowShown="0" headerRowDxfId="7" dataDxfId="6" tableBorderDxfId="5" headerRowCellStyle="Обычный 2" dataCellStyle="Обычный 2">
  <autoFilter ref="A2:E8"/>
  <tableColumns count="5">
    <tableColumn id="1" name="Решаемые вопросы заказчика (Бизнес задачи)" dataDxfId="4" dataCellStyle="Обычный 2"/>
    <tableColumn id="2" name="Используемые функции" dataDxfId="3" dataCellStyle="Обычный 2"/>
    <tableColumn id="3" name="Используемы столбцы данных" dataDxfId="2" dataCellStyle="Обычный 2"/>
    <tableColumn id="4" name="Формат обрабатываемых данных" dataDxfId="1" dataCellStyle="Обычный 2"/>
    <tableColumn id="5" name="Где посмотреть вычисления" dataDxfId="0" dataCellStyle="Обычный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/>
  </sheetPr>
  <dimension ref="A1:AE54"/>
  <sheetViews>
    <sheetView showGridLines="0" zoomScale="70" zoomScaleNormal="70" zoomScaleSheetLayoutView="85" workbookViewId="0">
      <selection activeCell="N22" sqref="N22"/>
    </sheetView>
  </sheetViews>
  <sheetFormatPr defaultColWidth="0" defaultRowHeight="14.5" zeroHeight="1"/>
  <cols>
    <col min="1" max="15" width="9.1796875" customWidth="1"/>
    <col min="16" max="18" width="9" customWidth="1"/>
    <col min="19" max="19" width="23.7265625" hidden="1" customWidth="1"/>
    <col min="20" max="21" width="9.1796875" hidden="1" customWidth="1"/>
    <col min="22" max="22" width="23.7265625" hidden="1" customWidth="1"/>
    <col min="23" max="25" width="56.453125" hidden="1" customWidth="1"/>
    <col min="26" max="27" width="9.1796875" hidden="1"/>
    <col min="28" max="28" width="23.7265625" hidden="1"/>
    <col min="29" max="31" width="56.453125" hidden="1"/>
    <col min="32" max="16384" width="9.1796875" hidden="1"/>
  </cols>
  <sheetData>
    <row r="1" spans="3:16"/>
    <row r="2" spans="3:16" ht="15" customHeight="1">
      <c r="C2" s="64" t="s">
        <v>262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3" spans="3:16" ht="15" customHeight="1"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9"/>
    </row>
    <row r="4" spans="3:16"/>
    <row r="5" spans="3:16"/>
    <row r="6" spans="3:16"/>
    <row r="7" spans="3:16"/>
    <row r="8" spans="3:16"/>
    <row r="9" spans="3:16"/>
    <row r="10" spans="3:16"/>
    <row r="11" spans="3:16"/>
    <row r="12" spans="3:16"/>
    <row r="13" spans="3:16"/>
    <row r="14" spans="3:16"/>
    <row r="15" spans="3:16"/>
    <row r="16" spans="3:16"/>
    <row r="17" spans="2:8"/>
    <row r="18" spans="2:8"/>
    <row r="19" spans="2:8"/>
    <row r="20" spans="2:8"/>
    <row r="21" spans="2:8">
      <c r="B21" s="55" t="s">
        <v>255</v>
      </c>
      <c r="C21" s="56"/>
      <c r="D21" s="56"/>
      <c r="F21" s="57" t="s">
        <v>256</v>
      </c>
      <c r="G21" s="58"/>
      <c r="H21" s="58"/>
    </row>
    <row r="22" spans="2:8">
      <c r="B22" s="8" t="s">
        <v>252</v>
      </c>
      <c r="C22" s="54">
        <v>25</v>
      </c>
      <c r="F22" s="8" t="s">
        <v>252</v>
      </c>
      <c r="G22" s="54">
        <v>36</v>
      </c>
    </row>
    <row r="23" spans="2:8">
      <c r="B23" s="8" t="s">
        <v>253</v>
      </c>
      <c r="C23" s="54">
        <v>35</v>
      </c>
      <c r="F23" s="8" t="s">
        <v>253</v>
      </c>
      <c r="G23" s="54">
        <v>45</v>
      </c>
    </row>
    <row r="24" spans="2:8"/>
    <row r="25" spans="2:8"/>
    <row r="26" spans="2:8"/>
    <row r="27" spans="2:8"/>
    <row r="28" spans="2:8"/>
    <row r="29" spans="2:8"/>
    <row r="30" spans="2:8"/>
    <row r="31" spans="2:8"/>
    <row r="32" spans="2:8"/>
    <row r="33"/>
    <row r="34"/>
    <row r="35"/>
    <row r="36"/>
    <row r="37"/>
    <row r="38"/>
    <row r="39"/>
    <row r="40"/>
    <row r="41"/>
    <row r="51" spans="3:3" ht="35" hidden="1">
      <c r="C51" s="6"/>
    </row>
    <row r="52" spans="3:3" ht="35" hidden="1">
      <c r="C52" s="7"/>
    </row>
    <row r="53" spans="3:3" ht="35" hidden="1">
      <c r="C53" s="7"/>
    </row>
    <row r="54" spans="3:3" ht="35" hidden="1">
      <c r="C54" s="7"/>
    </row>
  </sheetData>
  <mergeCells count="1">
    <mergeCell ref="C2:P3"/>
  </mergeCells>
  <dataValidations disablePrompts="1" count="3">
    <dataValidation type="whole" operator="lessThan" allowBlank="1" showInputMessage="1" showErrorMessage="1" errorTitle="Неверный ввод" error="&quot;От&quot; должно быть &lt; &quot;До&quot;" prompt="От какого возраста включительно (целое число)" sqref="C22">
      <formula1>C23</formula1>
    </dataValidation>
    <dataValidation type="whole" operator="greaterThan" allowBlank="1" showInputMessage="1" showErrorMessage="1" errorTitle="Неверный ввод" error="&quot;До&quot; должно быть &gt; &quot;От&quot;" prompt="До какого возраста включительно (целое число)" sqref="G23 C23">
      <formula1>C22</formula1>
    </dataValidation>
    <dataValidation type="whole" operator="lessThan" allowBlank="1" showInputMessage="1" showErrorMessage="1" errorTitle="Неверный ввод" error="Диапозон возраста старшей группы должен быть больше диапозона младшей группы." prompt="От какого возраста включительно (целое число)" sqref="G22">
      <formula1>G23</formula1>
    </dataValidation>
  </dataValidations>
  <printOptions horizontalCentered="1" verticalCentered="1"/>
  <pageMargins left="0.25" right="0.25" top="0.75" bottom="0.75" header="0.3" footer="0.3"/>
  <pageSetup paperSize="9" scale="65" orientation="landscape" horizontalDpi="0" verticalDpi="0" r:id="rId1"/>
  <colBreaks count="2" manualBreakCount="2">
    <brk id="18" min="1" max="40" man="1"/>
    <brk id="1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5" tint="0.39997558519241921"/>
  </sheetPr>
  <dimension ref="A1:AL100"/>
  <sheetViews>
    <sheetView zoomScale="85" zoomScaleNormal="85" workbookViewId="0">
      <pane xSplit="1" ySplit="1" topLeftCell="B2" activePane="bottomRight" state="frozen"/>
      <selection activeCell="N1" sqref="N1"/>
      <selection pane="topRight" activeCell="O1" sqref="O1"/>
      <selection pane="bottomLeft" activeCell="N2" sqref="N2"/>
      <selection pane="bottomRight" activeCell="X2" sqref="X2"/>
    </sheetView>
  </sheetViews>
  <sheetFormatPr defaultColWidth="9.1796875" defaultRowHeight="13" zeroHeight="1" outlineLevelCol="1"/>
  <cols>
    <col min="1" max="1" width="44.26953125" style="31" bestFit="1" customWidth="1"/>
    <col min="2" max="2" width="16.81640625" style="32" customWidth="1"/>
    <col min="3" max="3" width="14.81640625" style="33" customWidth="1"/>
    <col min="4" max="4" width="14.1796875" style="34" customWidth="1"/>
    <col min="5" max="5" width="20.453125" style="30" customWidth="1"/>
    <col min="6" max="14" width="8.7265625" style="30" hidden="1" customWidth="1" outlineLevel="1"/>
    <col min="15" max="15" width="13.1796875" style="30" hidden="1" customWidth="1" outlineLevel="1"/>
    <col min="16" max="18" width="8.7265625" style="30" hidden="1" customWidth="1" outlineLevel="1"/>
    <col min="19" max="19" width="16.54296875" style="4" hidden="1" customWidth="1" outlineLevel="1"/>
    <col min="20" max="20" width="8.7265625" style="30" hidden="1" customWidth="1" outlineLevel="1"/>
    <col min="21" max="21" width="15.26953125" style="4" hidden="1" customWidth="1" outlineLevel="1"/>
    <col min="22" max="22" width="8.7265625" style="4" hidden="1" customWidth="1" outlineLevel="1"/>
    <col min="23" max="23" width="12.453125" style="4" hidden="1" customWidth="1" outlineLevel="1"/>
    <col min="24" max="24" width="47" style="35" customWidth="1" collapsed="1"/>
    <col min="25" max="28" width="9.1796875" style="30"/>
    <col min="29" max="29" width="9.1796875" style="30" customWidth="1"/>
    <col min="30" max="16384" width="9.1796875" style="30"/>
  </cols>
  <sheetData>
    <row r="1" spans="1:24" s="28" customFormat="1" ht="43.5" customHeight="1">
      <c r="A1" s="36" t="s">
        <v>263</v>
      </c>
      <c r="B1" s="36" t="s">
        <v>264</v>
      </c>
      <c r="C1" s="36" t="s">
        <v>265</v>
      </c>
      <c r="D1" s="36" t="s">
        <v>266</v>
      </c>
      <c r="E1" s="36" t="s">
        <v>278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8" t="s">
        <v>22</v>
      </c>
    </row>
    <row r="2" spans="1:24" s="4" customFormat="1">
      <c r="A2" s="21" t="s">
        <v>261</v>
      </c>
      <c r="B2" s="61">
        <v>79999999999</v>
      </c>
      <c r="C2" s="27">
        <v>28899</v>
      </c>
      <c r="D2" s="19">
        <f ca="1">IF(DATEDIF(C2, TODAY(), "Y") &gt; 80, "Нет данных", DATEDIF(C2, TODAY(), "Y"))</f>
        <v>45</v>
      </c>
      <c r="E2" s="22" t="s">
        <v>279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26</v>
      </c>
      <c r="R2" s="2" t="s">
        <v>26</v>
      </c>
      <c r="S2" s="2"/>
      <c r="T2" s="2" t="s">
        <v>26</v>
      </c>
      <c r="U2" s="2"/>
      <c r="V2" s="2" t="s">
        <v>26</v>
      </c>
      <c r="W2" s="2"/>
      <c r="X2" s="3" t="s">
        <v>27</v>
      </c>
    </row>
    <row r="3" spans="1:24" s="4" customFormat="1">
      <c r="A3" s="21" t="s">
        <v>261</v>
      </c>
      <c r="B3" s="61">
        <v>79999999999</v>
      </c>
      <c r="C3" s="27">
        <v>28019</v>
      </c>
      <c r="D3" s="19">
        <f t="shared" ref="D3:D66" ca="1" si="0">IF(DATEDIF(C3, TODAY(), "Y") &gt; 80, "Нет данных", DATEDIF(C3, TODAY(), "Y"))</f>
        <v>48</v>
      </c>
      <c r="E3" s="22" t="s">
        <v>279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 t="s">
        <v>31</v>
      </c>
      <c r="R3" s="2" t="s">
        <v>26</v>
      </c>
      <c r="S3" s="2"/>
      <c r="T3" s="2"/>
      <c r="U3" s="2" t="s">
        <v>32</v>
      </c>
      <c r="V3" s="2" t="s">
        <v>32</v>
      </c>
      <c r="W3" s="2" t="s">
        <v>32</v>
      </c>
      <c r="X3" s="3" t="s">
        <v>33</v>
      </c>
    </row>
    <row r="4" spans="1:24" s="4" customFormat="1">
      <c r="A4" s="21" t="s">
        <v>261</v>
      </c>
      <c r="B4" s="61">
        <v>79999999999</v>
      </c>
      <c r="C4" s="27">
        <v>31314</v>
      </c>
      <c r="D4" s="19">
        <f t="shared" ca="1" si="0"/>
        <v>39</v>
      </c>
      <c r="E4" s="20"/>
      <c r="F4" s="2"/>
      <c r="G4" s="2"/>
      <c r="H4" s="2" t="s">
        <v>26</v>
      </c>
      <c r="I4" s="2" t="s">
        <v>26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 t="s">
        <v>32</v>
      </c>
      <c r="V4" s="2" t="s">
        <v>32</v>
      </c>
      <c r="W4" s="2" t="s">
        <v>32</v>
      </c>
      <c r="X4" s="3" t="s">
        <v>37</v>
      </c>
    </row>
    <row r="5" spans="1:24" s="4" customFormat="1">
      <c r="A5" s="21" t="s">
        <v>261</v>
      </c>
      <c r="B5" s="61">
        <v>79999999999</v>
      </c>
      <c r="C5" s="27">
        <v>31163</v>
      </c>
      <c r="D5" s="19">
        <f t="shared" ca="1" si="0"/>
        <v>39</v>
      </c>
      <c r="E5" s="20"/>
      <c r="F5" s="2"/>
      <c r="G5" s="2"/>
      <c r="H5" s="2"/>
      <c r="I5" s="2" t="s">
        <v>26</v>
      </c>
      <c r="J5" s="2"/>
      <c r="K5" s="2"/>
      <c r="L5" s="2" t="s">
        <v>26</v>
      </c>
      <c r="M5" s="2"/>
      <c r="N5" s="2"/>
      <c r="O5" s="2" t="s">
        <v>26</v>
      </c>
      <c r="P5" s="2"/>
      <c r="Q5" s="2"/>
      <c r="R5" s="2"/>
      <c r="S5" s="2"/>
      <c r="T5" s="2"/>
      <c r="U5" s="2" t="s">
        <v>32</v>
      </c>
      <c r="V5" s="2" t="s">
        <v>32</v>
      </c>
      <c r="W5" s="2" t="s">
        <v>32</v>
      </c>
      <c r="X5" s="3" t="s">
        <v>37</v>
      </c>
    </row>
    <row r="6" spans="1:24" s="4" customFormat="1">
      <c r="A6" s="21" t="s">
        <v>261</v>
      </c>
      <c r="B6" s="61">
        <v>79999999999</v>
      </c>
      <c r="C6" s="27"/>
      <c r="D6" s="19" t="str">
        <f t="shared" ca="1" si="0"/>
        <v>Нет данных</v>
      </c>
      <c r="E6" s="20"/>
      <c r="F6" s="2"/>
      <c r="G6" s="2"/>
      <c r="H6" s="2"/>
      <c r="I6" s="2" t="s">
        <v>26</v>
      </c>
      <c r="J6" s="2"/>
      <c r="K6" s="2"/>
      <c r="L6" s="2"/>
      <c r="M6" s="2"/>
      <c r="N6" s="2" t="s">
        <v>26</v>
      </c>
      <c r="O6" s="2"/>
      <c r="P6" s="2"/>
      <c r="Q6" s="2"/>
      <c r="R6" s="2"/>
      <c r="S6" s="2" t="s">
        <v>26</v>
      </c>
      <c r="T6" s="2"/>
      <c r="U6" s="2" t="s">
        <v>32</v>
      </c>
      <c r="V6" s="2" t="s">
        <v>32</v>
      </c>
      <c r="W6" s="2" t="s">
        <v>32</v>
      </c>
      <c r="X6" s="3" t="s">
        <v>33</v>
      </c>
    </row>
    <row r="7" spans="1:24" s="4" customFormat="1">
      <c r="A7" s="21" t="s">
        <v>261</v>
      </c>
      <c r="B7" s="61">
        <v>79999999999</v>
      </c>
      <c r="C7" s="27">
        <v>27839</v>
      </c>
      <c r="D7" s="19">
        <f t="shared" ca="1" si="0"/>
        <v>48</v>
      </c>
      <c r="E7" s="20"/>
      <c r="F7" s="2"/>
      <c r="G7" s="2"/>
      <c r="H7" s="2"/>
      <c r="I7" s="2" t="s">
        <v>26</v>
      </c>
      <c r="J7" s="2"/>
      <c r="K7" s="2" t="s">
        <v>26</v>
      </c>
      <c r="L7" s="2"/>
      <c r="M7" s="2"/>
      <c r="N7" s="2"/>
      <c r="O7" s="2"/>
      <c r="P7" s="2"/>
      <c r="Q7" s="2"/>
      <c r="R7" s="2"/>
      <c r="S7" s="2"/>
      <c r="T7" s="2"/>
      <c r="U7" s="2" t="s">
        <v>32</v>
      </c>
      <c r="V7" s="2" t="s">
        <v>32</v>
      </c>
      <c r="W7" s="2" t="s">
        <v>32</v>
      </c>
      <c r="X7" s="3" t="s">
        <v>33</v>
      </c>
    </row>
    <row r="8" spans="1:24" s="4" customFormat="1">
      <c r="A8" s="21" t="s">
        <v>261</v>
      </c>
      <c r="B8" s="61">
        <v>79999999999</v>
      </c>
      <c r="C8" s="27">
        <v>30711</v>
      </c>
      <c r="D8" s="19">
        <f t="shared" ca="1" si="0"/>
        <v>40</v>
      </c>
      <c r="E8" s="20"/>
      <c r="F8" s="2"/>
      <c r="G8" s="2"/>
      <c r="H8" s="2"/>
      <c r="I8" s="2" t="s">
        <v>26</v>
      </c>
      <c r="J8" s="2"/>
      <c r="K8" s="2"/>
      <c r="L8" s="2"/>
      <c r="M8" s="2"/>
      <c r="N8" s="2" t="s">
        <v>26</v>
      </c>
      <c r="O8" s="2"/>
      <c r="P8" s="2"/>
      <c r="Q8" s="2"/>
      <c r="R8" s="2"/>
      <c r="S8" s="2"/>
      <c r="T8" s="2"/>
      <c r="U8" s="2" t="s">
        <v>32</v>
      </c>
      <c r="V8" s="2" t="s">
        <v>32</v>
      </c>
      <c r="W8" s="2" t="s">
        <v>32</v>
      </c>
      <c r="X8" s="3"/>
    </row>
    <row r="9" spans="1:24" s="4" customFormat="1">
      <c r="A9" s="21" t="s">
        <v>261</v>
      </c>
      <c r="B9" s="61">
        <v>79999999999</v>
      </c>
      <c r="C9" s="27">
        <v>28539</v>
      </c>
      <c r="D9" s="19">
        <f t="shared" ca="1" si="0"/>
        <v>46</v>
      </c>
      <c r="E9" s="20"/>
      <c r="F9" s="2"/>
      <c r="G9" s="2"/>
      <c r="H9" s="2"/>
      <c r="I9" s="2" t="s">
        <v>26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 t="s">
        <v>32</v>
      </c>
      <c r="V9" s="2" t="s">
        <v>32</v>
      </c>
      <c r="W9" s="2" t="s">
        <v>32</v>
      </c>
      <c r="X9" s="3" t="s">
        <v>37</v>
      </c>
    </row>
    <row r="10" spans="1:24" s="4" customFormat="1">
      <c r="A10" s="21" t="s">
        <v>261</v>
      </c>
      <c r="B10" s="61">
        <v>79999999999</v>
      </c>
      <c r="C10" s="27">
        <v>25566</v>
      </c>
      <c r="D10" s="19">
        <f t="shared" ca="1" si="0"/>
        <v>54</v>
      </c>
      <c r="E10" s="20"/>
      <c r="F10" s="2"/>
      <c r="G10" s="2"/>
      <c r="H10" s="2"/>
      <c r="I10" s="2" t="s">
        <v>26</v>
      </c>
      <c r="J10" s="2"/>
      <c r="K10" s="2" t="s">
        <v>26</v>
      </c>
      <c r="L10" s="2"/>
      <c r="M10" s="2"/>
      <c r="N10" s="2" t="s">
        <v>26</v>
      </c>
      <c r="O10" s="2"/>
      <c r="P10" s="2"/>
      <c r="Q10" s="2"/>
      <c r="R10" s="2"/>
      <c r="S10" s="2" t="s">
        <v>26</v>
      </c>
      <c r="T10" s="2"/>
      <c r="U10" s="2" t="s">
        <v>32</v>
      </c>
      <c r="V10" s="2" t="s">
        <v>32</v>
      </c>
      <c r="W10" s="2" t="s">
        <v>32</v>
      </c>
      <c r="X10" s="3"/>
    </row>
    <row r="11" spans="1:24" s="4" customFormat="1">
      <c r="A11" s="21" t="s">
        <v>261</v>
      </c>
      <c r="B11" s="61">
        <v>79999999999</v>
      </c>
      <c r="C11" s="27">
        <v>27141</v>
      </c>
      <c r="D11" s="19">
        <f t="shared" ca="1" si="0"/>
        <v>50</v>
      </c>
      <c r="E11" s="20"/>
      <c r="F11" s="2"/>
      <c r="G11" s="2" t="s">
        <v>26</v>
      </c>
      <c r="H11" s="2" t="s">
        <v>26</v>
      </c>
      <c r="I11" s="2" t="s">
        <v>26</v>
      </c>
      <c r="J11" s="2"/>
      <c r="K11" s="2"/>
      <c r="L11" s="2"/>
      <c r="M11" s="2"/>
      <c r="N11" s="2"/>
      <c r="O11" s="2"/>
      <c r="P11" s="2" t="s">
        <v>26</v>
      </c>
      <c r="Q11" s="2"/>
      <c r="R11" s="2"/>
      <c r="S11" s="2"/>
      <c r="T11" s="2"/>
      <c r="U11" s="2" t="s">
        <v>32</v>
      </c>
      <c r="V11" s="2" t="s">
        <v>32</v>
      </c>
      <c r="W11" s="2" t="s">
        <v>32</v>
      </c>
      <c r="X11" s="3" t="s">
        <v>33</v>
      </c>
    </row>
    <row r="12" spans="1:24" s="4" customFormat="1" ht="15" customHeight="1">
      <c r="A12" s="21" t="s">
        <v>261</v>
      </c>
      <c r="B12" s="61">
        <v>79999999999</v>
      </c>
      <c r="C12" s="27"/>
      <c r="D12" s="19" t="str">
        <f t="shared" ca="1" si="0"/>
        <v>Нет данных</v>
      </c>
      <c r="E12" s="20"/>
      <c r="F12" s="2"/>
      <c r="G12" s="2" t="s">
        <v>26</v>
      </c>
      <c r="H12" s="2"/>
      <c r="I12" s="2"/>
      <c r="J12" s="2"/>
      <c r="K12" s="2" t="s">
        <v>26</v>
      </c>
      <c r="L12" s="2" t="s">
        <v>26</v>
      </c>
      <c r="M12" s="2"/>
      <c r="N12" s="2"/>
      <c r="O12" s="2"/>
      <c r="P12" s="2"/>
      <c r="Q12" s="2"/>
      <c r="R12" s="2"/>
      <c r="S12" s="2"/>
      <c r="T12" s="2"/>
      <c r="U12" s="2" t="s">
        <v>32</v>
      </c>
      <c r="V12" s="2" t="s">
        <v>32</v>
      </c>
      <c r="W12" s="2" t="s">
        <v>32</v>
      </c>
      <c r="X12" s="3" t="s">
        <v>33</v>
      </c>
    </row>
    <row r="13" spans="1:24" s="29" customFormat="1" ht="15" customHeight="1">
      <c r="A13" s="21" t="s">
        <v>261</v>
      </c>
      <c r="B13" s="61">
        <v>79999999999</v>
      </c>
      <c r="C13" s="27">
        <v>27760</v>
      </c>
      <c r="D13" s="19">
        <f t="shared" ca="1" si="0"/>
        <v>48</v>
      </c>
      <c r="E13" s="20"/>
      <c r="F13" s="2"/>
      <c r="G13" s="2"/>
      <c r="H13" s="2"/>
      <c r="I13" s="2"/>
      <c r="J13" s="2" t="s">
        <v>26</v>
      </c>
      <c r="K13" s="2" t="s">
        <v>26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3" t="s">
        <v>33</v>
      </c>
    </row>
    <row r="14" spans="1:24" s="4" customFormat="1" ht="15" customHeight="1">
      <c r="A14" s="21" t="s">
        <v>261</v>
      </c>
      <c r="B14" s="61">
        <v>79999999999</v>
      </c>
      <c r="C14" s="27">
        <v>29102</v>
      </c>
      <c r="D14" s="19">
        <f t="shared" ca="1" si="0"/>
        <v>45</v>
      </c>
      <c r="E14" s="20"/>
      <c r="F14" s="2"/>
      <c r="G14" s="2" t="s">
        <v>26</v>
      </c>
      <c r="H14" s="2" t="s">
        <v>26</v>
      </c>
      <c r="I14" s="2"/>
      <c r="J14" s="2" t="s">
        <v>26</v>
      </c>
      <c r="K14" s="2" t="s">
        <v>26</v>
      </c>
      <c r="L14" s="2" t="s">
        <v>26</v>
      </c>
      <c r="M14" s="2"/>
      <c r="N14" s="2" t="s">
        <v>26</v>
      </c>
      <c r="O14" s="2"/>
      <c r="P14" s="2"/>
      <c r="Q14" s="2"/>
      <c r="R14" s="2"/>
      <c r="S14" s="2" t="s">
        <v>26</v>
      </c>
      <c r="T14" s="2"/>
      <c r="U14" s="2" t="s">
        <v>32</v>
      </c>
      <c r="V14" s="2" t="s">
        <v>32</v>
      </c>
      <c r="W14" s="2" t="s">
        <v>32</v>
      </c>
      <c r="X14" s="3" t="s">
        <v>33</v>
      </c>
    </row>
    <row r="15" spans="1:24" ht="15" customHeight="1">
      <c r="A15" s="21" t="s">
        <v>261</v>
      </c>
      <c r="B15" s="61">
        <v>79999999999</v>
      </c>
      <c r="C15" s="27">
        <v>30485</v>
      </c>
      <c r="D15" s="19">
        <f t="shared" ca="1" si="0"/>
        <v>41</v>
      </c>
      <c r="E15" s="20"/>
      <c r="F15" s="2"/>
      <c r="G15" s="2"/>
      <c r="H15" s="2"/>
      <c r="I15" s="2"/>
      <c r="J15" s="2" t="s">
        <v>26</v>
      </c>
      <c r="K15" s="2" t="s">
        <v>26</v>
      </c>
      <c r="L15" s="2"/>
      <c r="M15" s="2"/>
      <c r="N15" s="2"/>
      <c r="O15" s="2"/>
      <c r="P15" s="2"/>
      <c r="Q15" s="2"/>
      <c r="R15" s="2"/>
      <c r="S15" s="2"/>
      <c r="T15" s="2"/>
      <c r="U15" s="2" t="s">
        <v>32</v>
      </c>
      <c r="V15" s="2" t="s">
        <v>32</v>
      </c>
      <c r="W15" s="2" t="s">
        <v>32</v>
      </c>
      <c r="X15" s="3" t="s">
        <v>33</v>
      </c>
    </row>
    <row r="16" spans="1:24" ht="15" customHeight="1">
      <c r="A16" s="21" t="s">
        <v>261</v>
      </c>
      <c r="B16" s="61">
        <v>79999999999</v>
      </c>
      <c r="C16" s="27">
        <v>30270</v>
      </c>
      <c r="D16" s="19">
        <f t="shared" ca="1" si="0"/>
        <v>41</v>
      </c>
      <c r="E16" s="20"/>
      <c r="F16" s="2" t="s">
        <v>26</v>
      </c>
      <c r="G16" s="2"/>
      <c r="H16" s="2"/>
      <c r="I16" s="2"/>
      <c r="J16" s="2"/>
      <c r="K16" s="2" t="s">
        <v>26</v>
      </c>
      <c r="L16" s="2"/>
      <c r="M16" s="2"/>
      <c r="N16" s="2"/>
      <c r="O16" s="2"/>
      <c r="P16" s="2"/>
      <c r="Q16" s="2"/>
      <c r="R16" s="2"/>
      <c r="S16" s="2" t="s">
        <v>26</v>
      </c>
      <c r="T16" s="2"/>
      <c r="U16" s="2" t="s">
        <v>32</v>
      </c>
      <c r="V16" s="2"/>
      <c r="W16" s="2"/>
      <c r="X16" s="3" t="s">
        <v>33</v>
      </c>
    </row>
    <row r="17" spans="1:24" ht="15" customHeight="1">
      <c r="A17" s="21" t="s">
        <v>261</v>
      </c>
      <c r="B17" s="61">
        <v>79999999999</v>
      </c>
      <c r="C17" s="27">
        <v>28951</v>
      </c>
      <c r="D17" s="19">
        <f t="shared" ca="1" si="0"/>
        <v>45</v>
      </c>
      <c r="E17" s="22" t="s">
        <v>279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 t="s">
        <v>26</v>
      </c>
      <c r="Q17" s="2" t="s">
        <v>26</v>
      </c>
      <c r="R17" s="2"/>
      <c r="S17" s="2"/>
      <c r="T17" s="2"/>
      <c r="U17" s="2"/>
      <c r="V17" s="2"/>
      <c r="W17" s="2"/>
      <c r="X17" s="3" t="s">
        <v>68</v>
      </c>
    </row>
    <row r="18" spans="1:24" ht="15" customHeight="1">
      <c r="A18" s="21" t="s">
        <v>261</v>
      </c>
      <c r="B18" s="61">
        <v>79999999999</v>
      </c>
      <c r="C18" s="27"/>
      <c r="D18" s="19" t="str">
        <f t="shared" ca="1" si="0"/>
        <v>Нет данных</v>
      </c>
      <c r="E18" s="20"/>
      <c r="F18" s="2"/>
      <c r="G18" s="2"/>
      <c r="H18" s="2"/>
      <c r="I18" s="2" t="s">
        <v>26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3" t="s">
        <v>33</v>
      </c>
    </row>
    <row r="19" spans="1:24" ht="15" customHeight="1">
      <c r="A19" s="21" t="s">
        <v>261</v>
      </c>
      <c r="B19" s="61">
        <v>79999999999</v>
      </c>
      <c r="C19" s="27">
        <v>28881</v>
      </c>
      <c r="D19" s="19">
        <f t="shared" ca="1" si="0"/>
        <v>45</v>
      </c>
      <c r="E19" s="20"/>
      <c r="F19" s="2" t="s">
        <v>26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3" t="s">
        <v>33</v>
      </c>
    </row>
    <row r="20" spans="1:24" ht="15" customHeight="1">
      <c r="A20" s="21" t="s">
        <v>261</v>
      </c>
      <c r="B20" s="61">
        <v>79999999999</v>
      </c>
      <c r="C20" s="27">
        <v>24147</v>
      </c>
      <c r="D20" s="19">
        <f t="shared" ca="1" si="0"/>
        <v>58</v>
      </c>
      <c r="E20" s="20"/>
      <c r="F20" s="2"/>
      <c r="G20" s="2" t="s">
        <v>26</v>
      </c>
      <c r="H20" s="2"/>
      <c r="I20" s="2"/>
      <c r="J20" s="2" t="s">
        <v>26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3" t="s">
        <v>33</v>
      </c>
    </row>
    <row r="21" spans="1:24" ht="15" customHeight="1">
      <c r="A21" s="21" t="s">
        <v>261</v>
      </c>
      <c r="B21" s="61">
        <v>79999999999</v>
      </c>
      <c r="C21" s="27">
        <v>28249</v>
      </c>
      <c r="D21" s="19">
        <f t="shared" ca="1" si="0"/>
        <v>47</v>
      </c>
      <c r="E21" s="20"/>
      <c r="F21" s="2"/>
      <c r="G21" s="2"/>
      <c r="H21" s="2" t="s">
        <v>26</v>
      </c>
      <c r="I21" s="2"/>
      <c r="J21" s="2"/>
      <c r="K21" s="2" t="s">
        <v>26</v>
      </c>
      <c r="L21" s="2"/>
      <c r="M21" s="2"/>
      <c r="N21" s="2"/>
      <c r="O21" s="2" t="s">
        <v>26</v>
      </c>
      <c r="P21" s="2"/>
      <c r="Q21" s="2"/>
      <c r="R21" s="2"/>
      <c r="S21" s="2" t="s">
        <v>26</v>
      </c>
      <c r="T21" s="2" t="s">
        <v>26</v>
      </c>
      <c r="U21" s="2"/>
      <c r="V21" s="2"/>
      <c r="W21" s="2"/>
      <c r="X21" s="3" t="s">
        <v>33</v>
      </c>
    </row>
    <row r="22" spans="1:24" ht="15" customHeight="1">
      <c r="A22" s="21" t="s">
        <v>261</v>
      </c>
      <c r="B22" s="61">
        <v>79999999999</v>
      </c>
      <c r="C22" s="27">
        <v>28709</v>
      </c>
      <c r="D22" s="19">
        <f t="shared" ca="1" si="0"/>
        <v>46</v>
      </c>
      <c r="E22" s="20"/>
      <c r="F22" s="2"/>
      <c r="G22" s="2"/>
      <c r="H22" s="2"/>
      <c r="I22" s="2"/>
      <c r="J22" s="2" t="s">
        <v>26</v>
      </c>
      <c r="K22" s="2" t="s">
        <v>26</v>
      </c>
      <c r="L22" s="2"/>
      <c r="M22" s="2"/>
      <c r="N22" s="2" t="s">
        <v>26</v>
      </c>
      <c r="O22" s="2"/>
      <c r="P22" s="2"/>
      <c r="Q22" s="2"/>
      <c r="R22" s="2" t="s">
        <v>26</v>
      </c>
      <c r="S22" s="2"/>
      <c r="T22" s="2"/>
      <c r="U22" s="2"/>
      <c r="V22" s="2"/>
      <c r="W22" s="2"/>
      <c r="X22" s="3" t="s">
        <v>33</v>
      </c>
    </row>
    <row r="23" spans="1:24" ht="15" customHeight="1">
      <c r="A23" s="21" t="s">
        <v>261</v>
      </c>
      <c r="B23" s="61">
        <v>79999999999</v>
      </c>
      <c r="C23" s="27">
        <v>28448</v>
      </c>
      <c r="D23" s="19">
        <f t="shared" ca="1" si="0"/>
        <v>46</v>
      </c>
      <c r="E23" s="2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3" t="s">
        <v>37</v>
      </c>
    </row>
    <row r="24" spans="1:24" ht="15" customHeight="1">
      <c r="A24" s="21" t="s">
        <v>261</v>
      </c>
      <c r="B24" s="61">
        <v>79999999999</v>
      </c>
      <c r="C24" s="27"/>
      <c r="D24" s="19" t="str">
        <f t="shared" ca="1" si="0"/>
        <v>Нет данных</v>
      </c>
      <c r="E24" s="20"/>
      <c r="F24" s="2"/>
      <c r="G24" s="2"/>
      <c r="H24" s="2"/>
      <c r="I24" s="2"/>
      <c r="J24" s="2"/>
      <c r="K24" s="2" t="s">
        <v>26</v>
      </c>
      <c r="L24" s="2"/>
      <c r="M24" s="2"/>
      <c r="N24" s="2"/>
      <c r="O24" s="2"/>
      <c r="P24" s="2"/>
      <c r="Q24" s="2"/>
      <c r="R24" s="2"/>
      <c r="S24" s="2"/>
      <c r="T24" s="2" t="s">
        <v>26</v>
      </c>
      <c r="U24" s="2"/>
      <c r="V24" s="2"/>
      <c r="W24" s="2"/>
      <c r="X24" s="3" t="s">
        <v>37</v>
      </c>
    </row>
    <row r="25" spans="1:24" ht="15" customHeight="1">
      <c r="A25" s="21" t="s">
        <v>261</v>
      </c>
      <c r="B25" s="61">
        <v>79999999999</v>
      </c>
      <c r="C25" s="27">
        <v>32918</v>
      </c>
      <c r="D25" s="19">
        <f t="shared" ca="1" si="0"/>
        <v>34</v>
      </c>
      <c r="E25" s="20"/>
      <c r="F25" s="2"/>
      <c r="G25" s="2"/>
      <c r="H25" s="2"/>
      <c r="I25" s="2"/>
      <c r="J25" s="2"/>
      <c r="K25" s="2"/>
      <c r="L25" s="2"/>
      <c r="M25" s="2"/>
      <c r="N25" s="2" t="s">
        <v>26</v>
      </c>
      <c r="O25" s="2"/>
      <c r="P25" s="2"/>
      <c r="Q25" s="2"/>
      <c r="R25" s="2"/>
      <c r="S25" s="2"/>
      <c r="T25" s="2"/>
      <c r="U25" s="2"/>
      <c r="V25" s="2"/>
      <c r="W25" s="2"/>
      <c r="X25" s="3" t="s">
        <v>37</v>
      </c>
    </row>
    <row r="26" spans="1:24" ht="15" customHeight="1">
      <c r="A26" s="21" t="s">
        <v>261</v>
      </c>
      <c r="B26" s="61">
        <v>79999999999</v>
      </c>
      <c r="C26" s="27">
        <v>27866</v>
      </c>
      <c r="D26" s="19">
        <f t="shared" ca="1" si="0"/>
        <v>48</v>
      </c>
      <c r="E26" s="20"/>
      <c r="F26" s="2"/>
      <c r="G26" s="2"/>
      <c r="H26" s="2"/>
      <c r="I26" s="2"/>
      <c r="J26" s="2"/>
      <c r="K26" s="2"/>
      <c r="L26" s="2"/>
      <c r="M26" s="2"/>
      <c r="N26" s="2"/>
      <c r="O26" s="2" t="s">
        <v>26</v>
      </c>
      <c r="P26" s="2"/>
      <c r="Q26" s="2"/>
      <c r="R26" s="2"/>
      <c r="S26" s="2"/>
      <c r="T26" s="2"/>
      <c r="U26" s="2"/>
      <c r="V26" s="2"/>
      <c r="W26" s="2"/>
      <c r="X26" s="3" t="s">
        <v>33</v>
      </c>
    </row>
    <row r="27" spans="1:24" ht="15" customHeight="1">
      <c r="A27" s="21" t="s">
        <v>261</v>
      </c>
      <c r="B27" s="61">
        <v>79999999999</v>
      </c>
      <c r="C27" s="27">
        <v>29284</v>
      </c>
      <c r="D27" s="19">
        <f t="shared" ca="1" si="0"/>
        <v>44</v>
      </c>
      <c r="E27" s="2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 t="s">
        <v>26</v>
      </c>
      <c r="R27" s="2"/>
      <c r="S27" s="2"/>
      <c r="T27" s="2"/>
      <c r="U27" s="2"/>
      <c r="V27" s="2"/>
      <c r="W27" s="2"/>
      <c r="X27" s="3" t="s">
        <v>27</v>
      </c>
    </row>
    <row r="28" spans="1:24" ht="15" customHeight="1">
      <c r="A28" s="21" t="s">
        <v>261</v>
      </c>
      <c r="B28" s="61">
        <v>79999999999</v>
      </c>
      <c r="C28" s="27">
        <v>31725</v>
      </c>
      <c r="D28" s="19">
        <f t="shared" ca="1" si="0"/>
        <v>37</v>
      </c>
      <c r="E28" s="2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 t="s">
        <v>26</v>
      </c>
      <c r="R28" s="2"/>
      <c r="S28" s="2"/>
      <c r="T28" s="2"/>
      <c r="U28" s="2"/>
      <c r="V28" s="2"/>
      <c r="W28" s="2"/>
      <c r="X28" s="3" t="s">
        <v>27</v>
      </c>
    </row>
    <row r="29" spans="1:24" ht="15" customHeight="1">
      <c r="A29" s="21" t="s">
        <v>261</v>
      </c>
      <c r="B29" s="61">
        <v>79999999999</v>
      </c>
      <c r="C29" s="27"/>
      <c r="D29" s="19" t="str">
        <f t="shared" ca="1" si="0"/>
        <v>Нет данных</v>
      </c>
      <c r="E29" s="2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26</v>
      </c>
      <c r="S29" s="2"/>
      <c r="T29" s="2"/>
      <c r="U29" s="2"/>
      <c r="V29" s="2"/>
      <c r="W29" s="2"/>
      <c r="X29" s="3" t="s">
        <v>37</v>
      </c>
    </row>
    <row r="30" spans="1:24" ht="15" customHeight="1">
      <c r="A30" s="21" t="s">
        <v>261</v>
      </c>
      <c r="B30" s="61">
        <v>79999999999</v>
      </c>
      <c r="C30" s="27"/>
      <c r="D30" s="19" t="str">
        <f t="shared" ca="1" si="0"/>
        <v>Нет данных</v>
      </c>
      <c r="E30" s="2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0"/>
      <c r="R30" s="2" t="s">
        <v>26</v>
      </c>
      <c r="S30" s="2"/>
      <c r="T30" s="2"/>
      <c r="U30" s="2"/>
      <c r="V30" s="2"/>
      <c r="W30" s="2"/>
      <c r="X30" s="3" t="s">
        <v>27</v>
      </c>
    </row>
    <row r="31" spans="1:24" ht="15" customHeight="1">
      <c r="A31" s="21" t="s">
        <v>261</v>
      </c>
      <c r="B31" s="61">
        <v>79999999999</v>
      </c>
      <c r="C31" s="27"/>
      <c r="D31" s="19" t="str">
        <f t="shared" ca="1" si="0"/>
        <v>Нет данных</v>
      </c>
      <c r="E31" s="2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26</v>
      </c>
      <c r="S31" s="2"/>
      <c r="T31" s="2"/>
      <c r="U31" s="2"/>
      <c r="V31" s="2"/>
      <c r="W31" s="2"/>
      <c r="X31" s="3" t="s">
        <v>27</v>
      </c>
    </row>
    <row r="32" spans="1:24" ht="15" customHeight="1">
      <c r="A32" s="21" t="s">
        <v>261</v>
      </c>
      <c r="B32" s="61">
        <v>79999999999</v>
      </c>
      <c r="C32" s="27">
        <v>29116</v>
      </c>
      <c r="D32" s="19">
        <f t="shared" ca="1" si="0"/>
        <v>45</v>
      </c>
      <c r="E32" s="2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26</v>
      </c>
      <c r="S32" s="2" t="s">
        <v>26</v>
      </c>
      <c r="T32" s="2"/>
      <c r="U32" s="2"/>
      <c r="V32" s="2" t="s">
        <v>32</v>
      </c>
      <c r="W32" s="2"/>
      <c r="X32" s="3" t="s">
        <v>27</v>
      </c>
    </row>
    <row r="33" spans="1:24" ht="15" customHeight="1">
      <c r="A33" s="21" t="s">
        <v>261</v>
      </c>
      <c r="B33" s="61">
        <v>79999999999</v>
      </c>
      <c r="C33" s="27">
        <v>28291</v>
      </c>
      <c r="D33" s="19">
        <f t="shared" ca="1" si="0"/>
        <v>47</v>
      </c>
      <c r="E33" s="22" t="s">
        <v>279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">
        <v>26</v>
      </c>
      <c r="S33" s="2"/>
      <c r="T33" s="2"/>
      <c r="U33" s="2"/>
      <c r="V33" s="2"/>
      <c r="W33" s="2"/>
      <c r="X33" s="3" t="s">
        <v>27</v>
      </c>
    </row>
    <row r="34" spans="1:24" ht="15" customHeight="1">
      <c r="A34" s="21" t="s">
        <v>261</v>
      </c>
      <c r="B34" s="61">
        <v>79999999999</v>
      </c>
      <c r="C34" s="27">
        <v>31766</v>
      </c>
      <c r="D34" s="19">
        <f t="shared" ca="1" si="0"/>
        <v>37</v>
      </c>
      <c r="E34" s="22" t="s">
        <v>279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 t="s">
        <v>26</v>
      </c>
      <c r="S34" s="2"/>
      <c r="T34" s="2"/>
      <c r="U34" s="2"/>
      <c r="V34" s="2"/>
      <c r="W34" s="2"/>
      <c r="X34" s="3" t="s">
        <v>27</v>
      </c>
    </row>
    <row r="35" spans="1:24" ht="15" customHeight="1">
      <c r="A35" s="21" t="s">
        <v>261</v>
      </c>
      <c r="B35" s="61">
        <v>79999999999</v>
      </c>
      <c r="C35" s="27">
        <v>32363</v>
      </c>
      <c r="D35" s="19">
        <f t="shared" ca="1" si="0"/>
        <v>36</v>
      </c>
      <c r="E35" s="2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">
        <v>26</v>
      </c>
      <c r="S35" s="2"/>
      <c r="T35" s="2"/>
      <c r="U35" s="2"/>
      <c r="V35" s="2"/>
      <c r="W35" s="2"/>
      <c r="X35" s="3" t="s">
        <v>105</v>
      </c>
    </row>
    <row r="36" spans="1:24" ht="15" customHeight="1">
      <c r="A36" s="21" t="s">
        <v>261</v>
      </c>
      <c r="B36" s="61">
        <v>79999999999</v>
      </c>
      <c r="C36" s="27">
        <v>32235</v>
      </c>
      <c r="D36" s="19">
        <f t="shared" ca="1" si="0"/>
        <v>36</v>
      </c>
      <c r="E36" s="2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 t="s">
        <v>26</v>
      </c>
      <c r="S36" s="2"/>
      <c r="T36" s="2"/>
      <c r="U36" s="2"/>
      <c r="V36" s="2"/>
      <c r="W36" s="2"/>
      <c r="X36" s="3" t="s">
        <v>37</v>
      </c>
    </row>
    <row r="37" spans="1:24">
      <c r="A37" s="21" t="s">
        <v>261</v>
      </c>
      <c r="B37" s="61">
        <v>79999999999</v>
      </c>
      <c r="C37" s="27">
        <v>29752</v>
      </c>
      <c r="D37" s="19">
        <f t="shared" ca="1" si="0"/>
        <v>43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" t="s">
        <v>26</v>
      </c>
      <c r="S37" s="2"/>
      <c r="T37" s="2"/>
      <c r="U37" s="2"/>
      <c r="V37" s="2"/>
      <c r="W37" s="2"/>
      <c r="X37" s="3" t="s">
        <v>37</v>
      </c>
    </row>
    <row r="38" spans="1:24">
      <c r="A38" s="21" t="s">
        <v>261</v>
      </c>
      <c r="B38" s="61">
        <v>79999999999</v>
      </c>
      <c r="C38" s="27">
        <v>28601</v>
      </c>
      <c r="D38" s="19">
        <f t="shared" ca="1" si="0"/>
        <v>46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" t="s">
        <v>26</v>
      </c>
      <c r="S38" s="2"/>
      <c r="T38" s="2"/>
      <c r="U38" s="2"/>
      <c r="V38" s="2"/>
      <c r="W38" s="2"/>
      <c r="X38" s="3" t="s">
        <v>27</v>
      </c>
    </row>
    <row r="39" spans="1:24" ht="15" customHeight="1">
      <c r="A39" s="21" t="s">
        <v>261</v>
      </c>
      <c r="B39" s="61">
        <v>79999999999</v>
      </c>
      <c r="C39" s="27">
        <v>30818</v>
      </c>
      <c r="D39" s="19">
        <f t="shared" ca="1" si="0"/>
        <v>40</v>
      </c>
      <c r="E39" s="2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26</v>
      </c>
      <c r="S39" s="2"/>
      <c r="T39" s="2"/>
      <c r="U39" s="2"/>
      <c r="V39" s="2"/>
      <c r="W39" s="2"/>
      <c r="X39" s="3" t="s">
        <v>27</v>
      </c>
    </row>
    <row r="40" spans="1:24" ht="15" customHeight="1">
      <c r="A40" s="21" t="s">
        <v>261</v>
      </c>
      <c r="B40" s="61">
        <v>79999999999</v>
      </c>
      <c r="C40" s="27">
        <v>32827</v>
      </c>
      <c r="D40" s="19">
        <f t="shared" ca="1" si="0"/>
        <v>34</v>
      </c>
      <c r="E40" s="2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26</v>
      </c>
      <c r="S40" s="2"/>
      <c r="T40" s="2"/>
      <c r="U40" s="2"/>
      <c r="V40" s="2"/>
      <c r="W40" s="2"/>
      <c r="X40" s="3" t="s">
        <v>115</v>
      </c>
    </row>
    <row r="41" spans="1:24" ht="15" customHeight="1">
      <c r="A41" s="21" t="s">
        <v>261</v>
      </c>
      <c r="B41" s="61">
        <v>79999999999</v>
      </c>
      <c r="C41" s="27">
        <v>31891</v>
      </c>
      <c r="D41" s="19">
        <f t="shared" ca="1" si="0"/>
        <v>37</v>
      </c>
      <c r="E41" s="2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 t="s">
        <v>26</v>
      </c>
      <c r="S41" s="2"/>
      <c r="T41" s="2"/>
      <c r="U41" s="2"/>
      <c r="V41" s="2"/>
      <c r="W41" s="2"/>
      <c r="X41" s="3" t="s">
        <v>37</v>
      </c>
    </row>
    <row r="42" spans="1:24" ht="15" customHeight="1">
      <c r="A42" s="21" t="s">
        <v>261</v>
      </c>
      <c r="B42" s="61">
        <v>79999999999</v>
      </c>
      <c r="C42" s="27"/>
      <c r="D42" s="19" t="str">
        <f t="shared" ca="1" si="0"/>
        <v>Нет данных</v>
      </c>
      <c r="E42" s="2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 t="s">
        <v>26</v>
      </c>
      <c r="S42" s="2"/>
      <c r="T42" s="2"/>
      <c r="U42" s="2"/>
      <c r="V42" s="2"/>
      <c r="W42" s="2"/>
      <c r="X42" s="3" t="s">
        <v>37</v>
      </c>
    </row>
    <row r="43" spans="1:24" ht="15" customHeight="1">
      <c r="A43" s="21" t="s">
        <v>261</v>
      </c>
      <c r="B43" s="61">
        <v>79999999999</v>
      </c>
      <c r="C43" s="27">
        <v>31063</v>
      </c>
      <c r="D43" s="19">
        <f t="shared" ca="1" si="0"/>
        <v>39</v>
      </c>
      <c r="E43" s="22" t="s">
        <v>279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">
        <v>26</v>
      </c>
      <c r="S43" s="2"/>
      <c r="T43" s="2"/>
      <c r="U43" s="2"/>
      <c r="V43" s="2"/>
      <c r="W43" s="2"/>
      <c r="X43" s="3" t="s">
        <v>105</v>
      </c>
    </row>
    <row r="44" spans="1:24" ht="15" customHeight="1">
      <c r="A44" s="21" t="s">
        <v>261</v>
      </c>
      <c r="B44" s="61">
        <v>79999999999</v>
      </c>
      <c r="C44" s="27">
        <v>32064</v>
      </c>
      <c r="D44" s="19">
        <f t="shared" ca="1" si="0"/>
        <v>37</v>
      </c>
      <c r="E44" s="22" t="s">
        <v>279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 t="s">
        <v>26</v>
      </c>
      <c r="S44" s="2"/>
      <c r="T44" s="2"/>
      <c r="U44" s="2"/>
      <c r="V44" s="2"/>
      <c r="W44" s="2"/>
      <c r="X44" s="3" t="s">
        <v>37</v>
      </c>
    </row>
    <row r="45" spans="1:24" ht="15" customHeight="1">
      <c r="A45" s="21" t="s">
        <v>261</v>
      </c>
      <c r="B45" s="61">
        <v>79999999999</v>
      </c>
      <c r="C45" s="27">
        <v>28940</v>
      </c>
      <c r="D45" s="19">
        <f t="shared" ca="1" si="0"/>
        <v>45</v>
      </c>
      <c r="E45" s="2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26</v>
      </c>
      <c r="S45" s="2"/>
      <c r="T45" s="2"/>
      <c r="U45" s="2"/>
      <c r="V45" s="2"/>
      <c r="W45" s="2"/>
      <c r="X45" s="3" t="s">
        <v>27</v>
      </c>
    </row>
    <row r="46" spans="1:24" ht="15" customHeight="1">
      <c r="A46" s="21" t="s">
        <v>261</v>
      </c>
      <c r="B46" s="61">
        <v>79999999999</v>
      </c>
      <c r="C46" s="27">
        <v>29372</v>
      </c>
      <c r="D46" s="19">
        <f t="shared" ca="1" si="0"/>
        <v>44</v>
      </c>
      <c r="E46" s="2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26</v>
      </c>
      <c r="T46" s="2"/>
      <c r="U46" s="2"/>
      <c r="V46" s="2"/>
      <c r="W46" s="2"/>
      <c r="X46" s="3" t="s">
        <v>125</v>
      </c>
    </row>
    <row r="47" spans="1:24" ht="15" customHeight="1">
      <c r="A47" s="21" t="s">
        <v>261</v>
      </c>
      <c r="B47" s="61">
        <v>79999999999</v>
      </c>
      <c r="C47" s="27">
        <v>30285</v>
      </c>
      <c r="D47" s="19">
        <f t="shared" ca="1" si="0"/>
        <v>41</v>
      </c>
      <c r="E47" s="22" t="s">
        <v>279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26</v>
      </c>
      <c r="T47" s="2"/>
      <c r="U47" s="2"/>
      <c r="V47" s="2"/>
      <c r="W47" s="2"/>
      <c r="X47" s="3" t="s">
        <v>129</v>
      </c>
    </row>
    <row r="48" spans="1:24" ht="15" customHeight="1">
      <c r="A48" s="21" t="s">
        <v>261</v>
      </c>
      <c r="B48" s="61">
        <v>79999999999</v>
      </c>
      <c r="C48" s="27">
        <v>28739</v>
      </c>
      <c r="D48" s="19">
        <f t="shared" ca="1" si="0"/>
        <v>46</v>
      </c>
      <c r="E48" s="22" t="s">
        <v>279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26</v>
      </c>
      <c r="T48" s="2"/>
      <c r="U48" s="2"/>
      <c r="V48" s="2"/>
      <c r="W48" s="2"/>
      <c r="X48" s="3" t="s">
        <v>129</v>
      </c>
    </row>
    <row r="49" spans="1:24" ht="15" customHeight="1">
      <c r="A49" s="21" t="s">
        <v>261</v>
      </c>
      <c r="B49" s="61">
        <v>79999999999</v>
      </c>
      <c r="C49" s="27">
        <v>27538</v>
      </c>
      <c r="D49" s="19">
        <f t="shared" ca="1" si="0"/>
        <v>49</v>
      </c>
      <c r="E49" s="2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26</v>
      </c>
      <c r="T49" s="2"/>
      <c r="U49" s="2"/>
      <c r="V49" s="2"/>
      <c r="W49" s="2"/>
      <c r="X49" s="3" t="s">
        <v>134</v>
      </c>
    </row>
    <row r="50" spans="1:24" ht="15" customHeight="1">
      <c r="A50" s="21" t="s">
        <v>261</v>
      </c>
      <c r="B50" s="61">
        <v>79999999999</v>
      </c>
      <c r="C50" s="27">
        <v>41073</v>
      </c>
      <c r="D50" s="19">
        <f t="shared" ca="1" si="0"/>
        <v>12</v>
      </c>
      <c r="E50" s="22" t="s">
        <v>279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26</v>
      </c>
      <c r="T50" s="2"/>
      <c r="U50" s="2"/>
      <c r="V50" s="2"/>
      <c r="W50" s="2"/>
      <c r="X50" s="3" t="s">
        <v>129</v>
      </c>
    </row>
    <row r="51" spans="1:24" ht="15" customHeight="1">
      <c r="A51" s="21" t="s">
        <v>261</v>
      </c>
      <c r="B51" s="61">
        <v>79999999999</v>
      </c>
      <c r="C51" s="27">
        <v>26872</v>
      </c>
      <c r="D51" s="19">
        <f t="shared" ca="1" si="0"/>
        <v>51</v>
      </c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26</v>
      </c>
      <c r="T51" s="2"/>
      <c r="U51" s="2"/>
      <c r="V51" s="2"/>
      <c r="W51" s="2"/>
      <c r="X51" s="3" t="s">
        <v>129</v>
      </c>
    </row>
    <row r="52" spans="1:24" ht="15" customHeight="1">
      <c r="A52" s="21" t="s">
        <v>261</v>
      </c>
      <c r="B52" s="61">
        <v>79999999999</v>
      </c>
      <c r="C52" s="27">
        <v>108</v>
      </c>
      <c r="D52" s="19" t="str">
        <f t="shared" ca="1" si="0"/>
        <v>Нет данных</v>
      </c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26</v>
      </c>
      <c r="T52" s="2" t="s">
        <v>26</v>
      </c>
      <c r="U52" s="2"/>
      <c r="V52" s="2"/>
      <c r="W52" s="2"/>
      <c r="X52" s="3" t="s">
        <v>129</v>
      </c>
    </row>
    <row r="53" spans="1:24" ht="15" customHeight="1">
      <c r="A53" s="21" t="s">
        <v>261</v>
      </c>
      <c r="B53" s="61">
        <v>79999999999</v>
      </c>
      <c r="C53" s="27">
        <v>28502</v>
      </c>
      <c r="D53" s="19">
        <f t="shared" ca="1" si="0"/>
        <v>46</v>
      </c>
      <c r="E53" s="2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26</v>
      </c>
      <c r="T53" s="2"/>
      <c r="U53" s="2"/>
      <c r="V53" s="2"/>
      <c r="W53" s="2"/>
      <c r="X53" s="3" t="s">
        <v>129</v>
      </c>
    </row>
    <row r="54" spans="1:24" ht="15" customHeight="1">
      <c r="A54" s="21" t="s">
        <v>261</v>
      </c>
      <c r="B54" s="61">
        <v>79999999999</v>
      </c>
      <c r="C54" s="27">
        <v>27363</v>
      </c>
      <c r="D54" s="19">
        <f t="shared" ca="1" si="0"/>
        <v>49</v>
      </c>
      <c r="E54" s="2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26</v>
      </c>
      <c r="T54" s="2"/>
      <c r="U54" s="2"/>
      <c r="V54" s="2"/>
      <c r="W54" s="2"/>
      <c r="X54" s="3" t="s">
        <v>129</v>
      </c>
    </row>
    <row r="55" spans="1:24" ht="15" customHeight="1">
      <c r="A55" s="21" t="s">
        <v>261</v>
      </c>
      <c r="B55" s="61">
        <v>79999999999</v>
      </c>
      <c r="C55" s="27">
        <v>30031</v>
      </c>
      <c r="D55" s="19">
        <f t="shared" ca="1" si="0"/>
        <v>42</v>
      </c>
      <c r="E55" s="22" t="s">
        <v>279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26</v>
      </c>
      <c r="T55" s="2"/>
      <c r="U55" s="2"/>
      <c r="V55" s="2"/>
      <c r="W55" s="2"/>
      <c r="X55" s="3" t="s">
        <v>129</v>
      </c>
    </row>
    <row r="56" spans="1:24" ht="15" customHeight="1">
      <c r="A56" s="21" t="s">
        <v>261</v>
      </c>
      <c r="B56" s="61">
        <v>79999999999</v>
      </c>
      <c r="C56" s="27">
        <v>29545</v>
      </c>
      <c r="D56" s="19">
        <f t="shared" ca="1" si="0"/>
        <v>43</v>
      </c>
      <c r="E56" s="2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26</v>
      </c>
      <c r="T56" s="2"/>
      <c r="U56" s="2"/>
      <c r="V56" s="2"/>
      <c r="W56" s="2"/>
      <c r="X56" s="3" t="s">
        <v>129</v>
      </c>
    </row>
    <row r="57" spans="1:24" ht="15" customHeight="1">
      <c r="A57" s="21" t="s">
        <v>261</v>
      </c>
      <c r="B57" s="61">
        <v>79999999999</v>
      </c>
      <c r="C57" s="27"/>
      <c r="D57" s="19" t="str">
        <f t="shared" ca="1" si="0"/>
        <v>Нет данных</v>
      </c>
      <c r="E57" s="2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26</v>
      </c>
      <c r="T57" s="2"/>
      <c r="U57" s="2"/>
      <c r="V57" s="2"/>
      <c r="W57" s="2"/>
      <c r="X57" s="3" t="s">
        <v>33</v>
      </c>
    </row>
    <row r="58" spans="1:24" ht="15" customHeight="1">
      <c r="A58" s="21" t="s">
        <v>261</v>
      </c>
      <c r="B58" s="61">
        <v>79999999999</v>
      </c>
      <c r="C58" s="27">
        <v>31498</v>
      </c>
      <c r="D58" s="19">
        <f t="shared" ca="1" si="0"/>
        <v>38</v>
      </c>
      <c r="E58" s="22" t="s">
        <v>279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26</v>
      </c>
      <c r="T58" s="2"/>
      <c r="U58" s="2"/>
      <c r="V58" s="2"/>
      <c r="W58" s="2"/>
      <c r="X58" s="3" t="s">
        <v>33</v>
      </c>
    </row>
    <row r="59" spans="1:24" ht="15" customHeight="1">
      <c r="A59" s="21" t="s">
        <v>261</v>
      </c>
      <c r="B59" s="61">
        <v>79999999999</v>
      </c>
      <c r="C59" s="27">
        <v>29709</v>
      </c>
      <c r="D59" s="19">
        <f t="shared" ca="1" si="0"/>
        <v>43</v>
      </c>
      <c r="E59" s="2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26</v>
      </c>
      <c r="T59" s="2"/>
      <c r="U59" s="2"/>
      <c r="V59" s="2"/>
      <c r="W59" s="2"/>
      <c r="X59" s="3" t="s">
        <v>153</v>
      </c>
    </row>
    <row r="60" spans="1:24" ht="15" customHeight="1">
      <c r="A60" s="21" t="s">
        <v>261</v>
      </c>
      <c r="B60" s="61">
        <v>79999999999</v>
      </c>
      <c r="C60" s="27"/>
      <c r="D60" s="19" t="str">
        <f t="shared" ca="1" si="0"/>
        <v>Нет данных</v>
      </c>
      <c r="E60" s="20"/>
      <c r="F60" s="2" t="s">
        <v>26</v>
      </c>
      <c r="G60" s="2"/>
      <c r="H60" s="2"/>
      <c r="I60" s="2"/>
      <c r="J60" s="2"/>
      <c r="K60" s="2"/>
      <c r="L60" s="2"/>
      <c r="M60" s="2" t="s">
        <v>26</v>
      </c>
      <c r="N60" s="2" t="s">
        <v>26</v>
      </c>
      <c r="O60" s="2"/>
      <c r="P60" s="2"/>
      <c r="Q60" s="2"/>
      <c r="R60" s="2"/>
      <c r="S60" s="2"/>
      <c r="T60" s="2"/>
      <c r="U60" s="2"/>
      <c r="V60" s="2"/>
      <c r="W60" s="2"/>
      <c r="X60" s="3" t="s">
        <v>33</v>
      </c>
    </row>
    <row r="61" spans="1:24" ht="15" customHeight="1">
      <c r="A61" s="21" t="s">
        <v>261</v>
      </c>
      <c r="B61" s="61">
        <v>79999999999</v>
      </c>
      <c r="C61" s="27"/>
      <c r="D61" s="19" t="str">
        <f t="shared" ca="1" si="0"/>
        <v>Нет данных</v>
      </c>
      <c r="E61" s="2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1" t="s">
        <v>156</v>
      </c>
    </row>
    <row r="62" spans="1:24" ht="15" customHeight="1">
      <c r="A62" s="21" t="s">
        <v>261</v>
      </c>
      <c r="B62" s="61">
        <v>79999999999</v>
      </c>
      <c r="C62" s="27"/>
      <c r="D62" s="19" t="str">
        <f t="shared" ca="1" si="0"/>
        <v>Нет данных</v>
      </c>
      <c r="E62" s="2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1" t="s">
        <v>158</v>
      </c>
    </row>
    <row r="63" spans="1:24" ht="15" customHeight="1">
      <c r="A63" s="21" t="s">
        <v>261</v>
      </c>
      <c r="B63" s="61">
        <v>79999999999</v>
      </c>
      <c r="C63" s="27"/>
      <c r="D63" s="19" t="str">
        <f t="shared" ca="1" si="0"/>
        <v>Нет данных</v>
      </c>
      <c r="E63" s="2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1" t="s">
        <v>156</v>
      </c>
    </row>
    <row r="64" spans="1:24" ht="15" customHeight="1">
      <c r="A64" s="21" t="s">
        <v>261</v>
      </c>
      <c r="B64" s="61">
        <v>79999999999</v>
      </c>
      <c r="C64" s="27">
        <v>1985</v>
      </c>
      <c r="D64" s="19" t="str">
        <f t="shared" ca="1" si="0"/>
        <v>Нет данных</v>
      </c>
      <c r="E64" s="2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1" t="s">
        <v>156</v>
      </c>
    </row>
    <row r="65" spans="1:24" ht="15" customHeight="1">
      <c r="A65" s="21" t="s">
        <v>261</v>
      </c>
      <c r="B65" s="61">
        <v>79999999999</v>
      </c>
      <c r="C65" s="27"/>
      <c r="D65" s="19" t="str">
        <f t="shared" ca="1" si="0"/>
        <v>Нет данных</v>
      </c>
      <c r="E65" s="2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">
        <v>26</v>
      </c>
      <c r="S65" s="2" t="s">
        <v>26</v>
      </c>
      <c r="T65" s="2"/>
      <c r="U65" s="2"/>
      <c r="V65" s="2"/>
      <c r="W65" s="2"/>
      <c r="X65" s="1" t="s">
        <v>27</v>
      </c>
    </row>
    <row r="66" spans="1:24" ht="15" customHeight="1">
      <c r="A66" s="21" t="s">
        <v>261</v>
      </c>
      <c r="B66" s="26"/>
      <c r="C66" s="27"/>
      <c r="D66" s="19" t="str">
        <f t="shared" ca="1" si="0"/>
        <v>Нет данных</v>
      </c>
      <c r="E66" s="2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 t="s">
        <v>26</v>
      </c>
      <c r="S66" s="2"/>
      <c r="T66" s="2"/>
      <c r="U66" s="2"/>
      <c r="V66" s="2"/>
      <c r="W66" s="2"/>
      <c r="X66" s="1" t="s">
        <v>27</v>
      </c>
    </row>
    <row r="67" spans="1:24" ht="15" customHeight="1">
      <c r="A67" s="21" t="s">
        <v>261</v>
      </c>
      <c r="B67" s="26"/>
      <c r="C67" s="27"/>
      <c r="D67" s="19" t="str">
        <f t="shared" ref="D67:D98" ca="1" si="1">IF(DATEDIF(C67, TODAY(), "Y") &gt; 80, "Нет данных", DATEDIF(C67, TODAY(), "Y"))</f>
        <v>Нет данных</v>
      </c>
      <c r="E67" s="2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1" t="s">
        <v>27</v>
      </c>
    </row>
    <row r="68" spans="1:24" ht="15" customHeight="1">
      <c r="A68" s="21" t="s">
        <v>261</v>
      </c>
      <c r="B68" s="26"/>
      <c r="C68" s="27"/>
      <c r="D68" s="19" t="str">
        <f t="shared" ca="1" si="1"/>
        <v>Нет данных</v>
      </c>
      <c r="E68" s="2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1" t="s">
        <v>27</v>
      </c>
    </row>
    <row r="69" spans="1:24" ht="15" customHeight="1">
      <c r="A69" s="21" t="s">
        <v>261</v>
      </c>
      <c r="B69" s="61">
        <v>79999999999</v>
      </c>
      <c r="C69" s="27"/>
      <c r="D69" s="19" t="str">
        <f t="shared" ca="1" si="1"/>
        <v>Нет данных</v>
      </c>
      <c r="E69" s="2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26</v>
      </c>
      <c r="T69" s="2"/>
      <c r="U69" s="2"/>
      <c r="V69" s="2"/>
      <c r="W69" s="2"/>
      <c r="X69" s="1" t="s">
        <v>37</v>
      </c>
    </row>
    <row r="70" spans="1:24" ht="15" customHeight="1">
      <c r="A70" s="21" t="s">
        <v>261</v>
      </c>
      <c r="B70" s="61">
        <v>79999999999</v>
      </c>
      <c r="C70" s="27"/>
      <c r="D70" s="19" t="str">
        <f t="shared" ca="1" si="1"/>
        <v>Нет данных</v>
      </c>
      <c r="E70" s="22" t="s">
        <v>279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 t="s">
        <v>26</v>
      </c>
      <c r="S70" s="2"/>
      <c r="T70" s="2"/>
      <c r="U70" s="2"/>
      <c r="V70" s="2"/>
      <c r="W70" s="2"/>
      <c r="X70" s="1" t="s">
        <v>27</v>
      </c>
    </row>
    <row r="71" spans="1:24" ht="15" customHeight="1">
      <c r="A71" s="21" t="s">
        <v>261</v>
      </c>
      <c r="B71" s="26"/>
      <c r="C71" s="27"/>
      <c r="D71" s="19" t="str">
        <f t="shared" ca="1" si="1"/>
        <v>Нет данных</v>
      </c>
      <c r="E71" s="2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">
        <v>26</v>
      </c>
      <c r="S71" s="2"/>
      <c r="T71" s="2"/>
      <c r="U71" s="2"/>
      <c r="V71" s="2"/>
      <c r="W71" s="2"/>
      <c r="X71" s="1" t="s">
        <v>27</v>
      </c>
    </row>
    <row r="72" spans="1:24" ht="15" customHeight="1">
      <c r="A72" s="21" t="s">
        <v>261</v>
      </c>
      <c r="B72" s="61">
        <v>79999999999</v>
      </c>
      <c r="C72" s="27"/>
      <c r="D72" s="19" t="str">
        <f t="shared" ca="1" si="1"/>
        <v>Нет данных</v>
      </c>
      <c r="E72" s="2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26</v>
      </c>
      <c r="T72" s="2"/>
      <c r="U72" s="2"/>
      <c r="V72" s="2"/>
      <c r="W72" s="2"/>
      <c r="X72" s="1" t="s">
        <v>169</v>
      </c>
    </row>
    <row r="73" spans="1:24" ht="15" customHeight="1">
      <c r="A73" s="21" t="s">
        <v>261</v>
      </c>
      <c r="B73" s="26"/>
      <c r="C73" s="27"/>
      <c r="D73" s="19" t="str">
        <f t="shared" ca="1" si="1"/>
        <v>Нет данных</v>
      </c>
      <c r="E73" s="2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1" t="s">
        <v>169</v>
      </c>
    </row>
    <row r="74" spans="1:24">
      <c r="A74" s="21" t="s">
        <v>261</v>
      </c>
      <c r="B74" s="61">
        <v>79999999999</v>
      </c>
      <c r="C74" s="27">
        <v>30453</v>
      </c>
      <c r="D74" s="19">
        <f t="shared" ca="1" si="1"/>
        <v>41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"/>
      <c r="T74" s="2" t="s">
        <v>26</v>
      </c>
      <c r="U74" s="2"/>
      <c r="V74" s="2"/>
      <c r="W74" s="2"/>
      <c r="X74" s="3" t="s">
        <v>37</v>
      </c>
    </row>
    <row r="75" spans="1:24">
      <c r="A75" s="21" t="s">
        <v>261</v>
      </c>
      <c r="B75" s="61">
        <v>79999999999</v>
      </c>
      <c r="C75" s="27">
        <v>1984</v>
      </c>
      <c r="D75" s="19" t="str">
        <f t="shared" ca="1" si="1"/>
        <v>Нет данных</v>
      </c>
      <c r="E75" s="22" t="s">
        <v>279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"/>
      <c r="T75" s="2" t="s">
        <v>26</v>
      </c>
      <c r="U75" s="2"/>
      <c r="V75" s="2"/>
      <c r="W75" s="2"/>
      <c r="X75" s="3" t="s">
        <v>176</v>
      </c>
    </row>
    <row r="76" spans="1:24">
      <c r="A76" s="21" t="s">
        <v>261</v>
      </c>
      <c r="B76" s="61">
        <v>79999999999</v>
      </c>
      <c r="C76" s="27"/>
      <c r="D76" s="19" t="str">
        <f t="shared" ca="1" si="1"/>
        <v>Нет данных</v>
      </c>
      <c r="E76" s="22" t="s">
        <v>279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"/>
      <c r="T76" s="2" t="s">
        <v>26</v>
      </c>
      <c r="U76" s="2"/>
      <c r="V76" s="2"/>
      <c r="W76" s="2"/>
      <c r="X76" s="23" t="s">
        <v>179</v>
      </c>
    </row>
    <row r="77" spans="1:24">
      <c r="A77" s="21" t="s">
        <v>261</v>
      </c>
      <c r="B77" s="61">
        <v>79999999999</v>
      </c>
      <c r="C77" s="27">
        <v>29915</v>
      </c>
      <c r="D77" s="19">
        <f t="shared" ca="1" si="1"/>
        <v>42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"/>
      <c r="T77" s="2" t="s">
        <v>26</v>
      </c>
      <c r="U77" s="2"/>
      <c r="V77" s="2"/>
      <c r="W77" s="2"/>
      <c r="X77" s="23" t="s">
        <v>179</v>
      </c>
    </row>
    <row r="78" spans="1:24">
      <c r="A78" s="21" t="s">
        <v>261</v>
      </c>
      <c r="B78" s="61">
        <v>79999999999</v>
      </c>
      <c r="C78" s="27">
        <v>28851</v>
      </c>
      <c r="D78" s="19">
        <f t="shared" ca="1" si="1"/>
        <v>45</v>
      </c>
      <c r="E78" s="22" t="s">
        <v>279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"/>
      <c r="T78" s="2" t="s">
        <v>26</v>
      </c>
      <c r="U78" s="2"/>
      <c r="V78" s="2"/>
      <c r="W78" s="2"/>
      <c r="X78" s="23" t="s">
        <v>184</v>
      </c>
    </row>
    <row r="79" spans="1:24">
      <c r="A79" s="21" t="s">
        <v>261</v>
      </c>
      <c r="B79" s="61">
        <v>79999999999</v>
      </c>
      <c r="C79" s="27">
        <v>25468</v>
      </c>
      <c r="D79" s="19">
        <f t="shared" ca="1" si="1"/>
        <v>55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"/>
      <c r="T79" s="2" t="s">
        <v>26</v>
      </c>
      <c r="U79" s="2"/>
      <c r="V79" s="2"/>
      <c r="W79" s="2"/>
      <c r="X79" s="23" t="s">
        <v>179</v>
      </c>
    </row>
    <row r="80" spans="1:24">
      <c r="A80" s="21" t="s">
        <v>261</v>
      </c>
      <c r="B80" s="61">
        <v>79999999999</v>
      </c>
      <c r="C80" s="27">
        <v>29860</v>
      </c>
      <c r="D80" s="19">
        <f t="shared" ca="1" si="1"/>
        <v>43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"/>
      <c r="T80" s="2" t="s">
        <v>26</v>
      </c>
      <c r="U80" s="2"/>
      <c r="V80" s="2"/>
      <c r="W80" s="2"/>
      <c r="X80" s="23" t="s">
        <v>176</v>
      </c>
    </row>
    <row r="81" spans="1:24">
      <c r="A81" s="21" t="s">
        <v>261</v>
      </c>
      <c r="B81" s="61">
        <v>79999999999</v>
      </c>
      <c r="C81" s="27">
        <v>28051</v>
      </c>
      <c r="D81" s="19">
        <f t="shared" ca="1" si="1"/>
        <v>48</v>
      </c>
      <c r="E81" s="22" t="s">
        <v>279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"/>
      <c r="T81" s="2" t="s">
        <v>26</v>
      </c>
      <c r="U81" s="2"/>
      <c r="V81" s="2"/>
      <c r="W81" s="2"/>
      <c r="X81" s="23" t="s">
        <v>184</v>
      </c>
    </row>
    <row r="82" spans="1:24">
      <c r="A82" s="21" t="s">
        <v>261</v>
      </c>
      <c r="B82" s="61">
        <v>79999999999</v>
      </c>
      <c r="C82" s="27">
        <v>30541</v>
      </c>
      <c r="D82" s="19">
        <f t="shared" ca="1" si="1"/>
        <v>41</v>
      </c>
      <c r="E82" s="22" t="s">
        <v>279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" t="s">
        <v>26</v>
      </c>
      <c r="T82" s="2" t="s">
        <v>26</v>
      </c>
      <c r="U82" s="2"/>
      <c r="V82" s="2"/>
      <c r="W82" s="2"/>
      <c r="X82" s="23" t="s">
        <v>184</v>
      </c>
    </row>
    <row r="83" spans="1:24">
      <c r="A83" s="21" t="s">
        <v>261</v>
      </c>
      <c r="B83" s="61">
        <v>79999999999</v>
      </c>
      <c r="C83" s="27">
        <v>30935</v>
      </c>
      <c r="D83" s="19">
        <f t="shared" ca="1" si="1"/>
        <v>40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"/>
      <c r="T83" s="2" t="s">
        <v>26</v>
      </c>
      <c r="U83" s="2"/>
      <c r="V83" s="2"/>
      <c r="W83" s="2"/>
      <c r="X83" s="23" t="s">
        <v>189</v>
      </c>
    </row>
    <row r="84" spans="1:24">
      <c r="A84" s="21" t="s">
        <v>261</v>
      </c>
      <c r="B84" s="61">
        <v>79999999999</v>
      </c>
      <c r="C84" s="27">
        <v>31929</v>
      </c>
      <c r="D84" s="19">
        <f t="shared" ca="1" si="1"/>
        <v>37</v>
      </c>
      <c r="E84" s="22" t="s">
        <v>279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"/>
      <c r="T84" s="2" t="s">
        <v>26</v>
      </c>
      <c r="U84" s="2"/>
      <c r="V84" s="2"/>
      <c r="W84" s="2"/>
      <c r="X84" s="23" t="s">
        <v>33</v>
      </c>
    </row>
    <row r="85" spans="1:24">
      <c r="A85" s="21" t="s">
        <v>261</v>
      </c>
      <c r="B85" s="61">
        <v>79999999999</v>
      </c>
      <c r="C85" s="27">
        <v>28868</v>
      </c>
      <c r="D85" s="19">
        <f t="shared" ca="1" si="1"/>
        <v>45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"/>
      <c r="T85" s="2" t="s">
        <v>26</v>
      </c>
      <c r="U85" s="2"/>
      <c r="V85" s="2"/>
      <c r="W85" s="2"/>
      <c r="X85" s="23" t="s">
        <v>176</v>
      </c>
    </row>
    <row r="86" spans="1:24">
      <c r="A86" s="21" t="s">
        <v>261</v>
      </c>
      <c r="B86" s="61">
        <v>79999999999</v>
      </c>
      <c r="C86" s="27">
        <v>31840</v>
      </c>
      <c r="D86" s="19">
        <f t="shared" ca="1" si="1"/>
        <v>37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"/>
      <c r="T86" s="2" t="s">
        <v>26</v>
      </c>
      <c r="U86" s="2"/>
      <c r="V86" s="2"/>
      <c r="W86" s="2"/>
      <c r="X86" s="23" t="s">
        <v>176</v>
      </c>
    </row>
    <row r="87" spans="1:24">
      <c r="A87" s="21" t="s">
        <v>261</v>
      </c>
      <c r="B87" s="61">
        <v>79999999999</v>
      </c>
      <c r="C87" s="27">
        <v>31861</v>
      </c>
      <c r="D87" s="19">
        <f t="shared" ca="1" si="1"/>
        <v>37</v>
      </c>
      <c r="E87" s="22" t="s">
        <v>279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"/>
      <c r="T87" s="2" t="s">
        <v>26</v>
      </c>
      <c r="U87" s="2"/>
      <c r="V87" s="2"/>
      <c r="W87" s="2"/>
      <c r="X87" s="23" t="s">
        <v>192</v>
      </c>
    </row>
    <row r="88" spans="1:24">
      <c r="A88" s="21" t="s">
        <v>261</v>
      </c>
      <c r="B88" s="61">
        <v>79999999999</v>
      </c>
      <c r="C88" s="27">
        <v>24217</v>
      </c>
      <c r="D88" s="19">
        <f t="shared" ca="1" si="1"/>
        <v>58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"/>
      <c r="T88" s="2" t="s">
        <v>26</v>
      </c>
      <c r="U88" s="2"/>
      <c r="V88" s="2"/>
      <c r="W88" s="2"/>
      <c r="X88" s="23" t="s">
        <v>176</v>
      </c>
    </row>
    <row r="89" spans="1:24" ht="14.5">
      <c r="A89" s="21" t="s">
        <v>261</v>
      </c>
      <c r="B89" s="61">
        <v>79999999999</v>
      </c>
      <c r="C89" s="27"/>
      <c r="D89" s="19" t="str">
        <f t="shared" ca="1" si="1"/>
        <v>Нет данных</v>
      </c>
      <c r="E89" s="24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"/>
      <c r="T89" s="2"/>
      <c r="U89" s="2"/>
      <c r="V89" s="2" t="s">
        <v>32</v>
      </c>
      <c r="W89" s="2"/>
      <c r="X89" s="23"/>
    </row>
    <row r="90" spans="1:24">
      <c r="A90" s="21" t="s">
        <v>261</v>
      </c>
      <c r="B90" s="61">
        <v>79999999999</v>
      </c>
      <c r="C90" s="27"/>
      <c r="D90" s="19" t="str">
        <f t="shared" ca="1" si="1"/>
        <v>Нет данных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"/>
      <c r="T90" s="2"/>
      <c r="U90" s="2"/>
      <c r="V90" s="2"/>
      <c r="W90" s="2"/>
      <c r="X90" s="23"/>
    </row>
    <row r="91" spans="1:24">
      <c r="A91" s="21" t="s">
        <v>261</v>
      </c>
      <c r="B91" s="61">
        <v>79999999999</v>
      </c>
      <c r="C91" s="27"/>
      <c r="D91" s="19" t="str">
        <f t="shared" ca="1" si="1"/>
        <v>Нет данных</v>
      </c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"/>
      <c r="T91" s="2"/>
      <c r="U91" s="2"/>
      <c r="V91" s="2"/>
      <c r="W91" s="2"/>
      <c r="X91" s="23"/>
    </row>
    <row r="92" spans="1:24">
      <c r="A92" s="21" t="s">
        <v>261</v>
      </c>
      <c r="B92" s="26"/>
      <c r="C92" s="27"/>
      <c r="D92" s="19" t="str">
        <f t="shared" ca="1" si="1"/>
        <v>Нет данных</v>
      </c>
      <c r="E92" s="22" t="s">
        <v>279</v>
      </c>
      <c r="F92" s="20"/>
      <c r="G92" s="20"/>
      <c r="H92" s="20"/>
      <c r="I92" s="20"/>
      <c r="J92" s="20" t="s">
        <v>26</v>
      </c>
      <c r="K92" s="20"/>
      <c r="L92" s="20"/>
      <c r="M92" s="20"/>
      <c r="N92" s="20" t="s">
        <v>26</v>
      </c>
      <c r="O92" s="20"/>
      <c r="P92" s="20"/>
      <c r="Q92" s="20"/>
      <c r="R92" s="20"/>
      <c r="S92" s="2" t="s">
        <v>26</v>
      </c>
      <c r="T92" s="2"/>
      <c r="U92" s="2"/>
      <c r="V92" s="2"/>
      <c r="W92" s="2"/>
      <c r="X92" s="23"/>
    </row>
    <row r="93" spans="1:24">
      <c r="A93" s="21" t="s">
        <v>261</v>
      </c>
      <c r="B93" s="61">
        <v>79999999999</v>
      </c>
      <c r="C93" s="27">
        <v>27967</v>
      </c>
      <c r="D93" s="19">
        <f t="shared" ca="1" si="1"/>
        <v>48</v>
      </c>
      <c r="E93" s="22" t="s">
        <v>279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"/>
      <c r="T93" s="2" t="s">
        <v>26</v>
      </c>
      <c r="U93" s="2"/>
      <c r="V93" s="2"/>
      <c r="W93" s="2"/>
      <c r="X93" s="23" t="s">
        <v>189</v>
      </c>
    </row>
    <row r="94" spans="1:24">
      <c r="A94" s="21" t="s">
        <v>261</v>
      </c>
      <c r="B94" s="61">
        <v>79999999999</v>
      </c>
      <c r="C94" s="27"/>
      <c r="D94" s="19" t="str">
        <f t="shared" ca="1" si="1"/>
        <v>Нет данных</v>
      </c>
      <c r="E94" s="22" t="s">
        <v>279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5" t="s">
        <v>26</v>
      </c>
      <c r="T94" s="2"/>
      <c r="U94" s="2"/>
      <c r="V94" s="2"/>
      <c r="W94" s="2"/>
      <c r="X94" s="23" t="s">
        <v>33</v>
      </c>
    </row>
    <row r="95" spans="1:24">
      <c r="A95" s="21" t="s">
        <v>261</v>
      </c>
      <c r="B95" s="61">
        <v>79999999999</v>
      </c>
      <c r="C95" s="27"/>
      <c r="D95" s="19" t="str">
        <f t="shared" ca="1" si="1"/>
        <v>Нет данных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5" t="s">
        <v>26</v>
      </c>
      <c r="T95" s="2"/>
      <c r="U95" s="2"/>
      <c r="V95" s="2"/>
      <c r="W95" s="2"/>
      <c r="X95" s="23" t="s">
        <v>184</v>
      </c>
    </row>
    <row r="96" spans="1:24">
      <c r="A96" s="21" t="s">
        <v>261</v>
      </c>
      <c r="B96" s="61">
        <v>79999999999</v>
      </c>
      <c r="C96" s="27"/>
      <c r="D96" s="19" t="str">
        <f t="shared" ca="1" si="1"/>
        <v>Нет данных</v>
      </c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5" t="s">
        <v>26</v>
      </c>
      <c r="P96" s="20"/>
      <c r="Q96" s="20"/>
      <c r="R96" s="20"/>
      <c r="S96" s="25" t="s">
        <v>26</v>
      </c>
      <c r="T96" s="2"/>
      <c r="U96" s="2"/>
      <c r="V96" s="2"/>
      <c r="W96" s="2"/>
      <c r="X96" s="23" t="s">
        <v>33</v>
      </c>
    </row>
    <row r="97" spans="1:24">
      <c r="A97" s="21" t="s">
        <v>261</v>
      </c>
      <c r="B97" s="61">
        <v>79999999999</v>
      </c>
      <c r="C97" s="27"/>
      <c r="D97" s="19" t="str">
        <f t="shared" ca="1" si="1"/>
        <v>Нет данных</v>
      </c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5"/>
      <c r="T97" s="2"/>
      <c r="U97" s="2"/>
      <c r="V97" s="2"/>
      <c r="W97" s="2"/>
      <c r="X97" s="23" t="s">
        <v>37</v>
      </c>
    </row>
    <row r="98" spans="1:24">
      <c r="A98" s="1"/>
      <c r="B98" s="26"/>
      <c r="C98" s="27"/>
      <c r="D98" s="19" t="str">
        <f t="shared" ca="1" si="1"/>
        <v>Нет данных</v>
      </c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"/>
      <c r="T98" s="2"/>
      <c r="U98" s="2"/>
      <c r="V98" s="2"/>
      <c r="W98" s="2"/>
      <c r="X98" s="23"/>
    </row>
    <row r="99" spans="1:24"/>
    <row r="100" spans="1:24"/>
  </sheetData>
  <dataValidations count="1">
    <dataValidation type="list" allowBlank="1" showInputMessage="1" showErrorMessage="1" sqref="X1:X1048576">
      <formula1>Возможные_источники_ЛПР</formula1>
    </dataValidation>
  </dataValidations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97"/>
  <sheetViews>
    <sheetView workbookViewId="0">
      <selection activeCell="D10" sqref="D10"/>
    </sheetView>
  </sheetViews>
  <sheetFormatPr defaultRowHeight="14.5"/>
  <cols>
    <col min="1" max="1" width="23.1796875" bestFit="1" customWidth="1"/>
    <col min="2" max="2" width="14.7265625" bestFit="1" customWidth="1"/>
    <col min="3" max="3" width="15.26953125" bestFit="1" customWidth="1"/>
    <col min="4" max="6" width="34.8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37" t="s">
        <v>23</v>
      </c>
      <c r="B2" s="37" t="s">
        <v>24</v>
      </c>
      <c r="C2" s="37" t="s">
        <v>25</v>
      </c>
    </row>
    <row r="3" spans="1:3">
      <c r="A3" s="37" t="s">
        <v>28</v>
      </c>
      <c r="B3" s="37" t="s">
        <v>29</v>
      </c>
      <c r="C3" s="37" t="s">
        <v>30</v>
      </c>
    </row>
    <row r="4" spans="1:3">
      <c r="A4" s="37" t="s">
        <v>34</v>
      </c>
      <c r="B4" s="37" t="s">
        <v>35</v>
      </c>
      <c r="C4" s="37" t="s">
        <v>36</v>
      </c>
    </row>
    <row r="5" spans="1:3">
      <c r="A5" s="37" t="s">
        <v>38</v>
      </c>
      <c r="B5" s="37" t="s">
        <v>39</v>
      </c>
      <c r="C5" s="37" t="s">
        <v>25</v>
      </c>
    </row>
    <row r="6" spans="1:3">
      <c r="A6" s="37" t="s">
        <v>40</v>
      </c>
      <c r="B6" s="37" t="s">
        <v>41</v>
      </c>
      <c r="C6" s="37" t="s">
        <v>42</v>
      </c>
    </row>
    <row r="7" spans="1:3">
      <c r="A7" s="37" t="s">
        <v>43</v>
      </c>
      <c r="B7" s="37" t="s">
        <v>35</v>
      </c>
      <c r="C7" s="37" t="s">
        <v>44</v>
      </c>
    </row>
    <row r="8" spans="1:3">
      <c r="A8" s="37" t="s">
        <v>45</v>
      </c>
      <c r="B8" s="37" t="s">
        <v>46</v>
      </c>
      <c r="C8" s="37" t="s">
        <v>47</v>
      </c>
    </row>
    <row r="9" spans="1:3">
      <c r="A9" s="37" t="s">
        <v>48</v>
      </c>
      <c r="B9" s="37" t="s">
        <v>49</v>
      </c>
      <c r="C9" s="37" t="s">
        <v>50</v>
      </c>
    </row>
    <row r="10" spans="1:3">
      <c r="A10" s="37" t="s">
        <v>51</v>
      </c>
      <c r="B10" s="37" t="s">
        <v>52</v>
      </c>
      <c r="C10" s="37" t="s">
        <v>53</v>
      </c>
    </row>
    <row r="11" spans="1:3">
      <c r="A11" s="37" t="s">
        <v>54</v>
      </c>
      <c r="B11" s="37" t="s">
        <v>46</v>
      </c>
      <c r="C11" s="37" t="s">
        <v>44</v>
      </c>
    </row>
    <row r="12" spans="1:3">
      <c r="A12" s="37" t="s">
        <v>55</v>
      </c>
      <c r="B12" s="37" t="s">
        <v>56</v>
      </c>
      <c r="C12" s="37"/>
    </row>
    <row r="13" spans="1:3">
      <c r="A13" s="37" t="s">
        <v>57</v>
      </c>
      <c r="B13" s="37" t="s">
        <v>58</v>
      </c>
      <c r="C13" s="37" t="s">
        <v>49</v>
      </c>
    </row>
    <row r="14" spans="1:3">
      <c r="A14" s="37" t="s">
        <v>59</v>
      </c>
      <c r="B14" s="37" t="s">
        <v>60</v>
      </c>
      <c r="C14" s="37" t="s">
        <v>61</v>
      </c>
    </row>
    <row r="15" spans="1:3">
      <c r="A15" s="37" t="s">
        <v>62</v>
      </c>
      <c r="B15" s="37" t="s">
        <v>63</v>
      </c>
      <c r="C15" s="37" t="s">
        <v>53</v>
      </c>
    </row>
    <row r="16" spans="1:3">
      <c r="A16" s="37" t="s">
        <v>64</v>
      </c>
      <c r="B16" s="37" t="s">
        <v>65</v>
      </c>
      <c r="C16" s="37" t="s">
        <v>66</v>
      </c>
    </row>
    <row r="17" spans="1:3">
      <c r="A17" s="37" t="s">
        <v>67</v>
      </c>
      <c r="B17" s="37" t="s">
        <v>65</v>
      </c>
      <c r="C17" s="37"/>
    </row>
    <row r="18" spans="1:3">
      <c r="A18" s="37" t="s">
        <v>69</v>
      </c>
      <c r="B18" s="37" t="s">
        <v>70</v>
      </c>
      <c r="C18" s="37"/>
    </row>
    <row r="19" spans="1:3">
      <c r="A19" s="37" t="s">
        <v>71</v>
      </c>
      <c r="B19" s="37" t="s">
        <v>72</v>
      </c>
      <c r="C19" s="37" t="s">
        <v>44</v>
      </c>
    </row>
    <row r="20" spans="1:3">
      <c r="A20" s="37" t="s">
        <v>73</v>
      </c>
      <c r="B20" s="37" t="s">
        <v>74</v>
      </c>
      <c r="C20" s="37" t="s">
        <v>75</v>
      </c>
    </row>
    <row r="21" spans="1:3">
      <c r="A21" s="37" t="s">
        <v>76</v>
      </c>
      <c r="B21" s="37" t="s">
        <v>77</v>
      </c>
      <c r="C21" s="37" t="s">
        <v>78</v>
      </c>
    </row>
    <row r="22" spans="1:3">
      <c r="A22" s="37" t="s">
        <v>79</v>
      </c>
      <c r="B22" s="37" t="s">
        <v>80</v>
      </c>
      <c r="C22" s="37" t="s">
        <v>81</v>
      </c>
    </row>
    <row r="23" spans="1:3">
      <c r="A23" s="37" t="s">
        <v>82</v>
      </c>
      <c r="B23" s="37" t="s">
        <v>83</v>
      </c>
      <c r="C23" s="37" t="s">
        <v>84</v>
      </c>
    </row>
    <row r="24" spans="1:3">
      <c r="A24" s="37" t="s">
        <v>85</v>
      </c>
      <c r="B24" s="37" t="s">
        <v>46</v>
      </c>
      <c r="C24" s="37" t="s">
        <v>86</v>
      </c>
    </row>
    <row r="25" spans="1:3">
      <c r="A25" s="37" t="s">
        <v>87</v>
      </c>
      <c r="B25" s="37" t="s">
        <v>88</v>
      </c>
      <c r="C25" s="37" t="s">
        <v>86</v>
      </c>
    </row>
    <row r="26" spans="1:3">
      <c r="A26" s="37" t="s">
        <v>89</v>
      </c>
      <c r="B26" s="37" t="s">
        <v>90</v>
      </c>
      <c r="C26" s="37" t="s">
        <v>91</v>
      </c>
    </row>
    <row r="27" spans="1:3">
      <c r="A27" s="37" t="s">
        <v>92</v>
      </c>
      <c r="B27" s="37" t="s">
        <v>35</v>
      </c>
      <c r="C27" s="37"/>
    </row>
    <row r="28" spans="1:3">
      <c r="A28" s="37" t="s">
        <v>93</v>
      </c>
      <c r="B28" s="37" t="s">
        <v>83</v>
      </c>
      <c r="C28" s="37"/>
    </row>
    <row r="29" spans="1:3">
      <c r="A29" s="37" t="s">
        <v>94</v>
      </c>
      <c r="B29" s="37" t="s">
        <v>72</v>
      </c>
      <c r="C29" s="37" t="s">
        <v>95</v>
      </c>
    </row>
    <row r="30" spans="1:3">
      <c r="A30" s="37" t="s">
        <v>96</v>
      </c>
      <c r="B30" s="37" t="s">
        <v>83</v>
      </c>
      <c r="C30" s="37"/>
    </row>
    <row r="31" spans="1:3">
      <c r="A31" s="37" t="s">
        <v>97</v>
      </c>
      <c r="B31" s="37" t="s">
        <v>98</v>
      </c>
      <c r="C31" s="37"/>
    </row>
    <row r="32" spans="1:3">
      <c r="A32" s="37" t="s">
        <v>99</v>
      </c>
      <c r="B32" s="37" t="s">
        <v>35</v>
      </c>
      <c r="C32" s="37"/>
    </row>
    <row r="33" spans="1:3">
      <c r="A33" s="37" t="s">
        <v>100</v>
      </c>
      <c r="B33" s="37" t="s">
        <v>49</v>
      </c>
      <c r="C33" s="37"/>
    </row>
    <row r="34" spans="1:3">
      <c r="A34" s="37" t="s">
        <v>101</v>
      </c>
      <c r="B34" s="37" t="s">
        <v>102</v>
      </c>
      <c r="C34" s="37" t="s">
        <v>103</v>
      </c>
    </row>
    <row r="35" spans="1:3">
      <c r="A35" s="37" t="s">
        <v>104</v>
      </c>
      <c r="B35" s="37" t="s">
        <v>29</v>
      </c>
      <c r="C35" s="37"/>
    </row>
    <row r="36" spans="1:3">
      <c r="A36" s="37" t="s">
        <v>106</v>
      </c>
      <c r="B36" s="37" t="s">
        <v>107</v>
      </c>
      <c r="C36" s="37" t="s">
        <v>108</v>
      </c>
    </row>
    <row r="37" spans="1:3">
      <c r="A37" s="37" t="s">
        <v>109</v>
      </c>
      <c r="B37" s="37" t="s">
        <v>110</v>
      </c>
      <c r="C37" s="37"/>
    </row>
    <row r="38" spans="1:3">
      <c r="A38" s="37" t="s">
        <v>111</v>
      </c>
      <c r="B38" s="37" t="s">
        <v>39</v>
      </c>
      <c r="C38" s="37" t="s">
        <v>25</v>
      </c>
    </row>
    <row r="39" spans="1:3">
      <c r="A39" s="37" t="s">
        <v>112</v>
      </c>
      <c r="B39" s="37" t="s">
        <v>65</v>
      </c>
      <c r="C39" s="37" t="s">
        <v>25</v>
      </c>
    </row>
    <row r="40" spans="1:3">
      <c r="A40" s="37" t="s">
        <v>113</v>
      </c>
      <c r="B40" s="37" t="s">
        <v>114</v>
      </c>
      <c r="C40" s="37" t="s">
        <v>25</v>
      </c>
    </row>
    <row r="41" spans="1:3">
      <c r="A41" s="37" t="s">
        <v>116</v>
      </c>
      <c r="B41" s="37" t="s">
        <v>35</v>
      </c>
      <c r="C41" s="37" t="s">
        <v>117</v>
      </c>
    </row>
    <row r="42" spans="1:3">
      <c r="A42" s="37" t="s">
        <v>118</v>
      </c>
      <c r="B42" s="37" t="s">
        <v>72</v>
      </c>
      <c r="C42" s="37"/>
    </row>
    <row r="43" spans="1:3">
      <c r="A43" s="37" t="s">
        <v>119</v>
      </c>
      <c r="B43" s="37" t="s">
        <v>120</v>
      </c>
      <c r="C43" s="37"/>
    </row>
    <row r="44" spans="1:3">
      <c r="A44" s="37" t="s">
        <v>121</v>
      </c>
      <c r="B44" s="37" t="s">
        <v>49</v>
      </c>
      <c r="C44" s="37" t="s">
        <v>53</v>
      </c>
    </row>
    <row r="45" spans="1:3">
      <c r="A45" s="37" t="s">
        <v>112</v>
      </c>
      <c r="B45" s="37" t="s">
        <v>39</v>
      </c>
      <c r="C45" s="37" t="s">
        <v>122</v>
      </c>
    </row>
    <row r="46" spans="1:3">
      <c r="A46" s="37" t="s">
        <v>123</v>
      </c>
      <c r="B46" s="37" t="s">
        <v>124</v>
      </c>
      <c r="C46" s="37" t="s">
        <v>95</v>
      </c>
    </row>
    <row r="47" spans="1:3">
      <c r="A47" s="37" t="s">
        <v>126</v>
      </c>
      <c r="B47" s="37" t="s">
        <v>127</v>
      </c>
      <c r="C47" s="37" t="s">
        <v>128</v>
      </c>
    </row>
    <row r="48" spans="1:3">
      <c r="A48" s="37" t="s">
        <v>130</v>
      </c>
      <c r="B48" s="37" t="s">
        <v>39</v>
      </c>
      <c r="C48" s="37" t="s">
        <v>131</v>
      </c>
    </row>
    <row r="49" spans="1:3">
      <c r="A49" s="37" t="s">
        <v>132</v>
      </c>
      <c r="B49" s="37" t="s">
        <v>74</v>
      </c>
      <c r="C49" s="37" t="s">
        <v>133</v>
      </c>
    </row>
    <row r="50" spans="1:3">
      <c r="A50" s="37" t="s">
        <v>135</v>
      </c>
      <c r="B50" s="37" t="s">
        <v>49</v>
      </c>
      <c r="C50" s="37" t="s">
        <v>44</v>
      </c>
    </row>
    <row r="51" spans="1:3">
      <c r="A51" s="37" t="s">
        <v>136</v>
      </c>
      <c r="B51" s="37" t="s">
        <v>52</v>
      </c>
      <c r="C51" s="37" t="s">
        <v>137</v>
      </c>
    </row>
    <row r="52" spans="1:3">
      <c r="A52" s="37" t="s">
        <v>138</v>
      </c>
      <c r="B52" s="37" t="s">
        <v>139</v>
      </c>
      <c r="C52" s="37" t="s">
        <v>140</v>
      </c>
    </row>
    <row r="53" spans="1:3">
      <c r="A53" s="37" t="s">
        <v>141</v>
      </c>
      <c r="B53" s="37" t="s">
        <v>124</v>
      </c>
      <c r="C53" s="37" t="s">
        <v>142</v>
      </c>
    </row>
    <row r="54" spans="1:3">
      <c r="A54" s="37" t="s">
        <v>143</v>
      </c>
      <c r="B54" s="37" t="s">
        <v>39</v>
      </c>
      <c r="C54" s="37" t="s">
        <v>142</v>
      </c>
    </row>
    <row r="55" spans="1:3">
      <c r="A55" s="37" t="s">
        <v>144</v>
      </c>
      <c r="B55" s="37" t="s">
        <v>46</v>
      </c>
      <c r="C55" s="37" t="s">
        <v>140</v>
      </c>
    </row>
    <row r="56" spans="1:3">
      <c r="A56" s="37" t="s">
        <v>145</v>
      </c>
      <c r="B56" s="37" t="s">
        <v>146</v>
      </c>
      <c r="C56" s="37" t="s">
        <v>133</v>
      </c>
    </row>
    <row r="57" spans="1:3">
      <c r="A57" s="37" t="s">
        <v>147</v>
      </c>
      <c r="B57" s="37" t="s">
        <v>148</v>
      </c>
      <c r="C57" s="37" t="s">
        <v>149</v>
      </c>
    </row>
    <row r="58" spans="1:3">
      <c r="A58" s="37" t="s">
        <v>150</v>
      </c>
      <c r="B58" s="37" t="s">
        <v>124</v>
      </c>
      <c r="C58" s="37" t="s">
        <v>151</v>
      </c>
    </row>
    <row r="59" spans="1:3">
      <c r="A59" s="37" t="s">
        <v>152</v>
      </c>
      <c r="B59" s="37" t="s">
        <v>65</v>
      </c>
      <c r="C59" s="37" t="s">
        <v>142</v>
      </c>
    </row>
    <row r="60" spans="1:3">
      <c r="A60" s="37" t="s">
        <v>154</v>
      </c>
      <c r="B60" s="37" t="s">
        <v>65</v>
      </c>
      <c r="C60" s="37"/>
    </row>
    <row r="61" spans="1:3">
      <c r="A61" s="37" t="s">
        <v>155</v>
      </c>
      <c r="B61" s="37" t="s">
        <v>33</v>
      </c>
      <c r="C61" s="37"/>
    </row>
    <row r="62" spans="1:3">
      <c r="A62" s="37" t="s">
        <v>157</v>
      </c>
      <c r="B62" s="37" t="s">
        <v>146</v>
      </c>
      <c r="C62" s="37"/>
    </row>
    <row r="63" spans="1:3">
      <c r="A63" s="37" t="s">
        <v>159</v>
      </c>
      <c r="B63" s="37" t="s">
        <v>35</v>
      </c>
      <c r="C63" s="37"/>
    </row>
    <row r="64" spans="1:3">
      <c r="A64" s="37" t="s">
        <v>160</v>
      </c>
      <c r="B64" s="37" t="s">
        <v>161</v>
      </c>
      <c r="C64" s="37" t="s">
        <v>217</v>
      </c>
    </row>
    <row r="65" spans="1:3">
      <c r="A65" s="37" t="s">
        <v>99</v>
      </c>
      <c r="B65" s="37" t="s">
        <v>35</v>
      </c>
      <c r="C65" s="37" t="s">
        <v>36</v>
      </c>
    </row>
    <row r="66" spans="1:3">
      <c r="A66" s="37" t="s">
        <v>101</v>
      </c>
      <c r="B66" s="37" t="s">
        <v>102</v>
      </c>
      <c r="C66" s="37"/>
    </row>
    <row r="67" spans="1:3">
      <c r="A67" s="37" t="s">
        <v>162</v>
      </c>
      <c r="B67" s="37" t="s">
        <v>163</v>
      </c>
      <c r="C67" s="37"/>
    </row>
    <row r="68" spans="1:3">
      <c r="A68" s="37" t="s">
        <v>164</v>
      </c>
      <c r="B68" s="37" t="s">
        <v>165</v>
      </c>
      <c r="C68" s="37" t="s">
        <v>163</v>
      </c>
    </row>
    <row r="69" spans="1:3">
      <c r="A69" s="37" t="s">
        <v>166</v>
      </c>
      <c r="B69" s="37" t="s">
        <v>46</v>
      </c>
      <c r="C69" s="37" t="s">
        <v>122</v>
      </c>
    </row>
    <row r="70" spans="1:3">
      <c r="A70" s="37" t="s">
        <v>112</v>
      </c>
      <c r="B70" s="37" t="s">
        <v>65</v>
      </c>
      <c r="C70" s="37"/>
    </row>
    <row r="71" spans="1:3">
      <c r="A71" s="37" t="s">
        <v>112</v>
      </c>
      <c r="B71" s="37" t="s">
        <v>167</v>
      </c>
      <c r="C71" s="37" t="s">
        <v>168</v>
      </c>
    </row>
    <row r="72" spans="1:3">
      <c r="A72" s="37" t="s">
        <v>52</v>
      </c>
      <c r="B72" s="37" t="s">
        <v>136</v>
      </c>
      <c r="C72" s="37"/>
    </row>
    <row r="73" spans="1:3">
      <c r="A73" s="37" t="s">
        <v>162</v>
      </c>
      <c r="B73" s="37" t="s">
        <v>170</v>
      </c>
      <c r="C73" s="37"/>
    </row>
    <row r="74" spans="1:3">
      <c r="A74" s="37" t="s">
        <v>171</v>
      </c>
      <c r="B74" s="37" t="s">
        <v>172</v>
      </c>
      <c r="C74" s="37" t="s">
        <v>173</v>
      </c>
    </row>
    <row r="75" spans="1:3">
      <c r="A75" s="37" t="s">
        <v>174</v>
      </c>
      <c r="B75" s="37" t="s">
        <v>175</v>
      </c>
      <c r="C75" s="37" t="s">
        <v>66</v>
      </c>
    </row>
    <row r="76" spans="1:3">
      <c r="A76" s="37" t="s">
        <v>177</v>
      </c>
      <c r="B76" s="37" t="s">
        <v>98</v>
      </c>
      <c r="C76" s="37" t="s">
        <v>178</v>
      </c>
    </row>
    <row r="77" spans="1:3">
      <c r="A77" s="37" t="s">
        <v>180</v>
      </c>
      <c r="B77" s="37" t="s">
        <v>39</v>
      </c>
      <c r="C77" s="37" t="s">
        <v>181</v>
      </c>
    </row>
    <row r="78" spans="1:3">
      <c r="A78" s="37" t="s">
        <v>182</v>
      </c>
      <c r="B78" s="37" t="s">
        <v>24</v>
      </c>
      <c r="C78" s="37" t="s">
        <v>183</v>
      </c>
    </row>
    <row r="79" spans="1:3">
      <c r="A79" s="37" t="s">
        <v>185</v>
      </c>
      <c r="B79" s="37" t="s">
        <v>49</v>
      </c>
      <c r="C79" s="37" t="s">
        <v>122</v>
      </c>
    </row>
    <row r="80" spans="1:3">
      <c r="A80" s="37" t="s">
        <v>186</v>
      </c>
      <c r="B80" s="37" t="s">
        <v>187</v>
      </c>
      <c r="C80" s="37" t="s">
        <v>36</v>
      </c>
    </row>
    <row r="81" spans="1:3">
      <c r="A81" s="37" t="s">
        <v>188</v>
      </c>
      <c r="B81" s="37" t="s">
        <v>46</v>
      </c>
      <c r="C81" s="37" t="s">
        <v>183</v>
      </c>
    </row>
    <row r="82" spans="1:3">
      <c r="A82" s="37" t="s">
        <v>190</v>
      </c>
      <c r="B82" s="37" t="s">
        <v>149</v>
      </c>
      <c r="C82" s="37"/>
    </row>
    <row r="83" spans="1:3">
      <c r="A83" s="37" t="s">
        <v>191</v>
      </c>
      <c r="B83" s="37" t="s">
        <v>72</v>
      </c>
      <c r="C83" s="37"/>
    </row>
    <row r="84" spans="1:3">
      <c r="A84" s="37" t="s">
        <v>193</v>
      </c>
      <c r="B84" s="37" t="s">
        <v>39</v>
      </c>
      <c r="C84" s="37"/>
    </row>
    <row r="85" spans="1:3">
      <c r="A85" s="37" t="s">
        <v>194</v>
      </c>
      <c r="B85" s="37" t="s">
        <v>146</v>
      </c>
      <c r="C85" s="37" t="s">
        <v>195</v>
      </c>
    </row>
    <row r="86" spans="1:3">
      <c r="A86" s="37" t="s">
        <v>196</v>
      </c>
      <c r="B86" s="37" t="s">
        <v>77</v>
      </c>
      <c r="C86" s="37" t="s">
        <v>61</v>
      </c>
    </row>
    <row r="87" spans="1:3">
      <c r="A87" s="37" t="s">
        <v>197</v>
      </c>
      <c r="B87" s="37" t="s">
        <v>83</v>
      </c>
      <c r="C87" s="37" t="s">
        <v>178</v>
      </c>
    </row>
    <row r="88" spans="1:3">
      <c r="A88" s="37" t="s">
        <v>198</v>
      </c>
      <c r="B88" s="37" t="s">
        <v>39</v>
      </c>
      <c r="C88" s="37"/>
    </row>
    <row r="89" spans="1:3">
      <c r="A89" s="37" t="s">
        <v>199</v>
      </c>
      <c r="B89" s="37" t="s">
        <v>200</v>
      </c>
      <c r="C89" s="37"/>
    </row>
    <row r="90" spans="1:3">
      <c r="A90" s="37" t="s">
        <v>201</v>
      </c>
      <c r="B90" s="37" t="s">
        <v>202</v>
      </c>
      <c r="C90" s="37" t="s">
        <v>46</v>
      </c>
    </row>
    <row r="91" spans="1:3">
      <c r="A91" s="37" t="s">
        <v>203</v>
      </c>
      <c r="B91" s="37" t="s">
        <v>204</v>
      </c>
      <c r="C91" s="37" t="s">
        <v>63</v>
      </c>
    </row>
    <row r="92" spans="1:3">
      <c r="A92" s="37" t="s">
        <v>205</v>
      </c>
      <c r="B92" s="37" t="s">
        <v>63</v>
      </c>
      <c r="C92" s="37"/>
    </row>
    <row r="93" spans="1:3">
      <c r="A93" s="37" t="s">
        <v>206</v>
      </c>
      <c r="B93" s="37" t="s">
        <v>149</v>
      </c>
      <c r="C93" s="37" t="s">
        <v>53</v>
      </c>
    </row>
    <row r="94" spans="1:3">
      <c r="A94" s="37" t="s">
        <v>27</v>
      </c>
      <c r="B94" s="37" t="s">
        <v>39</v>
      </c>
      <c r="C94" s="37"/>
    </row>
    <row r="95" spans="1:3">
      <c r="A95" s="37" t="s">
        <v>212</v>
      </c>
      <c r="B95" s="37" t="s">
        <v>49</v>
      </c>
      <c r="C95" s="37"/>
    </row>
    <row r="96" spans="1:3">
      <c r="A96" s="37" t="s">
        <v>213</v>
      </c>
      <c r="B96" s="37" t="s">
        <v>214</v>
      </c>
      <c r="C96" s="37"/>
    </row>
    <row r="97" spans="1:3">
      <c r="A97" s="37" t="s">
        <v>215</v>
      </c>
      <c r="B97" s="37" t="s">
        <v>216</v>
      </c>
      <c r="C97" s="3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7030A0"/>
  </sheetPr>
  <dimension ref="A1:E3"/>
  <sheetViews>
    <sheetView zoomScale="115" zoomScaleNormal="115" workbookViewId="0">
      <selection activeCell="A5" sqref="A5"/>
    </sheetView>
  </sheetViews>
  <sheetFormatPr defaultRowHeight="14.5"/>
  <cols>
    <col min="1" max="1" width="18" customWidth="1"/>
    <col min="2" max="2" width="16.26953125" customWidth="1"/>
    <col min="4" max="4" width="10.7265625" bestFit="1" customWidth="1"/>
  </cols>
  <sheetData>
    <row r="1" spans="1:5">
      <c r="A1" s="62" t="s">
        <v>267</v>
      </c>
      <c r="B1" s="62"/>
      <c r="C1" s="40" t="s">
        <v>220</v>
      </c>
    </row>
    <row r="2" spans="1:5">
      <c r="A2" s="14" t="s">
        <v>210</v>
      </c>
      <c r="B2" s="15" t="s">
        <v>211</v>
      </c>
      <c r="D2" s="8"/>
    </row>
    <row r="3" spans="1:5">
      <c r="A3" s="17">
        <f>COUNTA(Таблица_ЛПР[Вконтакте Студента])</f>
        <v>23</v>
      </c>
      <c r="B3" s="16">
        <f>'Возраст Студентов'!B7 - 'ВК Студентов'!A3</f>
        <v>73</v>
      </c>
      <c r="E3" s="13"/>
    </row>
  </sheetData>
  <mergeCells count="1">
    <mergeCell ref="A1:B1"/>
  </mergeCells>
  <phoneticPr fontId="10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7030A0"/>
  </sheetPr>
  <dimension ref="A1:D10"/>
  <sheetViews>
    <sheetView zoomScaleNormal="100" workbookViewId="0">
      <selection activeCell="B8" sqref="B8"/>
    </sheetView>
  </sheetViews>
  <sheetFormatPr defaultRowHeight="14.5"/>
  <cols>
    <col min="1" max="1" width="36.1796875" customWidth="1"/>
    <col min="2" max="2" width="16.26953125" customWidth="1"/>
    <col min="3" max="3" width="49.26953125" bestFit="1" customWidth="1"/>
    <col min="4" max="4" width="65.7265625" bestFit="1" customWidth="1"/>
  </cols>
  <sheetData>
    <row r="1" spans="1:4">
      <c r="A1" s="63" t="s">
        <v>273</v>
      </c>
      <c r="B1" s="63"/>
      <c r="C1" t="s">
        <v>219</v>
      </c>
    </row>
    <row r="2" spans="1:4">
      <c r="A2" t="s">
        <v>274</v>
      </c>
      <c r="B2" t="s">
        <v>275</v>
      </c>
    </row>
    <row r="3" spans="1:4">
      <c r="A3" t="str">
        <f xml:space="preserve"> CONCATENATE(От_1_группа_ЛПР, " - ", До_1_группа_ЛПР, " лет")</f>
        <v>25 - 35 лет</v>
      </c>
      <c r="B3">
        <f ca="1">COUNTIF(Таблица_ЛПР[Возраст Студента], "&gt;="&amp;От_1_группа_ЛПР) - COUNTIF(Таблица_ЛПР[Возраст Студента], "&gt;"&amp;До_1_группа_ЛПР)</f>
        <v>2</v>
      </c>
    </row>
    <row r="4" spans="1:4">
      <c r="A4" t="str">
        <f xml:space="preserve"> CONCATENATE(От_2_группа_ЛПР, " - ", До_2_группа_ЛПР, " лет")</f>
        <v>36 - 45 лет</v>
      </c>
      <c r="B4">
        <f ca="1">COUNTIF(Таблица_ЛПР[Возраст Студента], "&gt;="&amp;От_2_группа_ЛПР) - COUNTIF(Таблица_ЛПР[Возраст Студента], "&gt;"&amp;До_2_группа_ЛПР)</f>
        <v>37</v>
      </c>
    </row>
    <row r="5" spans="1:4">
      <c r="A5" t="s">
        <v>209</v>
      </c>
      <c r="B5">
        <f ca="1">B7-B6-B4-B3</f>
        <v>26</v>
      </c>
    </row>
    <row r="6" spans="1:4">
      <c r="A6" t="s">
        <v>221</v>
      </c>
      <c r="B6">
        <f>B7-B10</f>
        <v>31</v>
      </c>
      <c r="D6" s="39"/>
    </row>
    <row r="7" spans="1:4">
      <c r="A7" s="18" t="s">
        <v>276</v>
      </c>
      <c r="B7" s="18">
        <f>COUNTA(Таблица_ЛПР[ФИО Студента])</f>
        <v>96</v>
      </c>
    </row>
    <row r="10" spans="1:4">
      <c r="A10" t="s">
        <v>277</v>
      </c>
      <c r="B10">
        <f>COUNTA(Таблица_ЛПР[Дата рождения студента])</f>
        <v>65</v>
      </c>
    </row>
  </sheetData>
  <mergeCells count="1">
    <mergeCell ref="A1:B1"/>
  </mergeCells>
  <phoneticPr fontId="10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rgb="FF7030A0"/>
  </sheetPr>
  <dimension ref="A1:D102"/>
  <sheetViews>
    <sheetView tabSelected="1" zoomScaleNormal="100" workbookViewId="0">
      <selection activeCell="A9" sqref="A9"/>
    </sheetView>
  </sheetViews>
  <sheetFormatPr defaultRowHeight="14.5"/>
  <cols>
    <col min="1" max="1" width="50.7265625" bestFit="1" customWidth="1"/>
    <col min="2" max="2" width="38.453125" customWidth="1"/>
    <col min="3" max="3" width="23.26953125" bestFit="1" customWidth="1"/>
    <col min="4" max="4" width="54.1796875" style="35" bestFit="1" customWidth="1"/>
  </cols>
  <sheetData>
    <row r="1" spans="1:4" ht="18">
      <c r="A1" s="9" t="s">
        <v>268</v>
      </c>
      <c r="B1" s="9" t="s">
        <v>207</v>
      </c>
      <c r="D1" s="36" t="s">
        <v>218</v>
      </c>
    </row>
    <row r="2" spans="1:4">
      <c r="A2" s="5" t="s">
        <v>33</v>
      </c>
      <c r="B2" s="11">
        <f>COUNTIF(Таблица_ЛПР[Источник], Источники_ЛПР[[#This Row],[Иточник Студентов]])</f>
        <v>21</v>
      </c>
      <c r="D2" s="3" t="s">
        <v>269</v>
      </c>
    </row>
    <row r="3" spans="1:4">
      <c r="A3" s="5" t="s">
        <v>27</v>
      </c>
      <c r="B3" s="11">
        <f>COUNTIF(Таблица_ЛПР[Источник], Источники_ЛПР[[#This Row],[Иточник Студентов]])</f>
        <v>17</v>
      </c>
      <c r="D3" s="3" t="s">
        <v>270</v>
      </c>
    </row>
    <row r="4" spans="1:4">
      <c r="A4" s="5" t="s">
        <v>37</v>
      </c>
      <c r="B4" s="11">
        <f>COUNTIF(Таблица_ЛПР[Источник], Источники_ЛПР[[#This Row],[Иточник Студентов]])</f>
        <v>15</v>
      </c>
      <c r="D4" s="3" t="s">
        <v>271</v>
      </c>
    </row>
    <row r="5" spans="1:4">
      <c r="A5" s="5" t="s">
        <v>129</v>
      </c>
      <c r="B5" s="11">
        <f>COUNTIF(Таблица_ЛПР[Источник], Источники_ЛПР[[#This Row],[Иточник Студентов]])</f>
        <v>9</v>
      </c>
      <c r="D5" s="3" t="s">
        <v>272</v>
      </c>
    </row>
    <row r="6" spans="1:4">
      <c r="A6" s="12" t="s">
        <v>208</v>
      </c>
      <c r="B6" s="10">
        <f>COUNTA(Таблица_ЛПР[Источник]) - BI103 - BI105 - BI107 - BI109 - B7</f>
        <v>83</v>
      </c>
      <c r="D6"/>
    </row>
    <row r="7" spans="1:4">
      <c r="A7" s="59" t="s">
        <v>254</v>
      </c>
      <c r="B7" s="10">
        <f>COUNTIF(Таблица_ЛПР[Источник], "")</f>
        <v>7</v>
      </c>
      <c r="D7"/>
    </row>
    <row r="8" spans="1:4">
      <c r="D8"/>
    </row>
    <row r="9" spans="1:4">
      <c r="D9"/>
    </row>
    <row r="10" spans="1:4">
      <c r="D10"/>
    </row>
    <row r="11" spans="1:4">
      <c r="D11"/>
    </row>
    <row r="12" spans="1:4">
      <c r="D12"/>
    </row>
    <row r="13" spans="1:4">
      <c r="D13"/>
    </row>
    <row r="14" spans="1:4">
      <c r="D14"/>
    </row>
    <row r="15" spans="1:4">
      <c r="D15"/>
    </row>
    <row r="16" spans="1:4">
      <c r="D16"/>
    </row>
    <row r="17" spans="4:4">
      <c r="D17"/>
    </row>
    <row r="18" spans="4:4">
      <c r="D18"/>
    </row>
    <row r="19" spans="4:4">
      <c r="D19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theme="7"/>
    <outlinePr summaryBelow="0" summaryRight="0"/>
  </sheetPr>
  <dimension ref="A1:E101"/>
  <sheetViews>
    <sheetView zoomScaleNormal="100" workbookViewId="0">
      <selection activeCell="C11" sqref="C11"/>
    </sheetView>
  </sheetViews>
  <sheetFormatPr defaultColWidth="14.453125" defaultRowHeight="15.75" customHeight="1"/>
  <cols>
    <col min="1" max="1" width="62.1796875" style="41" customWidth="1"/>
    <col min="2" max="2" width="30.54296875" style="41" customWidth="1"/>
    <col min="3" max="3" width="38.1796875" style="41" customWidth="1"/>
    <col min="4" max="4" width="41.453125" style="41" customWidth="1"/>
    <col min="5" max="5" width="37" style="41" customWidth="1"/>
    <col min="6" max="6" width="21.453125" style="41" customWidth="1"/>
    <col min="7" max="16384" width="14.453125" style="41"/>
  </cols>
  <sheetData>
    <row r="1" spans="1:5" ht="50.25" customHeight="1">
      <c r="A1" s="42" t="s">
        <v>228</v>
      </c>
    </row>
    <row r="2" spans="1:5" ht="48" customHeight="1">
      <c r="A2" s="45" t="s">
        <v>231</v>
      </c>
      <c r="B2" s="45" t="s">
        <v>227</v>
      </c>
      <c r="C2" s="46" t="s">
        <v>226</v>
      </c>
      <c r="D2" s="46" t="s">
        <v>229</v>
      </c>
      <c r="E2" s="46" t="s">
        <v>230</v>
      </c>
    </row>
    <row r="3" spans="1:5" ht="15.5">
      <c r="A3" s="43" t="s">
        <v>233</v>
      </c>
      <c r="B3" s="43" t="s">
        <v>244</v>
      </c>
      <c r="C3" s="44" t="s">
        <v>225</v>
      </c>
      <c r="D3" s="44" t="s">
        <v>222</v>
      </c>
      <c r="E3" s="49" t="s">
        <v>245</v>
      </c>
    </row>
    <row r="4" spans="1:5" ht="15.5">
      <c r="A4" s="43"/>
      <c r="B4" s="43"/>
      <c r="C4" s="44" t="s">
        <v>224</v>
      </c>
      <c r="D4" s="44" t="s">
        <v>223</v>
      </c>
      <c r="E4" s="49"/>
    </row>
    <row r="5" spans="1:5" ht="15.5">
      <c r="A5" s="43" t="s">
        <v>232</v>
      </c>
      <c r="B5" s="43" t="s">
        <v>244</v>
      </c>
      <c r="C5" s="51" t="s">
        <v>250</v>
      </c>
      <c r="D5" s="51"/>
      <c r="E5" s="49" t="s">
        <v>246</v>
      </c>
    </row>
    <row r="6" spans="1:5" ht="15.5">
      <c r="A6" s="50"/>
      <c r="B6" s="50"/>
      <c r="C6" s="53" t="s">
        <v>251</v>
      </c>
      <c r="D6" s="53" t="s">
        <v>223</v>
      </c>
      <c r="E6" s="50"/>
    </row>
    <row r="7" spans="1:5" ht="26">
      <c r="A7" s="43" t="s">
        <v>234</v>
      </c>
      <c r="B7" s="43" t="s">
        <v>247</v>
      </c>
      <c r="C7" s="44" t="s">
        <v>3</v>
      </c>
      <c r="D7" s="44" t="s">
        <v>222</v>
      </c>
      <c r="E7" s="49" t="s">
        <v>249</v>
      </c>
    </row>
    <row r="8" spans="1:5" ht="15.5">
      <c r="A8" s="43" t="s">
        <v>235</v>
      </c>
      <c r="B8" s="43" t="s">
        <v>244</v>
      </c>
      <c r="C8" s="47" t="s">
        <v>22</v>
      </c>
      <c r="D8" s="48" t="s">
        <v>222</v>
      </c>
      <c r="E8" s="52" t="s">
        <v>248</v>
      </c>
    </row>
    <row r="9" spans="1:5" ht="12.5"/>
    <row r="10" spans="1:5" ht="12.5"/>
    <row r="11" spans="1:5" ht="15" customHeight="1">
      <c r="A11" s="41" t="s">
        <v>236</v>
      </c>
    </row>
    <row r="12" spans="1:5" ht="12.75" customHeight="1">
      <c r="A12" s="41" t="s">
        <v>237</v>
      </c>
    </row>
    <row r="13" spans="1:5" ht="12.75" customHeight="1">
      <c r="A13" s="41" t="s">
        <v>238</v>
      </c>
    </row>
    <row r="14" spans="1:5" ht="12.75" customHeight="1">
      <c r="A14" s="41" t="s">
        <v>239</v>
      </c>
    </row>
    <row r="15" spans="1:5" ht="12.75" customHeight="1">
      <c r="A15" s="41" t="s">
        <v>240</v>
      </c>
    </row>
    <row r="16" spans="1:5" ht="12.75" customHeight="1"/>
    <row r="17" spans="1:1" ht="12.75" customHeight="1">
      <c r="A17" s="41" t="s">
        <v>241</v>
      </c>
    </row>
    <row r="18" spans="1:1" ht="12.75" customHeight="1">
      <c r="A18" s="41" t="s">
        <v>242</v>
      </c>
    </row>
    <row r="19" spans="1:1" ht="12.75" customHeight="1">
      <c r="A19" s="41" t="s">
        <v>243</v>
      </c>
    </row>
    <row r="20" spans="1:1" ht="12.75" customHeight="1"/>
    <row r="21" spans="1:1" ht="12.75" customHeight="1">
      <c r="A21" s="60" t="s">
        <v>257</v>
      </c>
    </row>
    <row r="22" spans="1:1" ht="12.75" customHeight="1">
      <c r="A22" s="60" t="s">
        <v>258</v>
      </c>
    </row>
    <row r="23" spans="1:1" ht="12.75" customHeight="1">
      <c r="A23" s="60" t="s">
        <v>259</v>
      </c>
    </row>
    <row r="24" spans="1:1" ht="12.75" customHeight="1">
      <c r="A24" s="60" t="s">
        <v>260</v>
      </c>
    </row>
    <row r="25" spans="1:1" ht="12.75" customHeight="1"/>
    <row r="26" spans="1:1" ht="12.75" customHeight="1"/>
    <row r="27" spans="1:1" ht="12.5"/>
    <row r="28" spans="1:1" ht="12.5"/>
    <row r="29" spans="1:1" ht="12.5"/>
    <row r="30" spans="1:1" ht="12.5"/>
    <row r="31" spans="1:1" ht="12.5"/>
    <row r="32" spans="1:1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  <row r="70" ht="12.5"/>
    <row r="71" ht="12.5"/>
    <row r="72" ht="12.5"/>
    <row r="73" ht="12.5"/>
    <row r="74" ht="12.5"/>
    <row r="75" ht="12.5"/>
    <row r="76" ht="12.5"/>
    <row r="77" ht="12.5"/>
    <row r="78" ht="12.5"/>
    <row r="79" ht="12.5"/>
    <row r="80" ht="12.5"/>
    <row r="81" ht="12.5"/>
    <row r="82" ht="12.5"/>
    <row r="83" ht="12.5"/>
    <row r="84" ht="12.5"/>
    <row r="85" ht="12.5"/>
    <row r="86" ht="12.5"/>
    <row r="87" ht="12.5"/>
    <row r="88" ht="12.5"/>
    <row r="89" ht="12.5"/>
    <row r="90" ht="12.5"/>
    <row r="91" ht="12.5"/>
    <row r="92" ht="12.5"/>
    <row r="93" ht="12.5"/>
    <row r="94" ht="12.5"/>
    <row r="95" ht="12.5"/>
    <row r="96" ht="12.5"/>
    <row r="97" ht="12.5"/>
    <row r="98" ht="12.5"/>
    <row r="99" ht="12.5"/>
    <row r="100" ht="12.5"/>
    <row r="101" ht="12.5"/>
  </sheetData>
  <hyperlinks>
    <hyperlink ref="E3" location="'Возраст ЛПР'!A1" display="Лист Возраст Детей"/>
    <hyperlink ref="E5" location="'Возраст ЛПР'!A1" display="Лист Возраст ЛПР"/>
    <hyperlink ref="E8" location="'Источники ЛПР'!A1" display="Лист Источники ЛПР"/>
    <hyperlink ref="E7" location="'Instagram ЛПР'!A1" display="Лист Instagram ЛПР"/>
  </hyperlink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8 8 0 b 8 a 3 - 4 2 8 1 - 4 a e 8 - a 7 9 3 - 3 7 5 7 0 2 d e 4 4 7 8 "   x m l n s = " h t t p : / / s c h e m a s . m i c r o s o f t . c o m / D a t a M a s h u p " > A A A A A M c I A A B Q S w M E F A A C A A g A e F N d W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4 U 1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F N d W a L e 9 H 2 / B Q A A 8 x o A A B M A H A B G b 3 J t d W x h c y 9 T Z W N 0 a W 9 u M S 5 t I K I Y A C i g F A A A A A A A A A A A A A A A A A A A A A A A A A A A A L 2 Y W 0 8 b R x S A 3 5 H 4 D y P z Y i R j Y U O h b U q l F t I W R a 3 a g N Q H Q N H G n o C V 9 S 7 a X V I Q Q g K T S y V Q K C l S E W 2 B 0 F T q S y R j 4 u J g Y / 7 C z D / q O b N 2 v O u 9 M i T F Q o a Z c 5 + z M 9 + O S X N W Q d f I l P 2 d u d X b 0 9 s z Q y a o m T M K i 2 J q j C T Y M S u z c / a G V V k d f i / h 0 2 R V w p / w d Z i 4 F E M 1 G G C v 2 D 4 7 J O x 3 d s S O 0 3 1 J 9 U E / O w G Z K j v l m 6 z K S 3 y D 7 x C w U 8 e v C t 9 i Z 3 w d Z s 7 Z B a v B A G G 7 r A Z S 6 2 D t g m 8 k y F x v j 7 m g G D R P + r x B e D w m I F a V W r 0 9 B H 7 Y P j g r s S Z / J k Q v Y O 7 2 c o 6 q 6 R 9 1 4 + F 9 X X + Y / K q g 0 v S 4 r l l U s 8 x k 4 u t P Z 8 d 1 V a X z 9 N 6 4 v m S Y 1 J y d U C x l 4 F s 9 T 9 W C N j 9 r B y B S P g W 7 J Q i 6 T N g f U A o 7 p l o 7 s 1 E I i 2 + i c 1 a Z 7 Q j w b R T A e l 3 y L f 7 E J U Y e j a Q H 0 8 u q u Z z o T x F t S V V T x D K W a H / K z g b S 3 2 V 7 r T z v T S 1 Q a m G 2 3 U m u z k x a t D j m F E 6 k 7 h S 0 / F j C 1 p l b m 8 G k 5 j p m j 9 A 9 x P O z v b C w J l D V c w j z D C b q O I m L g 8 6 m l f t Q s O 8 N v a h b 9 B u q 5 K l h J v 0 C S 5 G Z l t Q X q j q V U 1 T F M M c w m z l H O v v g p C F 8 t v 2 + J Z B K j V 1 1 f E 0 b i m Y + 0 I 0 i L M x S U Z t e W a T C Y 8 y Y U 6 u r t m y 9 1 b B g v Y G d J 4 I l S W i e J i x n g 5 V 5 q d V J / R C 8 B W 6 I R Z e t t R Q B A 6 / A b g M 0 Y Y H 5 j n d 6 H 0 1 6 h w + h j Z 9 B y + P y V F j T K 3 B i 9 z F / D J F d v l s r M q l Z I 8 N p z N R P D M x t s i v x z J x h 8 w V p 7 W F K K H A M a v + K 9 r v E 8 E l m A G t E W s / k L o x C E 7 e D y y t W S / 8 F q I l O x / j D l R R t J c I n y c o 4 D V W K d j o k 4 z N U K d r n s K 0 O 4 2 H q b p f D Y S 6 d T Y j b X O h C d A u H F r B b O D T z b u G g L u w S b t c J j L r r F K r v K b N H 3 S 0 f t J b + V i c 1 0 1 L m D a U Y F P X t g a J S U C N m Y x b g p T j K c M P 3 K e W v Y u + B o 8 E 7 d Q C p N o j j o C n j 2 R n o x h Y X p 5 N T 3 B l k c I i t 3 b E q T p A y V n d P D N X w X 5 I d z H z k t 7 A 1 2 N P s L R U k R r w S f 8 P c B X y q s K n j s f 5 S H F G 1 A O n o I H y U f s P N H I t f g U w 7 5 k d l z I / i k 1 U W n d k 6 k 3 w W L I 6 Z b L S Z r u J 9 7 N M Z + B T y p 6 L X U Y K w Q + G l 4 n 8 A e c U x r A Z p B w x T U t n 4 R O a o O f Y v I M 0 m t B x q N F H j k + t q Z A e 9 G q + h e H B 4 D 2 B b i 8 O 5 i s f j A f T x F i T l r x O R D G p l s B 5 V 9 o Z v g 8 k m t u U + l K Y k T l f E y Q t e k i g S m h U Q g Y / n L v y x A y H 7 P N E R Z c j K u M 4 S s e P V B Q W d t g n n y o Z n G H 6 O / N H G Z P B 7 A v t C R c z C V i r p 8 B + w j G O Q C T 7 i Z 9 C T Z U y e b 6 Q J + x P c 1 Q S h l 9 u v C G l J P w f 2 N m 6 / F r T W 3 v 4 X u J m 9 x i X E j m d v f X j M T c R e g R d i e l 0 0 A Q 3 b 7 F 2 S r V a J 5 L V f o M X w e d x w m V t z g O 9 f o k B 1 B 7 r a E c P Q K X / K t z r 4 e 5 c W 9 U f U Z l / B v S H M n P I h 1 Q 6 c + v F o I I L G h U 4 J z I x L l j I 0 G R c g J a A x L i d K s G F c H o x C w C j q i w K 9 K L a T w L k 4 C B d I b X 6 k 5 o G z K B 7 r R j A 3 d U W D 1 j X Z K i 5 O + R J U J D T F 5 a R Q N J K n I X k A 8 m W e a M y J T T Z x Y S Y W v 8 R C l p i U 8 h 7 B 5 C Y s E g s / / g / i + I C Q 8 Q G 4 w g 8 l Q u k h H j A 4 E c G J B f Z O 1 R S h 8 Y 1 2 W d 2 n P e x V j / F 8 5 9 s t 4 U Y H F q a o S n P W X f 0 n Q Q q R k J E i V M k t k J m + 6 9 + Q z Z H P P h d X l P B W n Z e 3 k E g 4 s n f e 7 e I N 8 L Y j X t w D o B 7 2 q e U S E 7 e q z x 0 1 W F Q L l s 1 L S f m S 4 h p d / 9 Z Q + L a o Y Q c x D d T 3 5 c o E V Q v F A g w m E w R E f l j S L T p l r U C k 3 + k a 7 R f A e E 1 P 6 Y x M f O m s l N a Q q 0 O D 6 T M T f W V 7 o w W W u c g V h e o C e p m q 3 d D E U O B 7 w J E 4 O a r v O h J v r c s x 3 g k 0 p R j v n S A j X 7 f u d w n 5 8 r X f Q e S r 5 3 1 3 g T L 2 9 h Q 0 u U r e + g 9 Q S w E C L Q A U A A I A C A B 4 U 1 1 Z G v U f H 6 Y A A A D 5 A A A A E g A A A A A A A A A A A A A A A A A A A A A A Q 2 9 u Z m l n L 1 B h Y 2 t h Z 2 U u e G 1 s U E s B A i 0 A F A A C A A g A e F N d W Q / K 6 a u k A A A A 6 Q A A A B M A A A A A A A A A A A A A A A A A 8 g A A A F t D b 2 5 0 Z W 5 0 X 1 R 5 c G V z X S 5 4 b W x Q S w E C L Q A U A A I A C A B 4 U 1 1 Z o t 7 0 f b 8 F A A D z G g A A E w A A A A A A A A A A A A A A A A D j A Q A A R m 9 y b X V s Y X M v U 2 V j d G l v b j E u b V B L B Q Y A A A A A A w A D A M I A A A D v B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n F g A A A A A A A E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A l Q j c l R D A l Q j Q l R D A l Q j U l R D A l Q k I l R D A l Q j U l R D A l Q k Q l R D A l Q j g l R D A l Q j U l M j A l R D A l Q T Q l R D A l O T g l R D A l O U U l M j A l R D A l O U I l R D A l O U Y l R D A l Q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N 0 Y X R 1 c y I g V m F s d W U 9 I n N X Y W l 0 a W 5 n R m 9 y R X h j Z W x S Z W Z y Z X N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g 0 L D Q t 9 C 0 0 L X Q u 9 C 1 0 L 3 Q u N C 1 I N C k 0 J j Q n i D Q m 9 C f 0 K A v 0 J j Q t 9 C 8 0 L X Q v d C 1 0 L 3 Q v d G L 0 L k g 0 Y L Q u N C / M S 5 7 0 J / Q v t C 7 0 L 3 Q v t C 1 I N C 4 0 L z R j y D Q m 9 C f 0 K A g K N C k 0 L 7 R g N C 8 0 L D R g i D Q p N C Y 0 J 4 p L j E s M H 0 m c X V v d D s s J n F 1 b 3 Q 7 U 2 V j d G l v b j E v 0 K D Q s N C 3 0 L T Q t d C 7 0 L X Q v d C 4 0 L U g 0 K T Q m N C e I N C b 0 J / Q o C / Q m N C 3 0 L z Q t d C 9 0 L X Q v d C 9 0 Y v Q u S D R g t C 4 0 L 8 x L n v Q n 9 C + 0 L v Q v d C + 0 L U g 0 L j Q v N G P I N C b 0 J / Q o C A o 0 K T Q v t G A 0 L z Q s N G C I N C k 0 J j Q n i k u M i w x f S Z x d W 9 0 O y w m c X V v d D t T Z W N 0 a W 9 u M S / Q o N C w 0 L f Q t N C 1 0 L v Q t d C 9 0 L j Q t S D Q p N C Y 0 J 4 g 0 J v Q n 9 C g L 9 C Y 0 L f Q v N C 1 0 L 3 Q t d C 9 0 L 3 R i 9 C 5 I N G C 0 L j Q v z E u e 9 C f 0 L 7 Q u 9 C 9 0 L 7 Q t S D Q u N C 8 0 Y 8 g 0 J v Q n 9 C g I C j Q p N C + 0 Y D Q v N C w 0 Y I g 0 K T Q m N C e K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g 0 L D Q t 9 C 0 0 L X Q u 9 C 1 0 L 3 Q u N C 1 I N C k 0 J j Q n i D Q m 9 C f 0 K A v 0 J j Q t 9 C 8 0 L X Q v d C 1 0 L 3 Q v d G L 0 L k g 0 Y L Q u N C / M S 5 7 0 J / Q v t C 7 0 L 3 Q v t C 1 I N C 4 0 L z R j y D Q m 9 C f 0 K A g K N C k 0 L 7 R g N C 8 0 L D R g i D Q p N C Y 0 J 4 p L j E s M H 0 m c X V v d D s s J n F 1 b 3 Q 7 U 2 V j d G l v b j E v 0 K D Q s N C 3 0 L T Q t d C 7 0 L X Q v d C 4 0 L U g 0 K T Q m N C e I N C b 0 J / Q o C / Q m N C 3 0 L z Q t d C 9 0 L X Q v d C 9 0 Y v Q u S D R g t C 4 0 L 8 x L n v Q n 9 C + 0 L v Q v d C + 0 L U g 0 L j Q v N G P I N C b 0 J / Q o C A o 0 K T Q v t G A 0 L z Q s N G C I N C k 0 J j Q n i k u M i w x f S Z x d W 9 0 O y w m c X V v d D t T Z W N 0 a W 9 u M S / Q o N C w 0 L f Q t N C 1 0 L v Q t d C 9 0 L j Q t S D Q p N C Y 0 J 4 g 0 J v Q n 9 C g L 9 C Y 0 L f Q v N C 1 0 L 3 Q t d C 9 0 L 3 R i 9 C 5 I N G C 0 L j Q v z E u e 9 C f 0 L 7 Q u 9 C 9 0 L 7 Q t S D Q u N C 8 0 Y 8 g 0 J v Q n 9 C g I C j Q p N C + 0 Y D Q v N C w 0 Y I g 0 K T Q m N C e K S 4 z L D J 9 J n F 1 b 3 Q 7 X S w m c X V v d D t S Z W x h d G l v b n N o a X B J b m Z v J n F 1 b 3 Q 7 O l t d f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v Q p N C w 0 L z Q u N C 7 0 L j R j y Z x d W 9 0 O y w m c X V v d D v Q m N C 8 0 Y 8 m c X V v d D s s J n F 1 b 3 Q 7 0 J 7 R g t G H 0 L X R g d G C 0 L L Q v i Z x d W 9 0 O 1 0 i I C 8 + P E V u d H J 5 I F R 5 c G U 9 I k Z p b G x M Y X N 0 V X B k Y X R l Z C I g V m F s d W U 9 I m Q y M D I 0 L T E w L T I 5 V D A 3 O j I 3 O j Q 3 L j Y z N T M 3 M j d a I i A v P j x F b n R y e S B U e X B l P S J G a W x s Q 2 9 s d W 1 u V H l w Z X M i I F Z h b H V l P S J z Q m d Z R y I g L z 4 8 R W 5 0 c n k g V H l w Z T 0 i R m l s b E V y c m 9 y Q 2 9 1 b n Q i I F Z h b H V l P S J s M C I g L z 4 8 R W 5 0 c n k g V H l w Z T 0 i Q W R k Z W R U b 0 R h d G F N b 2 R l b C I g V m F s d W U 9 I m w w I i A v P j x F b n R y e S B U e X B l P S J R d W V y e U l E I i B W Y W x 1 Z T 0 i c z J j Y j Y 5 Y m Y x L T d l Y m U t N D c y Y S 1 h O D h i L T g x Z D B l Y m V h M W I 0 N C I g L z 4 8 R W 5 0 c n k g V H l w Z T 0 i R m l s b F R h c m d l d C I g V m F s d W U 9 I n P Q o N C w 0 L f Q t N C 1 0 L v Q t d C 9 0 L j Q t V / Q p N C Y 0 J 5 f 0 J v Q n 9 C g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M C V E M C V C N y V E M C V C N C V E M C V C N S V E M C V C Q i V E M C V C N S V E M C V C R C V E M C V C O C V E M C V C N S U y M C V E M C V B N C V E M C U 5 O C V E M C U 5 R S U y M C V E M C U 5 Q i V E M C U 5 R i V E M C V B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c l R D A l Q j Q l R D A l Q j U l R D A l Q k I l R D A l Q j U l R D A l Q k Q l R D A l Q j g l R D A l Q j U l M j A l R D A l Q T Q l R D A l O T g l R D A l O U U l M j A l R D A l O U I l R D A l O U Y l R D A l Q T A v J U Q w J T k x J U Q w J T k 0 J T I w J U Q w J T l C J U Q w J T l G J U Q w J U E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3 J U Q w J U I 0 J U Q w J U I 1 J U Q w J U J C J U Q w J U I 1 J U Q w J U J E J U Q w J U I 4 J U Q w J U I 1 J T I w J U Q w J U E 0 J U Q w J T k 4 J U Q w J T l F J T I w J U Q w J T l C J U Q w J T l G J U Q w J U E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N y V E M C V C N C V E M C V C N S V E M C V C Q i V E M C V C N S V E M C V C R C V E M C V C O C V E M C V C N S U y M C V E M C V B N C V E M C U 5 O C V E M C U 5 R S U y M C V E M C U 5 Q i V E M C U 5 R i V E M C V B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c l R D A l Q j Q l R D A l Q j U l R D A l Q k I l R D A l Q j U l R D A l Q k Q l R D A l Q j g l R D A l Q j U l M j A l R D A l Q T Q l R D A l O T g l R D A l O U U l M j A l R D A l O U I l R D A l O U Y l R D A l Q T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3 J U Q w J U I 0 J U Q w J U I 1 J U Q w J U J C J U Q w J U I 1 J U Q w J U J E J U Q w J U I 4 J U Q w J U I 1 J T I w J U Q w J U E 0 J U Q w J T k 4 J U Q w J T l F J T I w J U Q w J T l C J U Q w J T l G J U Q w J U E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N y V E M C V C N C V E M C V C N S V E M C V C Q i V E M C V C N S V E M C V C R C V E M C V C O C V E M C V C N S U y M C V E M C V B N C V E M C U 5 O C V E M C U 5 R S U y M C V E M C U 5 Q i V E M C U 5 R i V E M C V B M C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c l R D A l Q j Q l R D A l Q j U l R D A l Q k I l R D A l Q j U l R D A l Q k Q l R D A l Q j g l R D A l Q j U l M j A l R D A l Q T Q l R D A l O T g l R D A l O U U l M j A l R D A l O U I l R D A l O U Y l R D A l Q T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N y V E M C V C N C V E M C V C N S V E M C V C Q i V E M C V C N S V E M C V C R C V E M C V C O C V E M C V C N S U y M C V E M C V B N C V E M C U 5 O C V E M C U 5 R S U y M C V E M C U 5 Q i V E M C U 5 R i V E M C V B M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N a E 3 r n h L 0 u R 0 Z J M K X L l Z g A A A A A C A A A A A A A Q Z g A A A A E A A C A A A A D 9 v M Q i n O t T z S Z w 0 9 Q m 4 Y q U x Z m f K e v 9 a i t 0 r 8 h n l c K n a w A A A A A O g A A A A A I A A C A A A A B t h T / 8 z O y o j D Z C k 5 G m y M t 6 K A a M 6 9 N e x + p A m S u K i / D r W F A A A A C S C J + Z I x J m j F a S Z 5 8 g H Y N Q 1 Z 9 x N Q d D 2 4 D 8 Q + G K H Q b y p z 4 p B R A 1 P i / o G Q 3 u 7 W 4 U w r g 0 6 + c D B Q 2 e f I k b 9 C S W B K G J V 8 2 f F K D q S t 7 z 4 C P 3 V 3 6 1 B k A A A A A F n K 7 b j W D X / u m d b b G r Z C q z G Y L S Y c U V o v W n e E i 0 e A L V l t 2 S 0 0 M U R V P 3 6 9 6 T 2 s y s T K n r 3 / 3 G u C 7 M N U a 2 9 S F Y f t C 9 < / D a t a M a s h u p > 
</file>

<file path=customXml/itemProps1.xml><?xml version="1.0" encoding="utf-8"?>
<ds:datastoreItem xmlns:ds="http://schemas.openxmlformats.org/officeDocument/2006/customXml" ds:itemID="{90462AA8-3804-485C-BF07-1E26708D68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Dashboard</vt:lpstr>
      <vt:lpstr>БД Студентов</vt:lpstr>
      <vt:lpstr>Разделение ФИО ЛПР</vt:lpstr>
      <vt:lpstr>ВК Студентов</vt:lpstr>
      <vt:lpstr>Возраст Студентов</vt:lpstr>
      <vt:lpstr>Источники Студентов</vt:lpstr>
      <vt:lpstr>Поддержка модели</vt:lpstr>
      <vt:lpstr>Возможные_источники_ЛПР</vt:lpstr>
      <vt:lpstr>До_1_группа_ЛПР</vt:lpstr>
      <vt:lpstr>До_2_группа_ЛПР</vt:lpstr>
      <vt:lpstr>Dashboard!Область_печати</vt:lpstr>
      <vt:lpstr>От_1_группа_ЛПР</vt:lpstr>
      <vt:lpstr>От_2_группа_ЛПР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Spaceship24</dc:creator>
  <cp:lastModifiedBy>Guest</cp:lastModifiedBy>
  <cp:lastPrinted>2022-05-03T11:12:14Z</cp:lastPrinted>
  <dcterms:created xsi:type="dcterms:W3CDTF">2022-02-13T12:22:03Z</dcterms:created>
  <dcterms:modified xsi:type="dcterms:W3CDTF">2024-10-29T07:29:30Z</dcterms:modified>
</cp:coreProperties>
</file>