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man\Desktop\"/>
    </mc:Choice>
  </mc:AlternateContent>
  <xr:revisionPtr revIDLastSave="0" documentId="13_ncr:1_{066DBE27-E113-4BE1-808A-0304F10939D6}" xr6:coauthVersionLast="47" xr6:coauthVersionMax="47" xr10:uidLastSave="{00000000-0000-0000-0000-000000000000}"/>
  <bookViews>
    <workbookView xWindow="-108" yWindow="-108" windowWidth="23256" windowHeight="12456" activeTab="1" xr2:uid="{00000000-000D-0000-FFFF-FFFF00000000}"/>
  </bookViews>
  <sheets>
    <sheet name="Sheet1" sheetId="3" r:id="rId1"/>
    <sheet name="layout 2" sheetId="4" r:id="rId2"/>
    <sheet name="Sheet2" sheetId="5" r:id="rId3"/>
    <sheet name="Data" sheetId="1" r:id="rId4"/>
    <sheet name="layout" sheetId="2" r:id="rId5"/>
  </sheets>
  <definedNames>
    <definedName name="_xlnm._FilterDatabase" localSheetId="3" hidden="1">Data!$A$1:$V$9995</definedName>
    <definedName name="_xlchart.v1.0" hidden="1">Sheet1!$C$24:$C$26</definedName>
    <definedName name="_xlchart.v1.1" hidden="1">Sheet1!$D$24:$D$26</definedName>
    <definedName name="_xlchart.v1.2" hidden="1">Sheet1!$C$24:$C$26</definedName>
    <definedName name="_xlchart.v1.3" hidden="1">Sheet1!$D$24:$D$26</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C140" i="3" l="1"/>
  <c r="C130"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47" i="3"/>
  <c r="C25" i="3"/>
  <c r="C26" i="3"/>
  <c r="C27" i="3"/>
  <c r="C28" i="3"/>
  <c r="C24"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2" i="5"/>
  <c r="D48" i="3"/>
  <c r="D55" i="3"/>
  <c r="D69" i="3"/>
  <c r="D90" i="3"/>
  <c r="D79" i="3"/>
  <c r="D27" i="3"/>
  <c r="D65" i="3"/>
  <c r="D52" i="3"/>
  <c r="D59" i="3"/>
  <c r="D73" i="3"/>
  <c r="D94" i="3"/>
  <c r="D95" i="3"/>
  <c r="D76" i="3"/>
  <c r="D66" i="3"/>
  <c r="E12" i="5"/>
  <c r="A12" i="5"/>
  <c r="D64" i="3"/>
  <c r="D71" i="3"/>
  <c r="D85" i="3"/>
  <c r="D25" i="3"/>
  <c r="D61" i="3"/>
  <c r="D92" i="3"/>
  <c r="D97" i="3"/>
  <c r="D68" i="3"/>
  <c r="D75" i="3"/>
  <c r="D89" i="3"/>
  <c r="D26" i="3"/>
  <c r="D77" i="3"/>
  <c r="D67" i="3"/>
  <c r="D28" i="3"/>
  <c r="D12" i="5"/>
  <c r="G172" i="3"/>
  <c r="D80" i="3"/>
  <c r="D87" i="3"/>
  <c r="D50" i="3"/>
  <c r="D88" i="3"/>
  <c r="D93" i="3"/>
  <c r="D51" i="3"/>
  <c r="D82" i="3"/>
  <c r="D84" i="3"/>
  <c r="D91" i="3"/>
  <c r="D58" i="3"/>
  <c r="D72" i="3"/>
  <c r="D62" i="3"/>
  <c r="D49" i="3"/>
  <c r="D56" i="3"/>
  <c r="C12" i="5"/>
  <c r="D60" i="3"/>
  <c r="D96" i="3"/>
  <c r="D53" i="3"/>
  <c r="D70" i="3"/>
  <c r="D86" i="3"/>
  <c r="D78" i="3"/>
  <c r="D83" i="3"/>
  <c r="D24" i="3"/>
  <c r="D54" i="3"/>
  <c r="D57" i="3"/>
  <c r="D74" i="3"/>
  <c r="D63" i="3"/>
  <c r="D47" i="3"/>
  <c r="D81" i="3"/>
</calcChain>
</file>

<file path=xl/sharedStrings.xml><?xml version="1.0" encoding="utf-8"?>
<sst xmlns="http://schemas.openxmlformats.org/spreadsheetml/2006/main" count="130143" uniqueCount="10963">
  <si>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</si>
  <si>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</si>
  <si>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</si>
  <si>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</si>
  <si>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</si>
  <si>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</si>
  <si>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</si>
  <si>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</si>
  <si>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</si>
  <si>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</si>
  <si>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</si>
  <si>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</si>
  <si>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</si>
  <si>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</si>
  <si>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</si>
  <si>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</si>
  <si>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</si>
  <si>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</si>
  <si>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</si>
  <si>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</si>
  <si>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</si>
  <si>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</si>
  <si>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</si>
  <si>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</si>
  <si>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</si>
  <si>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</si>
  <si>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</si>
  <si>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</si>
  <si>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</si>
  <si>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</si>
  <si>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</si>
  <si>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</si>
  <si>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</si>
  <si>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</si>
  <si>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</si>
  <si>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</si>
  <si>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</si>
  <si>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</si>
  <si>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</si>
  <si>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</si>
  <si>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</si>
  <si>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</si>
  <si>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</si>
  <si>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</si>
  <si>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</si>
  <si>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</si>
  <si>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</si>
  <si>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</si>
  <si>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</si>
  <si>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</si>
  <si>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</si>
  <si>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</si>
  <si>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</si>
  <si>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</si>
  <si>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</si>
  <si>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</si>
  <si>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</si>
  <si>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</si>
  <si>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</si>
  <si>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</si>
  <si>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</si>
  <si>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</si>
  <si>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</si>
  <si>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</si>
  <si>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</si>
  <si>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</si>
  <si>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</si>
  <si>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</si>
  <si>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</si>
  <si>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</si>
  <si>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</si>
  <si>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</si>
  <si>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</si>
  <si>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</si>
  <si>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</si>
  <si>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</si>
  <si>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</si>
  <si>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</si>
  <si>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</si>
  <si>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</si>
  <si>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</si>
  <si>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</si>
  <si>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</si>
  <si>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</si>
  <si>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</si>
  <si>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</si>
  <si>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</si>
  <si>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</si>
  <si>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</si>
  <si>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</si>
  <si>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</si>
  <si>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</si>
  <si>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</si>
  <si>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</si>
  <si>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</si>
  <si>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</si>
  <si>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</si>
  <si>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</si>
  <si>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</si>
  <si>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</si>
  <si>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</si>
  <si>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</si>
  <si>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</si>
  <si>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</si>
  <si>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</si>
  <si>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</si>
  <si>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</si>
  <si>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</si>
  <si>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</si>
  <si>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</si>
  <si>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</si>
  <si>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</si>
  <si>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</si>
  <si>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</si>
  <si>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</si>
  <si>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</si>
  <si>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</si>
  <si>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</si>
  <si>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</si>
  <si>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</si>
  <si>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</si>
  <si>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</si>
  <si>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</si>
  <si>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</si>
  <si>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</si>
  <si>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</si>
  <si>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</si>
  <si>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</si>
  <si>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</si>
  <si>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</si>
  <si>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</si>
  <si>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</si>
  <si>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</si>
  <si>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</si>
  <si>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</si>
  <si>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</si>
  <si>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</si>
  <si>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</si>
  <si>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</si>
  <si>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</si>
  <si>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</si>
  <si>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</si>
  <si>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</si>
  <si>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</si>
  <si>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</si>
  <si>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</si>
  <si>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</si>
  <si>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</si>
  <si>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</si>
  <si>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</si>
  <si>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</si>
  <si>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</si>
  <si>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</si>
  <si>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</si>
  <si>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</si>
  <si>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</si>
  <si>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</si>
  <si>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</si>
  <si>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</si>
  <si>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</si>
  <si>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</si>
  <si>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</si>
  <si>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</si>
  <si>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</si>
  <si>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</si>
  <si>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</si>
  <si>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</si>
  <si>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</si>
  <si>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</si>
  <si>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</si>
  <si>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</si>
  <si>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</si>
  <si>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</si>
  <si>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</si>
  <si>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</si>
  <si>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</si>
  <si>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</si>
  <si>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</si>
  <si>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</si>
  <si>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</si>
  <si>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</si>
  <si>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</si>
  <si>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</si>
  <si>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</si>
  <si>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</si>
  <si>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</si>
  <si>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</si>
  <si>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</si>
  <si>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</si>
  <si>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</si>
  <si>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</si>
  <si>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</si>
  <si>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</si>
  <si>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</si>
  <si>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</si>
  <si>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</si>
  <si>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</si>
  <si>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</si>
  <si>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</si>
  <si>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</si>
  <si>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</si>
  <si>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</si>
  <si>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</si>
  <si>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</si>
  <si>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</si>
  <si>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</si>
  <si>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</si>
  <si>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</si>
  <si>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</si>
  <si>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</si>
  <si>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</si>
  <si>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</si>
  <si>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</si>
  <si>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</si>
  <si>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</si>
  <si>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</si>
  <si>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</si>
  <si>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</si>
  <si>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</si>
  <si>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</si>
  <si>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</si>
  <si>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</si>
  <si>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</si>
  <si>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</si>
  <si>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</si>
  <si>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</si>
  <si>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</si>
  <si>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</si>
  <si>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</si>
  <si>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</si>
  <si>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</si>
  <si>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</si>
  <si>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</si>
  <si>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</si>
  <si>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</si>
  <si>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</si>
  <si>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</si>
  <si>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</si>
  <si>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</si>
  <si>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</si>
  <si>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</si>
  <si>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</si>
  <si>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</si>
  <si>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</si>
  <si>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</si>
  <si>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</si>
  <si>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</si>
  <si>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</si>
  <si>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</si>
  <si>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</si>
  <si>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</si>
  <si>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</si>
  <si>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</si>
  <si>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</si>
  <si>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</si>
  <si>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</si>
  <si>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</si>
  <si>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</si>
  <si>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</si>
  <si>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</si>
  <si>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</si>
  <si>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</si>
  <si>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</si>
  <si>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</si>
  <si>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</si>
  <si>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</si>
  <si>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</si>
  <si>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</si>
  <si>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</si>
  <si>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</si>
  <si>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</si>
  <si>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</si>
  <si>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</si>
  <si>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</si>
  <si>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</si>
  <si>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</si>
  <si>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</si>
  <si>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</si>
  <si>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</si>
  <si>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</si>
  <si>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</si>
  <si>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</si>
  <si>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</si>
  <si>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</si>
  <si>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</si>
  <si>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</si>
  <si>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</si>
  <si>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</si>
  <si>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</si>
  <si>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</si>
  <si>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</si>
  <si>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</si>
  <si>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</si>
  <si>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</si>
  <si>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</si>
  <si>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</si>
  <si>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</si>
  <si>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</si>
  <si>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</si>
  <si>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</si>
  <si>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</si>
  <si>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</si>
  <si>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</si>
  <si>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</si>
  <si>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</si>
  <si>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</si>
  <si>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</si>
  <si>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</si>
  <si>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</si>
  <si>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</si>
  <si>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</si>
  <si>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</si>
  <si>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</si>
  <si>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</si>
  <si>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</si>
  <si>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</si>
  <si>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</si>
  <si>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</si>
  <si>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</si>
  <si>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</si>
  <si>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</si>
  <si>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</si>
  <si>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</si>
  <si>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</si>
  <si>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</si>
  <si>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</si>
  <si>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</si>
  <si>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</si>
  <si>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</si>
  <si>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</si>
  <si>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</si>
  <si>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</si>
  <si>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</si>
  <si>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</si>
  <si>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</si>
  <si>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</si>
  <si>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</si>
  <si>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</si>
  <si>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</si>
  <si>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</si>
  <si>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</si>
  <si>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</si>
  <si>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</si>
  <si>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</si>
  <si>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</si>
  <si>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</si>
  <si>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</si>
  <si>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</si>
  <si>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</si>
  <si>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</si>
  <si>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</si>
  <si>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</si>
  <si>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</si>
  <si>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</si>
  <si>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</si>
  <si>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</si>
  <si>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</si>
  <si>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</si>
  <si>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</si>
  <si>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</si>
  <si>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</si>
  <si>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</si>
  <si>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</si>
  <si>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</si>
  <si>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</si>
  <si>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</si>
  <si>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</si>
  <si>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</si>
  <si>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</si>
  <si>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</si>
  <si>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</si>
  <si>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</si>
  <si>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</si>
  <si>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</si>
  <si>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</si>
  <si>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</si>
  <si>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</si>
  <si>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</si>
  <si>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</si>
  <si>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</si>
  <si>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</si>
  <si>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</si>
  <si>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</si>
  <si>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</si>
  <si>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</si>
  <si>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</si>
  <si>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</si>
  <si>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</si>
  <si>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</si>
  <si>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</si>
  <si>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</si>
  <si>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</si>
  <si>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</si>
  <si>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</si>
  <si>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</si>
  <si>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</si>
  <si>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</si>
  <si>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</si>
  <si>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</si>
  <si>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</si>
  <si>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</si>
  <si>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</si>
  <si>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</si>
  <si>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</si>
  <si>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</si>
  <si>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</si>
  <si>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</si>
  <si>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</si>
  <si>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</si>
  <si>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</si>
  <si>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</si>
  <si>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</si>
  <si>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</si>
  <si>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</si>
  <si>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</si>
  <si>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</si>
  <si>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</si>
  <si>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</si>
  <si>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</si>
  <si>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</si>
  <si>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</si>
  <si>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</si>
  <si>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</si>
  <si>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</si>
  <si>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</si>
  <si>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</si>
  <si>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</si>
  <si>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</si>
  <si>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</si>
  <si>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</si>
  <si>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</si>
  <si>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</si>
  <si>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</si>
  <si>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</si>
  <si>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</si>
  <si>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</si>
  <si>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</si>
  <si>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</si>
  <si>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</si>
  <si>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</si>
  <si>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</si>
  <si>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</si>
  <si>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</si>
  <si>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</si>
  <si>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</si>
  <si>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</si>
  <si>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</si>
  <si>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</si>
  <si>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</si>
  <si>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</si>
  <si>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</si>
  <si>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</si>
  <si>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</si>
  <si>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</si>
  <si>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</si>
  <si>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</si>
  <si>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</si>
  <si>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</si>
  <si>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</si>
  <si>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</si>
  <si>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</si>
  <si>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</si>
  <si>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</si>
  <si>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</si>
  <si>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</si>
  <si>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</si>
  <si>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</si>
  <si>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</si>
  <si>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</si>
  <si>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</si>
  <si>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</si>
  <si>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</si>
  <si>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</si>
  <si>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</si>
  <si>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</si>
  <si>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</si>
  <si>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</si>
  <si>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</si>
  <si>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</si>
  <si>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</si>
  <si>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</si>
  <si>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</si>
  <si>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</si>
  <si>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</si>
  <si>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</si>
  <si>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</si>
  <si>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</si>
  <si>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</si>
  <si>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</si>
  <si>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</si>
  <si>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</si>
  <si>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</si>
  <si>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</si>
  <si>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</si>
  <si>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</si>
  <si>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</si>
  <si>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</si>
  <si>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</si>
  <si>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</si>
  <si>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</si>
  <si>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</si>
  <si>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</si>
  <si>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</si>
  <si>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</si>
  <si>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</si>
  <si>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</si>
  <si>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</si>
  <si>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</si>
  <si>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</si>
  <si>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</si>
  <si>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</si>
  <si>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</si>
  <si>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</si>
  <si>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</si>
  <si>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</si>
  <si>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</si>
  <si>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</si>
  <si>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</si>
  <si>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</si>
  <si>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</si>
  <si>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</si>
  <si>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</si>
  <si>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</si>
  <si>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</si>
  <si>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</si>
  <si>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</si>
  <si>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</si>
  <si>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</si>
  <si>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</si>
  <si>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</si>
  <si>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</si>
  <si>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</si>
  <si>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</si>
  <si>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</si>
  <si>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</si>
  <si>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</si>
  <si>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</si>
  <si>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</si>
  <si>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</si>
  <si>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</si>
  <si>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</si>
  <si>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</si>
  <si>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</si>
  <si>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</si>
  <si>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</si>
  <si>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</si>
  <si>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</si>
  <si>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</si>
  <si>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</si>
  <si>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</si>
  <si>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</si>
  <si>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</si>
  <si>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</si>
  <si>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</si>
  <si>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</si>
  <si>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</si>
  <si>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</si>
  <si>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</si>
  <si>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</si>
  <si>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</si>
  <si>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</si>
  <si>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</si>
  <si>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</si>
  <si>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</si>
  <si>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</si>
  <si>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</si>
  <si>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</si>
  <si>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</si>
  <si>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</si>
  <si>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</si>
  <si>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</si>
  <si>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</si>
  <si>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</si>
  <si>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</si>
  <si>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</si>
  <si>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</si>
  <si>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</si>
  <si>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</si>
  <si>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</si>
  <si>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</si>
  <si>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</si>
  <si>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</si>
  <si>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</si>
  <si>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</si>
  <si>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</si>
  <si>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</si>
  <si>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</si>
  <si>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</si>
  <si>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</si>
  <si>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</si>
  <si>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</si>
  <si>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</si>
  <si>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</si>
  <si>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</si>
  <si>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</si>
  <si>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</si>
  <si>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</si>
  <si>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</si>
  <si>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</si>
  <si>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</si>
  <si>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</si>
  <si>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</si>
  <si>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</si>
  <si>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</si>
  <si>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</si>
  <si>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</si>
  <si>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</si>
  <si>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</si>
  <si>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</si>
  <si>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</si>
  <si>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</si>
  <si>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</si>
  <si>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</si>
  <si>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</si>
  <si>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</si>
  <si>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</si>
  <si>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</si>
  <si>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</si>
  <si>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</si>
  <si>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</si>
  <si>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</si>
  <si>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</si>
  <si>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</si>
  <si>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</si>
  <si>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</si>
  <si>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</si>
  <si>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</si>
  <si>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</si>
  <si>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</si>
  <si>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</si>
  <si>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</si>
  <si>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</si>
  <si>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</si>
  <si>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</si>
  <si>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</si>
  <si>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</si>
  <si>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</si>
  <si>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</si>
  <si>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</si>
  <si>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</si>
  <si>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</si>
  <si>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</si>
  <si>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</si>
  <si>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</si>
  <si>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</si>
  <si>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</si>
  <si>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</si>
  <si>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</si>
  <si>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</si>
  <si>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</si>
  <si>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</si>
  <si>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</si>
  <si>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</si>
  <si>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</si>
  <si>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</si>
  <si>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</si>
  <si>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</si>
  <si>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</si>
  <si>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</si>
  <si>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</si>
  <si>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</si>
  <si>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</si>
  <si>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</si>
  <si>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</si>
  <si>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</si>
  <si>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</si>
  <si>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</si>
  <si>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</si>
  <si>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</si>
  <si>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</si>
  <si>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</si>
  <si>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</si>
  <si>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</si>
  <si>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</si>
  <si>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</si>
  <si>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</si>
  <si>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</si>
  <si>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</si>
  <si>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</si>
  <si>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</si>
  <si>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</si>
  <si>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</si>
  <si>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</si>
  <si>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</si>
  <si>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</si>
  <si>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</si>
  <si>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</si>
  <si>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</si>
  <si>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</si>
  <si>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</si>
  <si>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</si>
  <si>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</si>
  <si>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</si>
  <si>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</si>
  <si>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</si>
  <si>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</si>
  <si>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</si>
  <si>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</si>
  <si>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</si>
  <si>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</si>
  <si>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</si>
  <si>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</si>
  <si>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</si>
  <si>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</si>
  <si>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</si>
  <si>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</si>
  <si>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</si>
  <si>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</si>
  <si>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</si>
  <si>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</si>
  <si>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</si>
  <si>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</si>
  <si>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</si>
  <si>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</si>
  <si>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</si>
  <si>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</si>
  <si>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</si>
  <si>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</si>
  <si>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</si>
  <si>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</si>
  <si>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</si>
  <si>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</si>
  <si>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</si>
  <si>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</si>
  <si>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</si>
  <si>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</si>
  <si>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</si>
  <si>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</si>
  <si>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</si>
  <si>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</si>
  <si>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</si>
  <si>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</si>
  <si>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</si>
  <si>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</si>
  <si>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</si>
  <si>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</si>
  <si>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</si>
  <si>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</si>
  <si>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</si>
  <si>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</si>
  <si>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</si>
  <si>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</si>
  <si>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</si>
  <si>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</si>
  <si>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</si>
  <si>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</si>
  <si>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</si>
  <si>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</si>
  <si>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</si>
  <si>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</si>
  <si>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</si>
  <si>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</si>
  <si>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</si>
  <si>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</si>
  <si>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</si>
  <si>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</si>
  <si>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</si>
  <si>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</si>
  <si>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</si>
  <si>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</si>
  <si>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</si>
  <si>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</si>
  <si>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</si>
  <si>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</si>
  <si>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</si>
  <si>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</si>
  <si>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</si>
  <si>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</si>
  <si>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</si>
  <si>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</si>
  <si>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</si>
  <si>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</si>
  <si>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</si>
  <si>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</si>
  <si>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</si>
  <si>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</si>
  <si>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</si>
  <si>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</si>
  <si>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</si>
  <si>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</si>
  <si>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</si>
  <si>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</si>
  <si>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</si>
  <si>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</si>
  <si>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</si>
  <si>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</si>
  <si>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</si>
  <si>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</si>
  <si>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</si>
  <si>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</si>
  <si>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</si>
  <si>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</si>
  <si>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</si>
  <si>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</si>
  <si>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</si>
  <si>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</si>
  <si>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</si>
  <si>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</si>
  <si>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</si>
  <si>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</si>
  <si>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</si>
  <si>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</si>
  <si>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</si>
  <si>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</si>
  <si>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</si>
  <si>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</si>
  <si>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</si>
  <si>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</si>
  <si>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</si>
  <si>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</si>
  <si>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</si>
  <si>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</si>
  <si>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</si>
  <si>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</si>
  <si>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</si>
  <si>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</si>
  <si>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</si>
  <si>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</si>
  <si>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</si>
  <si>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</si>
  <si>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</si>
  <si>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</si>
  <si>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</si>
  <si>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</si>
  <si>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</si>
  <si>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</si>
  <si>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</si>
  <si>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</si>
  <si>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</si>
  <si>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</si>
  <si>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</si>
  <si>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</si>
  <si>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</si>
  <si>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</si>
  <si>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</si>
  <si>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</si>
  <si>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</si>
  <si>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</si>
  <si>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</si>
  <si>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</si>
  <si>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</si>
  <si>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</si>
  <si>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</si>
  <si>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</si>
  <si>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</si>
  <si>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</si>
  <si>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</si>
  <si>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</si>
  <si>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</si>
  <si>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</si>
  <si>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</si>
  <si>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</si>
  <si>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</si>
  <si>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</si>
  <si>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</si>
  <si>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</si>
  <si>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</si>
  <si>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</si>
  <si>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</si>
  <si>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</si>
  <si>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</si>
  <si>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</si>
  <si>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</si>
  <si>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</si>
  <si>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</si>
  <si>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</si>
  <si>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</si>
  <si>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</si>
  <si>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</si>
  <si>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</si>
  <si>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</si>
  <si>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</si>
  <si>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</si>
  <si>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</si>
  <si>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</si>
  <si>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</si>
  <si>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</si>
  <si>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</si>
  <si>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</si>
  <si>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</si>
  <si>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</si>
  <si>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</si>
  <si>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</si>
  <si>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</si>
  <si>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</si>
  <si>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</si>
  <si>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</si>
  <si>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</si>
  <si>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</si>
  <si>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</si>
  <si>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</si>
  <si>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</si>
  <si>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</si>
  <si>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</si>
  <si>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</si>
  <si>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</si>
  <si>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</si>
  <si>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</si>
  <si>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</si>
  <si>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</si>
  <si>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</si>
  <si>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</si>
  <si>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</si>
  <si>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</si>
  <si>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</si>
  <si>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</si>
  <si>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</si>
  <si>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</si>
  <si>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</si>
  <si>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</si>
  <si>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</si>
  <si>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</si>
  <si>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</si>
  <si>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</si>
  <si>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</si>
  <si>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</si>
  <si>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</si>
  <si>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</si>
  <si>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</si>
  <si>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</si>
  <si>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</si>
  <si>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</si>
  <si>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</si>
  <si>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</si>
  <si>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</si>
  <si>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</si>
  <si>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</si>
  <si>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</si>
  <si>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</si>
  <si>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</si>
  <si>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</si>
  <si>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</si>
  <si>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</si>
  <si>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</si>
  <si>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</si>
  <si>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</si>
  <si>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</si>
  <si>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</si>
  <si>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</si>
  <si>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</si>
  <si>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</si>
  <si>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</si>
  <si>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</si>
  <si>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</si>
  <si>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</si>
  <si>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</si>
  <si>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</si>
  <si>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</si>
  <si>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</si>
  <si>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</si>
  <si>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</si>
  <si>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</si>
  <si>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</si>
  <si>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</si>
  <si>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</si>
  <si>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</si>
  <si>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</si>
  <si>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</si>
  <si>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</si>
  <si>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</si>
  <si>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</si>
  <si>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</si>
  <si>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</si>
  <si>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</si>
  <si>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</si>
  <si>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</si>
  <si>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</si>
  <si>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</si>
  <si>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</si>
  <si>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</si>
  <si>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</si>
  <si>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</si>
  <si>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</si>
  <si>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</si>
  <si>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</si>
  <si>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</si>
  <si>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</si>
  <si>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</si>
  <si>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</si>
  <si>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</si>
  <si>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</si>
  <si>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</si>
  <si>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</si>
  <si>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</si>
  <si>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</si>
  <si>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</si>
  <si>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</si>
  <si>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</si>
  <si>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</si>
  <si>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</si>
  <si>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</si>
  <si>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</si>
  <si>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</si>
  <si>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</si>
  <si>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</si>
  <si>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</si>
  <si>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</si>
  <si>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</si>
  <si>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</si>
  <si>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</si>
  <si>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</si>
  <si>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</si>
  <si>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</si>
  <si>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</si>
  <si>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</si>
  <si>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</si>
  <si>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</si>
  <si>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</si>
  <si>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</si>
  <si>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</si>
  <si>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</si>
  <si>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</si>
  <si>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</si>
  <si>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</si>
  <si>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</si>
  <si>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</si>
  <si>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</si>
  <si>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</si>
  <si>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</si>
  <si>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</si>
  <si>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</si>
  <si>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</si>
  <si>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</si>
  <si>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</si>
  <si>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</si>
  <si>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</si>
  <si>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</si>
  <si>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</si>
  <si>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</si>
  <si>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</si>
  <si>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</si>
  <si>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</si>
  <si>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</si>
  <si>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</si>
  <si>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</si>
  <si>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</si>
  <si>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</si>
  <si>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</si>
  <si>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</si>
  <si>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</si>
  <si>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</si>
  <si>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</si>
  <si>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</si>
  <si>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</si>
  <si>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</si>
  <si>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</si>
  <si>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</si>
  <si>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</si>
  <si>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</si>
  <si>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</si>
  <si>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</si>
  <si>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</si>
  <si>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</si>
  <si>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</si>
  <si>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</si>
  <si>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</si>
  <si>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</si>
  <si>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</si>
  <si>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</si>
  <si>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</si>
  <si>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</si>
  <si>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</si>
  <si>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</si>
  <si>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</si>
  <si>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</si>
  <si>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</si>
  <si>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</si>
  <si>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</si>
  <si>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</si>
  <si>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</si>
  <si>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</si>
  <si>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</si>
  <si>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</si>
  <si>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</si>
  <si>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</si>
  <si>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</si>
  <si>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</si>
  <si>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</si>
  <si>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</si>
  <si>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</si>
  <si>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</si>
  <si>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</si>
  <si>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</si>
  <si>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</si>
  <si>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</si>
  <si>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</si>
  <si>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</si>
  <si>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</si>
  <si>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</si>
  <si>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</si>
  <si>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</si>
  <si>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</si>
  <si>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</si>
  <si>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</si>
  <si>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</si>
  <si>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</si>
  <si>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</si>
  <si>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</si>
  <si>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</si>
  <si>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</si>
  <si>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</si>
  <si>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</si>
  <si>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</si>
  <si>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</si>
  <si>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</si>
  <si>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</si>
  <si>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</si>
  <si>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</si>
  <si>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</si>
  <si>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</si>
  <si>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</si>
  <si>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</si>
  <si>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</si>
  <si>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</si>
  <si>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</si>
  <si>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</si>
  <si>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</si>
  <si>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</si>
  <si>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</si>
  <si>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</si>
  <si>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</si>
  <si>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</si>
  <si>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</si>
  <si>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</si>
  <si>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</si>
  <si>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</si>
  <si>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</si>
  <si>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</si>
  <si>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</si>
  <si>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</si>
  <si>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</si>
  <si>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</si>
  <si>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</si>
  <si>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</si>
  <si>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</si>
  <si>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</si>
  <si>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</si>
  <si>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</si>
  <si>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</si>
  <si>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</si>
  <si>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</si>
  <si>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</si>
  <si>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</si>
  <si>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</si>
  <si>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</si>
  <si>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</si>
  <si>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</si>
  <si>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</si>
  <si>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</si>
  <si>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</si>
  <si>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</si>
  <si>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</si>
  <si>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</si>
  <si>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</si>
  <si>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</si>
  <si>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</si>
  <si>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</si>
  <si>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</si>
  <si>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</si>
  <si>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</si>
  <si>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</si>
  <si>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</si>
  <si>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</si>
  <si>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</si>
  <si>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</si>
  <si>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</si>
  <si>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</si>
  <si>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</si>
  <si>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</si>
  <si>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</si>
  <si>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</si>
  <si>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</si>
  <si>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</si>
  <si>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</si>
  <si>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</si>
  <si>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</si>
  <si>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</si>
  <si>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</si>
  <si>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</si>
  <si>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</si>
  <si>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</si>
  <si>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</si>
  <si>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</si>
  <si>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</si>
  <si>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</si>
  <si>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</si>
  <si>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</si>
  <si>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</si>
  <si>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</si>
  <si>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</si>
  <si>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</si>
  <si>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</si>
  <si>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</si>
  <si>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</si>
  <si>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</si>
  <si>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</si>
  <si>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</si>
  <si>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</si>
  <si>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</si>
  <si>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</si>
  <si>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</si>
  <si>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</si>
  <si>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</si>
  <si>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</si>
  <si>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</si>
  <si>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</si>
  <si>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</si>
  <si>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</si>
  <si>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</si>
  <si>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</si>
  <si>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</si>
  <si>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</si>
  <si>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</si>
  <si>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</si>
  <si>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</si>
  <si>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</si>
  <si>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</si>
  <si>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</si>
  <si>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</si>
  <si>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</si>
  <si>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</si>
  <si>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</si>
  <si>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</si>
  <si>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</si>
  <si>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</si>
  <si>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</si>
  <si>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</si>
  <si>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</si>
  <si>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</si>
  <si>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</si>
  <si>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</si>
  <si>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</si>
  <si>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</si>
  <si>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</si>
  <si>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</si>
  <si>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</si>
  <si>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</si>
  <si>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</si>
  <si>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</si>
  <si>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</si>
  <si>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</si>
  <si>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</si>
  <si>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</si>
  <si>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</si>
  <si>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</si>
  <si>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</si>
  <si>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</si>
  <si>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</si>
  <si>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</si>
  <si>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</si>
  <si>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</si>
  <si>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</si>
  <si>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</si>
  <si>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</si>
  <si>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</si>
  <si>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</si>
  <si>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</si>
  <si>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</si>
  <si>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</si>
  <si>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</si>
  <si>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</si>
  <si>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</si>
  <si>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</si>
  <si>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</si>
  <si>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</si>
  <si>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</si>
  <si>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</si>
  <si>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</si>
  <si>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</si>
  <si>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</si>
  <si>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</si>
  <si>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</si>
  <si>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</si>
  <si>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</si>
  <si>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</si>
  <si>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</si>
  <si>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</si>
  <si>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</si>
  <si>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</si>
  <si>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</si>
  <si>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</si>
  <si>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</si>
  <si>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</si>
  <si>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</si>
  <si>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</si>
  <si>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</si>
  <si>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</si>
  <si>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</si>
  <si>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</si>
  <si>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</si>
  <si>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</si>
  <si>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</si>
  <si>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</si>
  <si>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</si>
  <si>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</si>
  <si>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</si>
  <si>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</si>
  <si>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</si>
  <si>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</si>
  <si>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</si>
  <si>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</si>
  <si>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</si>
  <si>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</si>
  <si>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</si>
  <si>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</si>
  <si>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</si>
  <si>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</si>
  <si>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</si>
  <si>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</si>
  <si>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</si>
  <si>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</si>
  <si>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</si>
  <si>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</si>
  <si>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</si>
  <si>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</si>
  <si>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</si>
  <si>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</si>
  <si>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</si>
  <si>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</si>
  <si>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</si>
  <si>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</si>
  <si>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</si>
  <si>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</si>
  <si>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</si>
  <si>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</si>
  <si>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</si>
  <si>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</si>
  <si>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</si>
  <si>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</si>
  <si>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</si>
  <si>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</si>
  <si>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</si>
  <si>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</si>
  <si>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</si>
  <si>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</si>
  <si>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</si>
  <si>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</si>
  <si>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</si>
  <si>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</si>
  <si>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</si>
  <si>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</si>
  <si>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</si>
  <si>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</si>
  <si>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</si>
  <si>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</si>
  <si>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</si>
  <si>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</si>
  <si>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</si>
  <si>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</si>
  <si>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</si>
  <si>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</si>
  <si>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</si>
  <si>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</si>
  <si>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</si>
  <si>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</si>
  <si>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</si>
  <si>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</si>
  <si>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</si>
  <si>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</si>
  <si>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</si>
  <si>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</si>
  <si>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</si>
  <si>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</si>
  <si>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</si>
  <si>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</si>
  <si>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</si>
  <si>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</si>
  <si>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</si>
  <si>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</si>
  <si>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</si>
  <si>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</si>
  <si>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</si>
  <si>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</si>
  <si>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</si>
  <si>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</si>
  <si>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</si>
  <si>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</si>
  <si>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</si>
  <si>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</si>
  <si>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</si>
  <si>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</si>
  <si>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</si>
  <si>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</si>
  <si>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</si>
  <si>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</si>
  <si>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</si>
  <si>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</si>
  <si>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</si>
  <si>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</si>
  <si>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</si>
  <si>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</si>
  <si>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</si>
  <si>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</si>
  <si>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</si>
  <si>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</si>
  <si>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</si>
  <si>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</si>
  <si>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</si>
  <si>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</si>
  <si>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</si>
  <si>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</si>
  <si>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</si>
  <si>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</si>
  <si>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</si>
  <si>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</si>
  <si>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</si>
  <si>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</si>
  <si>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</si>
  <si>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</si>
  <si>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</si>
  <si>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</si>
  <si>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</si>
  <si>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</si>
  <si>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</si>
  <si>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</si>
  <si>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</si>
  <si>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</si>
  <si>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</si>
  <si>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</si>
  <si>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</si>
  <si>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</si>
  <si>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</si>
  <si>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</si>
  <si>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</si>
  <si>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</si>
  <si>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</si>
  <si>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</si>
  <si>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</si>
  <si>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</si>
  <si>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</si>
  <si>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</si>
  <si>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</si>
  <si>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</si>
  <si>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</si>
  <si>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</si>
  <si>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</si>
  <si>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</si>
  <si>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</si>
  <si>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</si>
  <si>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</si>
  <si>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</si>
  <si>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</si>
  <si>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</si>
  <si>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</si>
  <si>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</si>
  <si>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</si>
  <si>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</si>
  <si>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</si>
  <si>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</si>
  <si>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</si>
  <si>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</si>
  <si>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</si>
  <si>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</si>
  <si>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</si>
  <si>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</si>
  <si>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</si>
  <si>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</si>
  <si>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</si>
  <si>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</si>
  <si>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</si>
  <si>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</si>
  <si>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</si>
  <si>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</si>
  <si>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</si>
  <si>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</si>
  <si>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</si>
  <si>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</si>
  <si>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</si>
  <si>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</si>
  <si>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</si>
  <si>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</si>
  <si>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</si>
  <si>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</si>
  <si>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</si>
  <si>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</si>
  <si>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</si>
  <si>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</si>
  <si>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</si>
  <si>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</si>
  <si>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</si>
  <si>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</si>
  <si>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</si>
  <si>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</si>
  <si>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</si>
  <si>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</si>
  <si>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</si>
  <si>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</si>
  <si>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</si>
  <si>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</si>
  <si>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</si>
  <si>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</si>
  <si>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</si>
  <si>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</si>
  <si>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</si>
  <si>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</si>
  <si>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</si>
  <si>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</si>
  <si>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</si>
  <si>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</si>
  <si>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</si>
  <si>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</si>
  <si>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</si>
  <si>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</si>
  <si>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</si>
  <si>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</si>
  <si>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</si>
  <si>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</si>
  <si>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</si>
  <si>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</si>
  <si>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</si>
  <si>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</si>
  <si>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</si>
  <si>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</si>
  <si>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</si>
  <si>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</si>
  <si>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</si>
  <si>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</si>
  <si>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</si>
  <si>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</si>
  <si>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</si>
  <si>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</si>
  <si>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</si>
  <si>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</si>
  <si>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</si>
  <si>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</si>
  <si>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</si>
  <si>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</si>
  <si>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</si>
  <si>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</si>
  <si>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</si>
  <si>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</si>
  <si>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</si>
  <si>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</si>
  <si>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</si>
  <si>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</si>
  <si>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</si>
  <si>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</si>
  <si>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</si>
  <si>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</si>
  <si>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</si>
  <si>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</si>
  <si>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</si>
  <si>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</si>
  <si>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</si>
  <si>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</si>
  <si>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</si>
  <si>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</si>
  <si>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</si>
  <si>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</si>
  <si>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</si>
  <si>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</si>
  <si>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</si>
  <si>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</si>
  <si>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</si>
  <si>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</si>
  <si>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</si>
  <si>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</si>
  <si>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</si>
  <si>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</si>
  <si>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</si>
  <si>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</si>
  <si>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</si>
  <si>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</si>
  <si>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</si>
  <si>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</si>
  <si>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</si>
  <si>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</si>
  <si>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</si>
  <si>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</si>
  <si>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</si>
  <si>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</si>
  <si>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</si>
  <si>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</si>
  <si>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</si>
  <si>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</si>
  <si>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</si>
  <si>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</si>
  <si>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</si>
  <si>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</si>
  <si>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</si>
  <si>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</si>
  <si>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</si>
  <si>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</si>
  <si>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</si>
  <si>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</si>
  <si>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</si>
  <si>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</si>
  <si>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</si>
  <si>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</si>
  <si>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</si>
  <si>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</si>
  <si>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</si>
  <si>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</si>
  <si>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</si>
  <si>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</si>
  <si>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</si>
  <si>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</si>
  <si>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</si>
  <si>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</si>
  <si>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</si>
  <si>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</si>
  <si>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</si>
  <si>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</si>
  <si>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</si>
  <si>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</si>
  <si>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</si>
  <si>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</si>
  <si>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</si>
  <si>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</si>
  <si>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</si>
  <si>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</si>
  <si>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</si>
  <si>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</si>
  <si>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</si>
  <si>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</si>
  <si>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</si>
  <si>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</si>
  <si>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</si>
  <si>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</si>
  <si>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</si>
  <si>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</si>
  <si>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</si>
  <si>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</si>
  <si>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</si>
  <si>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</si>
  <si>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</si>
  <si>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</si>
  <si>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</si>
  <si>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</si>
  <si>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</si>
  <si>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</si>
  <si>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</si>
  <si>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</si>
  <si>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</si>
  <si>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</si>
  <si>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</si>
  <si>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</si>
  <si>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</si>
  <si>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</si>
  <si>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</si>
  <si>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</si>
  <si>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</si>
  <si>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</si>
  <si>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</si>
  <si>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</si>
  <si>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</si>
  <si>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</si>
  <si>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</si>
  <si>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</si>
  <si>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</si>
  <si>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</si>
  <si>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</si>
  <si>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</si>
  <si>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</si>
  <si>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</si>
  <si>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</si>
  <si>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</si>
  <si>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</si>
  <si>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</si>
  <si>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</si>
  <si>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</si>
  <si>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</si>
  <si>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</si>
  <si>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</si>
  <si>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</si>
  <si>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</si>
  <si>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</si>
  <si>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</si>
  <si>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</si>
  <si>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</si>
  <si>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</si>
  <si>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</si>
  <si>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</si>
  <si>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</si>
  <si>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</si>
  <si>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</si>
  <si>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</si>
  <si>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</si>
  <si>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</si>
  <si>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</si>
  <si>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</si>
  <si>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</si>
  <si>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</si>
  <si>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</si>
  <si>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</si>
  <si>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</si>
  <si>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</si>
  <si>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</si>
  <si>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</si>
  <si>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</si>
  <si>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</si>
  <si>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</si>
  <si>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</si>
  <si>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</si>
  <si>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</si>
  <si>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</si>
  <si>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</si>
  <si>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</si>
  <si>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</si>
  <si>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</si>
  <si>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</si>
  <si>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</si>
  <si>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</si>
  <si>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</si>
  <si>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</si>
  <si>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</si>
  <si>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</si>
  <si>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</si>
  <si>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</si>
  <si>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</si>
  <si>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</si>
  <si>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</si>
  <si>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</si>
  <si>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</si>
  <si>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</si>
  <si>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</si>
  <si>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</si>
  <si>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</si>
  <si>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</si>
  <si>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</si>
  <si>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</si>
  <si>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</si>
  <si>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</si>
  <si>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</si>
  <si>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</si>
  <si>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</si>
  <si>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</si>
  <si>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</si>
  <si>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</si>
  <si>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</si>
  <si>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</si>
  <si>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</si>
  <si>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</si>
  <si>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</si>
  <si>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</si>
  <si>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</si>
  <si>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</si>
  <si>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</si>
  <si>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</si>
  <si>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</si>
  <si>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</si>
  <si>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</si>
  <si>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</si>
  <si>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</si>
  <si>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</si>
  <si>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</si>
  <si>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</si>
  <si>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</si>
  <si>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</si>
  <si>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</si>
  <si>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</si>
  <si>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</si>
  <si>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</si>
  <si>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</si>
  <si>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</si>
  <si>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</si>
  <si>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</si>
  <si>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</si>
  <si>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</si>
  <si>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</si>
  <si>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</si>
  <si>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</si>
  <si>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</si>
  <si>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</si>
  <si>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</si>
  <si>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</si>
  <si>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</si>
  <si>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</si>
  <si>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</si>
  <si>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</si>
  <si>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</si>
  <si>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</si>
  <si>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</si>
  <si>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</si>
  <si>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</si>
  <si>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</si>
  <si>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</si>
  <si>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</si>
  <si>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</si>
  <si>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</si>
  <si>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</si>
  <si>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</si>
  <si>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</si>
  <si>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</si>
  <si>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</si>
  <si>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</si>
  <si>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</si>
  <si>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</si>
  <si>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</si>
  <si>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</si>
  <si>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</si>
  <si>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</si>
  <si>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</si>
  <si>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</si>
  <si>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</si>
  <si>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</si>
  <si>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</si>
  <si>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</si>
  <si>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</si>
  <si>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</si>
  <si>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</si>
  <si>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</si>
  <si>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</si>
  <si>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</si>
  <si>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</si>
  <si>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</si>
  <si>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</si>
  <si>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</si>
  <si>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</si>
  <si>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</si>
  <si>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</si>
  <si>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</si>
  <si>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</si>
  <si>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</si>
  <si>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</si>
  <si>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</si>
  <si>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</si>
  <si>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</si>
  <si>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</si>
  <si>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</si>
  <si>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</si>
  <si>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</si>
  <si>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</si>
  <si>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</si>
  <si>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</si>
  <si>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</si>
  <si>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</si>
  <si>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</si>
  <si>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</si>
  <si>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</si>
  <si>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</si>
  <si>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</si>
  <si>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</si>
  <si>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</si>
  <si>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</si>
  <si>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</si>
  <si>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</si>
  <si>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</si>
  <si>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</si>
  <si>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</si>
  <si>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</si>
  <si>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</si>
  <si>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</si>
  <si>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</si>
  <si>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</si>
  <si>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</si>
  <si>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</si>
  <si>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</si>
  <si>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</si>
  <si>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</si>
  <si>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</si>
  <si>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</si>
  <si>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</si>
  <si>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</si>
  <si>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</si>
  <si>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</si>
  <si>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</si>
  <si>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</si>
  <si>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</si>
  <si>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</si>
  <si>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</si>
  <si>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</si>
  <si>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</si>
  <si>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</si>
  <si>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</si>
  <si>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</si>
  <si>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</si>
  <si>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</si>
  <si>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</si>
  <si>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</si>
  <si>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</si>
  <si>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</si>
  <si>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</si>
  <si>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</si>
  <si>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</si>
  <si>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</si>
  <si>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</si>
  <si>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</si>
  <si>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</si>
  <si>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</si>
  <si>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</si>
  <si>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</si>
  <si>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</si>
  <si>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</si>
  <si>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</si>
  <si>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</si>
  <si>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</si>
  <si>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</si>
  <si>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</si>
  <si>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</si>
  <si>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</si>
  <si>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</si>
  <si>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</si>
  <si>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</si>
  <si>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</si>
  <si>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</si>
  <si>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</si>
  <si>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</si>
  <si>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</si>
  <si>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</si>
  <si>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</si>
  <si>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</si>
  <si>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</si>
  <si>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</si>
  <si>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</si>
  <si>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</si>
  <si>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</si>
  <si>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</si>
  <si>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</si>
  <si>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</si>
  <si>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</si>
  <si>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</si>
  <si>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</si>
  <si>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</si>
  <si>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</si>
  <si>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</si>
  <si>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</si>
  <si>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</si>
  <si>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</si>
  <si>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</si>
  <si>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</si>
  <si>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</si>
  <si>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</si>
  <si>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</si>
  <si>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</si>
  <si>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</si>
  <si>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</si>
  <si>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</si>
  <si>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</si>
  <si>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</si>
  <si>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</si>
  <si>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</si>
  <si>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</si>
  <si>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</si>
  <si>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</si>
  <si>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</si>
  <si>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</si>
  <si>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</si>
  <si>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</si>
  <si>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</si>
  <si>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</si>
  <si>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</si>
  <si>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</si>
  <si>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</si>
  <si>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</si>
  <si>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</si>
  <si>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</si>
  <si>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</si>
  <si>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</si>
  <si>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</si>
  <si>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</si>
  <si>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</si>
  <si>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</si>
  <si>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</si>
  <si>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</si>
  <si>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</si>
  <si>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</si>
  <si>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</si>
  <si>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</si>
  <si>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</si>
  <si>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</si>
  <si>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</si>
  <si>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</si>
  <si>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</si>
  <si>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</si>
  <si>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</si>
  <si>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</si>
  <si>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</si>
  <si>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</si>
  <si>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</si>
  <si>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</si>
  <si>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</si>
  <si>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</si>
  <si>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</si>
  <si>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</si>
  <si>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</si>
  <si>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</si>
  <si>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</si>
  <si>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</si>
  <si>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</si>
  <si>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</si>
  <si>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</si>
  <si>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</si>
  <si>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</si>
  <si>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</si>
  <si>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</si>
  <si>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</si>
  <si>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</si>
  <si>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</si>
  <si>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</si>
  <si>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</si>
  <si>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</si>
  <si>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</si>
  <si>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</si>
  <si>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</si>
  <si>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</si>
  <si>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</si>
  <si>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</si>
  <si>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</si>
  <si>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</si>
  <si>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</si>
  <si>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</si>
  <si>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</si>
  <si>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</si>
  <si>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</si>
  <si>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</si>
  <si>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</si>
  <si>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</si>
  <si>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</si>
  <si>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</si>
  <si>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</si>
  <si>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</si>
  <si>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</si>
  <si>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</si>
  <si>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</si>
  <si>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</si>
  <si>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</si>
  <si>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</si>
  <si>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</si>
  <si>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</si>
  <si>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</si>
  <si>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</si>
  <si>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</si>
  <si>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</si>
  <si>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</si>
  <si>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</si>
  <si>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</si>
  <si>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</si>
  <si>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</si>
  <si>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</si>
  <si>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</si>
  <si>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</si>
  <si>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</si>
  <si>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</si>
  <si>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</si>
  <si>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</si>
  <si>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</si>
  <si>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</si>
  <si>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</si>
  <si>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</si>
  <si>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</si>
  <si>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</si>
  <si>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</si>
  <si>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</si>
  <si>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</si>
  <si>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</si>
  <si>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</si>
  <si>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</si>
  <si>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</si>
  <si>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</si>
  <si>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</si>
  <si>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</si>
  <si>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</si>
  <si>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</si>
  <si>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</si>
  <si>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</si>
  <si>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</si>
  <si>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</si>
  <si>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</si>
  <si>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</si>
  <si>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</si>
  <si>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</si>
  <si>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</si>
  <si>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</si>
  <si>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</si>
  <si>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</si>
  <si>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</si>
  <si>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</si>
  <si>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</si>
  <si>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</si>
  <si>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</si>
  <si>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</si>
  <si>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</si>
  <si>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</si>
  <si>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</si>
  <si>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</si>
  <si>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</si>
  <si>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</si>
  <si>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</si>
  <si>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</si>
  <si>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</si>
  <si>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</si>
  <si>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</si>
  <si>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</si>
  <si>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</si>
  <si>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</si>
  <si>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</si>
  <si>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</si>
  <si>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</si>
  <si>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</si>
  <si>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</si>
  <si>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</si>
  <si>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</si>
  <si>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</si>
  <si>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</si>
  <si>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</si>
  <si>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</si>
  <si>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</si>
  <si>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</si>
  <si>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</si>
  <si>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</si>
  <si>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</si>
  <si>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</si>
  <si>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</si>
  <si>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</si>
  <si>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</si>
  <si>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</si>
  <si>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</si>
  <si>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</si>
  <si>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</si>
  <si>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</si>
  <si>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</si>
  <si>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</si>
  <si>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</si>
  <si>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</si>
  <si>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</si>
  <si>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</si>
  <si>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</si>
  <si>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</si>
  <si>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</si>
  <si>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</si>
  <si>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</si>
  <si>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</si>
  <si>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</si>
  <si>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</si>
  <si>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</si>
  <si>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</si>
  <si>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</si>
  <si>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</si>
  <si>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</si>
  <si>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</si>
  <si>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</si>
  <si>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</si>
  <si>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</si>
  <si>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</si>
  <si>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</si>
  <si>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</si>
  <si>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</si>
  <si>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</si>
  <si>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</si>
  <si>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</si>
  <si>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</si>
  <si>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</si>
  <si>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</si>
  <si>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</si>
  <si>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</si>
  <si>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</si>
  <si>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</si>
  <si>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</si>
  <si>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</si>
  <si>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</si>
  <si>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</si>
  <si>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</si>
  <si>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</si>
  <si>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</si>
  <si>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</si>
  <si>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</si>
  <si>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</si>
  <si>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</si>
  <si>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</si>
  <si>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</si>
  <si>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</si>
  <si>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</si>
  <si>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</si>
  <si>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</si>
  <si>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</si>
  <si>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</si>
  <si>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</si>
  <si>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</si>
  <si>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</si>
  <si>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</si>
  <si>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</si>
  <si>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</si>
  <si>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</si>
  <si>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</si>
  <si>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</si>
  <si>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</si>
  <si>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</si>
  <si>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</si>
  <si>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</si>
  <si>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</si>
  <si>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</si>
  <si>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</si>
  <si>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</si>
  <si>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</si>
  <si>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</si>
  <si>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</si>
  <si>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</si>
  <si>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</si>
  <si>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</si>
  <si>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</si>
  <si>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</si>
  <si>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</si>
  <si>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</si>
  <si>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</si>
  <si>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</si>
  <si>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</si>
  <si>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</si>
  <si>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</si>
  <si>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</si>
  <si>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</si>
  <si>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</si>
  <si>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</si>
  <si>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</si>
  <si>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</si>
  <si>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</si>
  <si>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</si>
  <si>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</si>
  <si>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</si>
  <si>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</si>
  <si>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</si>
  <si>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</si>
  <si>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</si>
  <si>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</si>
  <si>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</si>
  <si>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</si>
  <si>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</si>
  <si>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</si>
  <si>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</si>
  <si>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</si>
  <si>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</si>
  <si>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</si>
  <si>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</si>
  <si>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</si>
  <si>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</si>
  <si>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</si>
  <si>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</si>
  <si>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</si>
  <si>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</si>
  <si>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</si>
  <si>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</si>
  <si>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</si>
  <si>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</si>
  <si>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</si>
  <si>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</si>
  <si>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</si>
  <si>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</si>
  <si>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</si>
  <si>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</si>
  <si>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</si>
  <si>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</si>
  <si>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</si>
  <si>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</si>
  <si>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</si>
  <si>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</si>
  <si>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</si>
  <si>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</si>
  <si>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</si>
  <si>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</si>
  <si>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</si>
  <si>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</si>
  <si>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</si>
  <si>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</si>
  <si>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</si>
  <si>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</si>
  <si>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</si>
  <si>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</si>
  <si>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</si>
  <si>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</si>
  <si>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</si>
  <si>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</si>
  <si>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</si>
  <si>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</si>
  <si>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</si>
  <si>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</si>
  <si>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</si>
  <si>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</si>
  <si>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</si>
  <si>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</si>
  <si>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</si>
  <si>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</si>
  <si>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</si>
  <si>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</si>
  <si>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</si>
  <si>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</si>
  <si>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</si>
  <si>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</si>
  <si>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</si>
  <si>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</si>
  <si>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</si>
  <si>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</si>
  <si>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</si>
  <si>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</si>
  <si>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</si>
  <si>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</si>
  <si>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</si>
  <si>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</si>
  <si>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</si>
  <si>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</si>
  <si>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</si>
  <si>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</si>
  <si>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</si>
  <si>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</si>
  <si>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</si>
  <si>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</si>
  <si>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</si>
  <si>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</si>
  <si>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</si>
  <si>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</si>
  <si>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</si>
  <si>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</si>
  <si>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</si>
  <si>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</si>
  <si>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</si>
  <si>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</si>
  <si>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</si>
  <si>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</si>
  <si>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</si>
  <si>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</si>
  <si>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</si>
  <si>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</si>
  <si>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</si>
  <si>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</si>
  <si>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</si>
  <si>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</si>
  <si>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</si>
  <si>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</si>
  <si>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</si>
  <si>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</si>
  <si>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</si>
  <si>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</si>
  <si>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</si>
  <si>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</si>
  <si>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</si>
  <si>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</si>
  <si>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</si>
  <si>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</si>
  <si>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</si>
  <si>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</si>
  <si>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</si>
  <si>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</si>
  <si>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</si>
  <si>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</si>
  <si>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</si>
  <si>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</si>
  <si>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</si>
  <si>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</si>
  <si>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</si>
  <si>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</si>
  <si>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</si>
  <si>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</si>
  <si>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</si>
  <si>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</si>
  <si>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</si>
  <si>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</si>
  <si>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</si>
  <si>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</si>
  <si>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</si>
  <si>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</si>
  <si>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</si>
  <si>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</si>
  <si>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</si>
  <si>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</si>
  <si>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</si>
  <si>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</si>
  <si>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</si>
  <si>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</si>
  <si>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</si>
  <si>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</si>
  <si>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</si>
  <si>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</si>
  <si>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</si>
  <si>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</si>
  <si>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</si>
  <si>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</si>
  <si>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</si>
  <si>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</si>
  <si>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</si>
  <si>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</si>
  <si>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</si>
  <si>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</si>
  <si>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</si>
  <si>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</si>
  <si>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</si>
  <si>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</si>
  <si>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</si>
  <si>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</si>
  <si>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</si>
  <si>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</si>
  <si>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</si>
  <si>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</si>
  <si>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</si>
  <si>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</si>
  <si>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</si>
  <si>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</si>
  <si>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</si>
  <si>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</si>
  <si>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</si>
  <si>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</si>
  <si>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</si>
  <si>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</si>
  <si>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</si>
  <si>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</si>
  <si>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</si>
  <si>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</si>
  <si>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</si>
  <si>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</si>
  <si>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</si>
  <si>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</si>
  <si>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</si>
  <si>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</si>
  <si>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</si>
  <si>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</si>
  <si>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</si>
  <si>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</si>
  <si>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</si>
  <si>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</si>
  <si>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</si>
  <si>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</si>
  <si>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</si>
  <si>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</si>
  <si>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</si>
  <si>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</si>
  <si>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</si>
  <si>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</si>
  <si>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</si>
  <si>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</si>
  <si>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</si>
  <si>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</si>
  <si>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</si>
  <si>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</si>
  <si>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</si>
  <si>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</si>
  <si>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</si>
  <si>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</si>
  <si>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</si>
  <si>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</si>
  <si>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</si>
  <si>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</si>
  <si>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</si>
  <si>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</si>
  <si>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</si>
  <si>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</si>
  <si>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</si>
  <si>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</si>
  <si>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</si>
  <si>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</si>
  <si>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</si>
  <si>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</si>
  <si>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</si>
  <si>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</si>
  <si>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</si>
  <si>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</si>
  <si>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</si>
  <si>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</si>
  <si>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</si>
  <si>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</si>
  <si>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</si>
  <si>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</si>
  <si>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</si>
  <si>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</si>
  <si>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</si>
  <si>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</si>
  <si>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</si>
  <si>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</si>
  <si>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</si>
  <si>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</si>
  <si>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</si>
  <si>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</si>
  <si>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</si>
  <si>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</si>
  <si>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</si>
  <si>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</si>
  <si>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</si>
  <si>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</si>
  <si>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</si>
  <si>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</si>
  <si>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</si>
  <si>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</si>
  <si>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</si>
  <si>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</si>
  <si>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</si>
  <si>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</si>
  <si>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</si>
  <si>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</si>
  <si>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</si>
  <si>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</si>
  <si>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</si>
  <si>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</si>
  <si>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</si>
  <si>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</si>
  <si>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</si>
  <si>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</si>
  <si>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</si>
  <si>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</si>
  <si>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</si>
  <si>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</si>
  <si>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</si>
  <si>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</si>
  <si>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</si>
  <si>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</si>
  <si>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</si>
  <si>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</si>
  <si>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</si>
  <si>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</si>
  <si>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</si>
  <si>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</si>
  <si>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</si>
  <si>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</si>
  <si>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</si>
  <si>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</si>
  <si>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</si>
  <si>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</si>
  <si>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</si>
  <si>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</si>
  <si>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</si>
  <si>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</si>
  <si>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</si>
  <si>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</si>
  <si>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</si>
  <si>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</si>
  <si>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</si>
  <si>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</si>
  <si>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</si>
  <si>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</si>
  <si>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</si>
  <si>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</si>
  <si>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</si>
  <si>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</si>
  <si>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</si>
  <si>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</si>
  <si>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</si>
  <si>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</si>
  <si>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</si>
  <si>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</si>
  <si>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</si>
  <si>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</si>
  <si>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</si>
  <si>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</si>
  <si>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</si>
  <si>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</si>
  <si>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</si>
  <si>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</si>
  <si>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</si>
  <si>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</si>
  <si>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</si>
  <si>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</si>
  <si>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</si>
  <si>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</si>
  <si>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</si>
  <si>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</si>
  <si>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</si>
  <si>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</si>
  <si>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</si>
  <si>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</si>
  <si>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</si>
  <si>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</si>
  <si>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</si>
  <si>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</si>
  <si>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</si>
  <si>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</si>
  <si>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</si>
  <si>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</si>
  <si>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</si>
  <si>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</si>
  <si>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</si>
  <si>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</si>
  <si>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</si>
  <si>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</si>
  <si>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</si>
  <si>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</si>
  <si>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</si>
  <si>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</si>
  <si>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</si>
  <si>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</si>
  <si>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</si>
  <si>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</si>
  <si>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</si>
  <si>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</si>
  <si>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</si>
  <si>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</si>
  <si>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</si>
  <si>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</si>
  <si>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</si>
  <si>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</si>
  <si>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</si>
  <si>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</si>
  <si>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</si>
  <si>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</si>
  <si>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</si>
  <si>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</si>
  <si>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</si>
  <si>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</si>
  <si>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</si>
  <si>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</si>
  <si>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</si>
  <si>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</si>
  <si>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</si>
  <si>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</si>
  <si>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</si>
  <si>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</si>
  <si>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</si>
  <si>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</si>
  <si>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</si>
  <si>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</si>
  <si>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</si>
  <si>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</si>
  <si>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</si>
  <si>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</si>
  <si>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</si>
  <si>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</si>
  <si>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</si>
  <si>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</si>
  <si>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</si>
  <si>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</si>
  <si>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</si>
  <si>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</si>
  <si>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</si>
  <si>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</si>
  <si>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</si>
  <si>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</si>
  <si>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</si>
  <si>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</si>
  <si>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</si>
  <si>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</si>
  <si>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</si>
  <si>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</si>
  <si>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</si>
  <si>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</si>
  <si>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</si>
  <si>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</si>
  <si>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</si>
  <si>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</si>
  <si>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</si>
  <si>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</si>
  <si>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</si>
  <si>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</si>
  <si>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</si>
  <si>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</si>
  <si>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</si>
  <si>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</si>
  <si>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</si>
  <si>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</si>
  <si>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</si>
  <si>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</si>
  <si>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</si>
  <si>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</si>
  <si>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</si>
  <si>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</si>
  <si>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</si>
  <si>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</si>
  <si>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</si>
  <si>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</si>
  <si>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</si>
  <si>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</si>
  <si>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</si>
  <si>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</si>
  <si>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</si>
  <si>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</si>
  <si>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</si>
  <si>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</si>
  <si>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</si>
  <si>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</si>
  <si>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</si>
  <si>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</si>
  <si>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</si>
  <si>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</si>
  <si>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</si>
  <si>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</si>
  <si>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</si>
  <si>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</si>
  <si>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</si>
  <si>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</si>
  <si>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</si>
  <si>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</si>
  <si>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</si>
  <si>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</si>
  <si>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</si>
  <si>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</si>
  <si>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</si>
  <si>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</si>
  <si>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</si>
  <si>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</si>
  <si>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</si>
  <si>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</si>
  <si>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</si>
  <si>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</si>
  <si>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</si>
  <si>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</si>
  <si>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</si>
  <si>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</si>
  <si>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</si>
  <si>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</si>
  <si>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</si>
  <si>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</si>
  <si>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</si>
  <si>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</si>
  <si>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</si>
  <si>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</si>
  <si>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</si>
  <si>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</si>
  <si>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</si>
  <si>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</si>
  <si>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</si>
  <si>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</si>
  <si>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</si>
  <si>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</si>
  <si>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</si>
  <si>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</si>
  <si>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</si>
  <si>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</si>
  <si>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</si>
  <si>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</si>
  <si>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</si>
  <si>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</si>
  <si>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</si>
  <si>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</si>
  <si>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</si>
  <si>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</si>
  <si>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</si>
  <si>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</si>
  <si>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</si>
  <si>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</si>
  <si>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</si>
  <si>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</si>
  <si>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</si>
  <si>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</si>
  <si>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</si>
  <si>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</si>
  <si>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</si>
  <si>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</si>
  <si>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</si>
  <si>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</si>
  <si>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</si>
  <si>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</si>
  <si>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</si>
  <si>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</si>
  <si>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</si>
  <si>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</si>
  <si>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</si>
  <si>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</si>
  <si>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</si>
  <si>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</si>
  <si>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</si>
  <si>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</si>
  <si>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</si>
  <si>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</si>
  <si>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</si>
  <si>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</si>
  <si>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</si>
  <si>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</si>
  <si>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</si>
  <si>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</si>
  <si>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</si>
  <si>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</si>
  <si>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</si>
  <si>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</si>
  <si>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</si>
  <si>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</si>
  <si>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</si>
  <si>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</si>
  <si>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</si>
  <si>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</si>
  <si>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</si>
  <si>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</si>
  <si>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</si>
  <si>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</si>
  <si>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</si>
  <si>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</si>
  <si>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</si>
  <si>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</si>
  <si>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</si>
  <si>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</si>
  <si>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</si>
  <si>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</si>
  <si>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</si>
  <si>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</si>
  <si>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</si>
  <si>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</si>
  <si>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</si>
  <si>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</si>
  <si>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</si>
  <si>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</si>
  <si>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</si>
  <si>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</si>
  <si>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</si>
  <si>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</si>
  <si>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</si>
  <si>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</si>
  <si>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</si>
  <si>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</si>
  <si>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</si>
  <si>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</si>
  <si>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</si>
  <si>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</si>
  <si>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</si>
  <si>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</si>
  <si>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</si>
  <si>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</si>
  <si>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</si>
  <si>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</si>
  <si>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</si>
  <si>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</si>
  <si>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</si>
  <si>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</si>
  <si>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</si>
  <si>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</si>
  <si>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</si>
  <si>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</si>
  <si>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</si>
  <si>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</si>
  <si>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</si>
  <si>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</si>
  <si>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</si>
  <si>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</si>
  <si>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</si>
  <si>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</si>
  <si>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</si>
  <si>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</si>
  <si>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</si>
  <si>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</si>
  <si>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</si>
  <si>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</si>
  <si>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</si>
  <si>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</si>
  <si>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</si>
  <si>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</si>
  <si>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</si>
  <si>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</si>
  <si>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</si>
  <si>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</si>
  <si>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</si>
  <si>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</si>
  <si>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</si>
  <si>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</si>
  <si>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</si>
  <si>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</si>
  <si>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</si>
  <si>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</si>
  <si>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</si>
  <si>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</si>
  <si>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</si>
  <si>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</si>
  <si>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</si>
  <si>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</si>
  <si>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</si>
  <si>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</si>
  <si>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</si>
  <si>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</si>
  <si>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</si>
  <si>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</si>
  <si>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</si>
  <si>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</si>
  <si>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</si>
  <si>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</si>
  <si>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</si>
  <si>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</si>
  <si>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</si>
  <si>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</si>
  <si>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</si>
  <si>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</si>
  <si>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</si>
  <si>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</si>
  <si>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</si>
  <si>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</si>
  <si>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</si>
  <si>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</si>
  <si>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</si>
  <si>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</si>
  <si>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</si>
  <si>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</si>
  <si>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</si>
  <si>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</si>
  <si>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</si>
  <si>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</si>
  <si>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</si>
  <si>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</si>
  <si>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</si>
  <si>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</si>
  <si>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</si>
  <si>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</si>
  <si>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</si>
  <si>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</si>
  <si>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</si>
  <si>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</si>
  <si>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</si>
  <si>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</si>
  <si>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</si>
  <si>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</si>
  <si>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</si>
  <si>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</si>
  <si>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</si>
  <si>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</si>
  <si>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</si>
  <si>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</si>
  <si>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</si>
  <si>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</si>
  <si>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</si>
  <si>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</si>
  <si>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</si>
  <si>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</si>
  <si>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</si>
  <si>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</si>
  <si>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</si>
  <si>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</si>
  <si>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</si>
  <si>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</si>
  <si>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</si>
  <si>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</si>
  <si>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</si>
  <si>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</si>
  <si>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</si>
  <si>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</si>
  <si>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</si>
  <si>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</si>
  <si>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</si>
  <si>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</si>
  <si>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</si>
  <si>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</si>
  <si>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</si>
  <si>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</si>
  <si>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</si>
  <si>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</si>
  <si>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</si>
  <si>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</si>
  <si>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</si>
  <si>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</si>
  <si>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</si>
  <si>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</si>
  <si>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</si>
  <si>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</si>
  <si>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</si>
  <si>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</si>
  <si>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</si>
  <si>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</si>
  <si>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</si>
  <si>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</si>
  <si>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</si>
  <si>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</si>
  <si>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</si>
  <si>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</si>
  <si>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</si>
  <si>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</si>
  <si>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</si>
  <si>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</si>
  <si>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</si>
  <si>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</si>
  <si>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</si>
  <si>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</si>
  <si>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</si>
  <si>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</si>
  <si>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</si>
  <si>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</si>
  <si>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</si>
  <si>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</si>
  <si>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</si>
  <si>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</si>
  <si>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</si>
  <si>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</si>
  <si>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</si>
  <si>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</si>
  <si>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</si>
  <si>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</si>
  <si>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</si>
  <si>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</si>
  <si>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</si>
  <si>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</si>
  <si>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</si>
  <si>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</si>
  <si>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</si>
  <si>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</si>
  <si>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</si>
  <si>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</si>
  <si>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</si>
  <si>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</si>
  <si>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</si>
  <si>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</si>
  <si>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</si>
  <si>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</si>
  <si>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</si>
  <si>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</si>
  <si>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</si>
  <si>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</si>
  <si>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</si>
  <si>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</si>
  <si>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</si>
  <si>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</si>
  <si>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</si>
  <si>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</si>
  <si>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</si>
  <si>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</si>
  <si>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</si>
  <si>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</si>
  <si>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</si>
  <si>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</si>
  <si>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</si>
  <si>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</si>
  <si>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</si>
  <si>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</si>
  <si>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</si>
  <si>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</si>
  <si>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</si>
  <si>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</si>
  <si>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</si>
  <si>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</si>
  <si>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</si>
  <si>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</si>
  <si>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</si>
  <si>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</si>
  <si>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</si>
  <si>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</si>
  <si>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</si>
  <si>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</si>
  <si>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</si>
  <si>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</si>
  <si>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</si>
  <si>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</si>
  <si>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</si>
  <si>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</si>
  <si>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</si>
  <si>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</si>
  <si>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</si>
  <si>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</si>
  <si>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</si>
  <si>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</si>
  <si>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</si>
  <si>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</si>
  <si>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</si>
  <si>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</si>
  <si>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</si>
  <si>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</si>
  <si>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</si>
  <si>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</si>
  <si>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</si>
  <si>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</si>
  <si>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</si>
  <si>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</si>
  <si>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</si>
  <si>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</si>
  <si>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</si>
  <si>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</si>
  <si>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</si>
  <si>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</si>
  <si>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</si>
  <si>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</si>
  <si>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</si>
  <si>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</si>
  <si>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</si>
  <si>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</si>
  <si>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</si>
  <si>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</si>
  <si>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</si>
  <si>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</si>
  <si>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</si>
  <si>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</si>
  <si>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</si>
  <si>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</si>
  <si>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</si>
  <si>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</si>
  <si>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</si>
  <si>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</si>
  <si>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</si>
  <si>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</si>
  <si>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</si>
  <si>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</si>
  <si>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</si>
  <si>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</si>
  <si>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</si>
  <si>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</si>
  <si>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</si>
  <si>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</si>
  <si>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</si>
  <si>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</si>
  <si>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</si>
  <si>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</si>
  <si>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</si>
  <si>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</si>
  <si>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</si>
  <si>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</si>
  <si>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</si>
  <si>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</si>
  <si>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</si>
  <si>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</si>
  <si>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</si>
  <si>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</si>
  <si>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</si>
  <si>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</si>
  <si>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</si>
  <si>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</si>
  <si>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</si>
  <si>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</si>
  <si>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</si>
  <si>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</si>
  <si>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</si>
  <si>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</si>
  <si>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</si>
  <si>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</si>
  <si>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</si>
  <si>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</si>
  <si>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</si>
  <si>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</si>
  <si>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</si>
  <si>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</si>
  <si>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</si>
  <si>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</si>
  <si>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</si>
  <si>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</si>
  <si>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</si>
  <si>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</si>
  <si>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</si>
  <si>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</si>
  <si>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</si>
  <si>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</si>
  <si>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</si>
  <si>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</si>
  <si>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</si>
  <si>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</si>
  <si>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</si>
  <si>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</si>
  <si>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</si>
  <si>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</si>
  <si>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</si>
  <si>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</si>
  <si>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</si>
  <si>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</si>
  <si>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</si>
  <si>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</si>
  <si>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</si>
  <si>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</si>
  <si>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</si>
  <si>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</si>
  <si>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</si>
  <si>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</si>
  <si>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</si>
  <si>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</si>
  <si>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</si>
  <si>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</si>
  <si>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</si>
  <si>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</si>
  <si>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</si>
  <si>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</si>
  <si>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</si>
  <si>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</si>
  <si>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</si>
  <si>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</si>
  <si>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</si>
  <si>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</si>
  <si>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</si>
  <si>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</si>
  <si>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</si>
  <si>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</si>
  <si>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</si>
  <si>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</si>
  <si>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</si>
  <si>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</si>
  <si>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</si>
  <si>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</si>
  <si>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</si>
  <si>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</si>
  <si>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</si>
  <si>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</si>
  <si>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</si>
  <si>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</si>
  <si>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</si>
  <si>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</si>
  <si>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</si>
  <si>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</si>
  <si>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</si>
  <si>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</si>
  <si>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</si>
  <si>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</si>
  <si>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</si>
  <si>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</si>
  <si>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</si>
  <si>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</si>
  <si>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</si>
  <si>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</si>
  <si>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</si>
  <si>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</si>
  <si>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</si>
  <si>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</si>
  <si>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</si>
  <si>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</si>
  <si>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</si>
  <si>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</si>
  <si>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</si>
  <si>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</si>
  <si>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</si>
  <si>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</si>
  <si>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</si>
  <si>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</si>
  <si>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</si>
  <si>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</si>
  <si>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</si>
  <si>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</si>
  <si>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</si>
  <si>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</si>
  <si>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</si>
  <si>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</si>
  <si>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</si>
  <si>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</si>
  <si>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</si>
  <si>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</si>
  <si>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</si>
  <si>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</si>
  <si>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</si>
  <si>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</si>
  <si>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</si>
  <si>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</si>
  <si>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</si>
  <si>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</si>
  <si>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</si>
  <si>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</si>
  <si>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</si>
  <si>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</si>
  <si>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</si>
  <si>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</si>
  <si>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</si>
  <si>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</si>
  <si>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</si>
  <si>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</si>
  <si>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</si>
  <si>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</si>
  <si>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</si>
  <si>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</si>
  <si>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</si>
  <si>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</si>
  <si>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</si>
  <si>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</si>
  <si>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</si>
  <si>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</si>
  <si>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</si>
  <si>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</si>
  <si>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</si>
  <si>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</si>
  <si>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</si>
  <si>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</si>
  <si>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</si>
  <si>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</si>
  <si>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</si>
  <si>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</si>
  <si>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</si>
  <si>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</si>
  <si>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</si>
  <si>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</si>
  <si>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</si>
  <si>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</si>
  <si>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</si>
  <si>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</si>
  <si>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</si>
  <si>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</si>
  <si>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</si>
  <si>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</si>
  <si>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</si>
  <si>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</si>
  <si>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</si>
  <si>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</si>
  <si>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</si>
  <si>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</si>
  <si>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</si>
  <si>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</si>
  <si>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</si>
  <si>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</si>
  <si>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</si>
  <si>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</si>
  <si>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</si>
  <si>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</si>
  <si>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</si>
  <si>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</si>
  <si>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</si>
  <si>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</si>
  <si>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</si>
  <si>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</si>
  <si>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</si>
  <si>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</si>
  <si>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</si>
  <si>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</si>
  <si>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</si>
  <si>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</si>
  <si>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</si>
  <si>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</si>
  <si>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</si>
  <si>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</si>
  <si>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</si>
  <si>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</si>
  <si>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</si>
  <si>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</si>
  <si>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</si>
  <si>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</si>
  <si>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</si>
  <si>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</si>
  <si>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</si>
  <si>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</si>
  <si>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</si>
  <si>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</si>
  <si>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</si>
  <si>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</si>
  <si>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</si>
  <si>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</si>
  <si>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</si>
  <si>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</si>
  <si>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</si>
  <si>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</si>
  <si>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</si>
  <si>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</si>
  <si>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</si>
  <si>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</si>
  <si>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</si>
  <si>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</si>
  <si>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</si>
  <si>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</si>
  <si>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</si>
  <si>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</si>
  <si>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</si>
  <si>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</si>
  <si>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</si>
  <si>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</si>
  <si>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</si>
  <si>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</si>
  <si>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</si>
  <si>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</si>
  <si>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</si>
  <si>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</si>
  <si>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</si>
  <si>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</si>
  <si>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</si>
  <si>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</si>
  <si>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</si>
  <si>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</si>
  <si>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</si>
  <si>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</si>
  <si>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</si>
  <si>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</si>
  <si>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</si>
  <si>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</si>
  <si>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</si>
  <si>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</si>
  <si>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</si>
  <si>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</si>
  <si>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</si>
  <si>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</si>
  <si>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</si>
  <si>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</si>
  <si>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</si>
  <si>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</si>
  <si>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</si>
  <si>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</si>
  <si>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</si>
  <si>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</si>
  <si>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</si>
  <si>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</si>
  <si>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</si>
  <si>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</si>
  <si>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</si>
  <si>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</si>
  <si>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</si>
  <si>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</si>
  <si>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</si>
  <si>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</si>
  <si>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</si>
  <si>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</si>
  <si>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</si>
  <si>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</si>
  <si>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</si>
  <si>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</si>
  <si>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</si>
  <si>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</si>
  <si>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</si>
  <si>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</si>
  <si>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</si>
  <si>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</si>
  <si>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</si>
  <si>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</si>
  <si>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</si>
  <si>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</si>
  <si>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</si>
  <si>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</si>
  <si>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</si>
  <si>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</si>
  <si>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</si>
  <si>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</si>
  <si>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</si>
  <si>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</si>
  <si>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</si>
  <si>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</si>
  <si>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</si>
  <si>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</si>
  <si>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</si>
  <si>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</si>
  <si>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</si>
  <si>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</si>
  <si>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</si>
  <si>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</si>
  <si>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</si>
  <si>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</si>
  <si>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</si>
  <si>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</si>
  <si>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</si>
  <si>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</si>
  <si>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</si>
  <si>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</si>
  <si>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</si>
  <si>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</si>
  <si>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</si>
  <si>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</si>
  <si>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</si>
  <si>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</si>
  <si>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</si>
  <si>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</si>
  <si>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</si>
  <si>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</si>
  <si>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</si>
  <si>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</si>
  <si>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</si>
  <si>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</si>
  <si>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</si>
  <si>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</si>
  <si>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</si>
  <si>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</si>
  <si>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</si>
  <si>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</si>
  <si>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</si>
  <si>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</si>
  <si>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</si>
  <si>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</si>
  <si>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</si>
  <si>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</si>
  <si>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</si>
  <si>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</si>
  <si>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</si>
  <si>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</si>
  <si>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</si>
  <si>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</si>
  <si>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</si>
  <si>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</si>
  <si>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</si>
  <si>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</si>
  <si>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</si>
  <si>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</si>
  <si>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</si>
  <si>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</si>
  <si>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</si>
  <si>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</si>
  <si>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</si>
  <si>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</si>
  <si>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</si>
  <si>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</si>
  <si>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</si>
  <si>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</si>
  <si>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</si>
  <si>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</si>
  <si>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</si>
  <si>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</si>
  <si>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</si>
  <si>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</si>
  <si>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</si>
  <si>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</si>
  <si>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</si>
  <si>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</si>
  <si>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</si>
  <si>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</si>
  <si>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</si>
  <si>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</si>
  <si>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</si>
  <si>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</si>
  <si>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</si>
  <si>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</si>
  <si>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</si>
  <si>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</si>
  <si>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</si>
  <si>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</si>
  <si>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</si>
  <si>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</si>
  <si>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</si>
  <si>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</si>
  <si>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</si>
  <si>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</si>
  <si>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</si>
  <si>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</si>
  <si>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</si>
  <si>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</si>
  <si>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</si>
  <si>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</si>
  <si>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</si>
  <si>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</si>
  <si>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</si>
  <si>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</si>
  <si>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</si>
  <si>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</si>
  <si>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</si>
  <si>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</si>
  <si>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</si>
  <si>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</si>
  <si>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</si>
  <si>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</si>
  <si>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</si>
  <si>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</si>
  <si>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</si>
  <si>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</si>
  <si>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</si>
  <si>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</si>
  <si>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</si>
  <si>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</si>
  <si>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</si>
  <si>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</si>
  <si>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</si>
  <si>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</si>
  <si>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</si>
  <si>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</si>
  <si>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</si>
  <si>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</si>
  <si>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</si>
  <si>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</si>
  <si>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</si>
  <si>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</si>
  <si>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</si>
  <si>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</si>
  <si>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</si>
  <si>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</si>
  <si>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</si>
  <si>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</si>
  <si>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</si>
  <si>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</si>
  <si>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</si>
  <si>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</si>
  <si>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</si>
  <si>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</si>
  <si>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</si>
  <si>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</si>
  <si>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</si>
  <si>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</si>
  <si>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</si>
  <si>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</si>
  <si>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</si>
  <si>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</si>
  <si>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</si>
  <si>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</si>
  <si>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</si>
  <si>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</si>
  <si>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</si>
  <si>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</si>
  <si>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</si>
  <si>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</si>
  <si>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</si>
  <si>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</si>
  <si>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</si>
  <si>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</si>
  <si>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</si>
  <si>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</si>
  <si>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</si>
  <si>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</si>
  <si>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</si>
  <si>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</si>
  <si>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</si>
  <si>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</si>
  <si>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</si>
  <si>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</si>
  <si>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</si>
  <si>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</si>
  <si>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</si>
  <si>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</si>
  <si>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</si>
  <si>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</si>
  <si>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</si>
  <si>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</si>
  <si>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</si>
  <si>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</si>
  <si>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</si>
  <si>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</si>
  <si>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</si>
  <si>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</si>
  <si>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</si>
  <si>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</si>
  <si>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</si>
  <si>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</si>
  <si>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</si>
  <si>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</si>
  <si>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</si>
  <si>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</si>
  <si>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</si>
  <si>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</si>
  <si>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</si>
  <si>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</si>
  <si>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</si>
  <si>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</si>
  <si>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</si>
  <si>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</si>
  <si>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</si>
  <si>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</si>
  <si>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</si>
  <si>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</si>
  <si>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</si>
  <si>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</si>
  <si>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</si>
  <si>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</si>
  <si>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</si>
  <si>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</si>
  <si>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</si>
  <si>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</si>
  <si>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</si>
  <si>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</si>
  <si>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</si>
  <si>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</si>
  <si>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</si>
  <si>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</si>
  <si>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</si>
  <si>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</si>
  <si>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</si>
  <si>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</si>
  <si>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</si>
  <si>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</si>
  <si>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</si>
  <si>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</si>
  <si>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</si>
  <si>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</si>
  <si>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</si>
  <si>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</si>
  <si>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</si>
  <si>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</si>
  <si>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</si>
  <si>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</si>
  <si>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</si>
  <si>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</si>
  <si>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</si>
  <si>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</si>
  <si>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</si>
  <si>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</si>
  <si>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</si>
  <si>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</si>
  <si>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</si>
  <si>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</si>
  <si>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</si>
  <si>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</si>
  <si>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</si>
  <si>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</si>
  <si>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</si>
  <si>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</si>
  <si>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</si>
  <si>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</si>
  <si>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</si>
  <si>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</si>
  <si>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</si>
  <si>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</si>
  <si>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</si>
  <si>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</si>
  <si>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</si>
  <si>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</si>
  <si>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</si>
  <si>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</si>
  <si>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</si>
  <si>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</si>
  <si>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</si>
  <si>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</si>
  <si>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</si>
  <si>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</si>
  <si>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</si>
  <si>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</si>
  <si>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</si>
  <si>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</si>
  <si>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</si>
  <si>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</si>
  <si>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</si>
  <si>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</si>
  <si>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</si>
  <si>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</si>
  <si>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</si>
  <si>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</si>
  <si>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</si>
  <si>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</si>
  <si>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</si>
  <si>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</si>
  <si>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</si>
  <si>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</si>
  <si>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</si>
  <si>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</si>
  <si>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</si>
  <si>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</si>
  <si>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</si>
  <si>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</si>
  <si>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</si>
  <si>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</si>
  <si>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</si>
  <si>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</si>
  <si>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</si>
  <si>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</si>
  <si>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</si>
  <si>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</si>
  <si>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</si>
  <si>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</si>
  <si>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</si>
  <si>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</si>
  <si>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</si>
  <si>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</si>
  <si>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</si>
  <si>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</si>
  <si>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</si>
  <si>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</si>
  <si>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</si>
  <si>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</si>
  <si>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</si>
  <si>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</si>
  <si>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</si>
  <si>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</si>
  <si>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</si>
  <si>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</si>
  <si>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</si>
  <si>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</si>
  <si>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</si>
  <si>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</si>
  <si>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</si>
  <si>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</si>
  <si>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</si>
  <si>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</si>
  <si>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</si>
  <si>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</si>
  <si>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</si>
  <si>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</si>
  <si>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</si>
  <si>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</si>
  <si>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</si>
  <si>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</si>
  <si>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</si>
  <si>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</si>
  <si>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</si>
  <si>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</si>
  <si>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</si>
  <si>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</si>
  <si>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</si>
  <si>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</si>
  <si>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</si>
  <si>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</si>
  <si>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</si>
  <si>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</si>
  <si>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</si>
  <si>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</si>
  <si>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</si>
  <si>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</si>
  <si>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</si>
  <si>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</si>
  <si>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</si>
  <si>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</si>
  <si>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</si>
  <si>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</si>
  <si>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</si>
  <si>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</si>
  <si>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</si>
  <si>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</si>
  <si>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</si>
  <si>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</si>
  <si>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</si>
  <si>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</si>
  <si>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</si>
  <si>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</si>
  <si>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</si>
  <si>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</si>
  <si>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</si>
  <si>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</si>
  <si>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</si>
  <si>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</si>
  <si>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</si>
  <si>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</si>
  <si>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</si>
  <si>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</si>
  <si>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</si>
  <si>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</si>
  <si>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</si>
  <si>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</si>
  <si>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</si>
  <si>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</si>
  <si>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</si>
  <si>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</si>
  <si>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</si>
  <si>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</si>
  <si>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</si>
  <si>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</si>
  <si>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</si>
  <si>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</si>
  <si>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</si>
  <si>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</si>
  <si>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</si>
  <si>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</si>
  <si>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</si>
  <si>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</si>
  <si>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</si>
  <si>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</si>
  <si>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</si>
  <si>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</si>
  <si>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</si>
  <si>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</si>
  <si>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</si>
  <si>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</si>
  <si>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</si>
  <si>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</si>
  <si>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</si>
  <si>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</si>
  <si>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</si>
  <si>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</si>
  <si>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</si>
  <si>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</si>
  <si>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</si>
  <si>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</si>
  <si>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</si>
  <si>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</si>
  <si>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</si>
  <si>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</si>
  <si>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</si>
  <si>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</si>
  <si>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</si>
  <si>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</si>
  <si>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</si>
  <si>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</si>
  <si>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</si>
  <si>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</si>
  <si>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</si>
  <si>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</si>
  <si>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</si>
  <si>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</si>
  <si>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</si>
  <si>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</si>
  <si>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</si>
  <si>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</si>
  <si>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</si>
  <si>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</si>
  <si>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</si>
  <si>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</si>
  <si>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</si>
  <si>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</si>
  <si>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</si>
  <si>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</si>
  <si>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</si>
  <si>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</si>
  <si>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</si>
  <si>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</si>
  <si>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</si>
  <si>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</si>
  <si>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</si>
  <si>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</si>
  <si>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</si>
  <si>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</si>
  <si>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</si>
  <si>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</si>
  <si>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</si>
  <si>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</si>
  <si>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</si>
  <si>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</si>
  <si>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</si>
  <si>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</si>
  <si>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</si>
  <si>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</si>
  <si>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</si>
  <si>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</si>
  <si>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</si>
  <si>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</si>
  <si>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</si>
  <si>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</si>
  <si>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</si>
  <si>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</si>
  <si>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</si>
  <si>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</si>
  <si>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</si>
  <si>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</si>
  <si>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</si>
  <si>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</si>
  <si>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</si>
  <si>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</si>
  <si>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</si>
  <si>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</si>
  <si>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</si>
  <si>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</si>
  <si>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</si>
  <si>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</si>
  <si>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</si>
  <si>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</si>
  <si>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</si>
  <si>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</si>
  <si>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</si>
  <si>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</si>
  <si>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</si>
  <si>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</si>
  <si>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</si>
  <si>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</si>
  <si>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</si>
  <si>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</si>
  <si>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</si>
  <si>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</si>
  <si>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</si>
  <si>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</si>
  <si>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</si>
  <si>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</si>
  <si>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</si>
  <si>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</si>
  <si>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</si>
  <si>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</si>
  <si>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</si>
  <si>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</si>
  <si>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</si>
  <si>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</si>
  <si>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</si>
  <si>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</si>
  <si>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</si>
  <si>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</si>
  <si>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</si>
  <si>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</si>
  <si>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</si>
  <si>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</si>
  <si>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</si>
  <si>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</si>
  <si>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</si>
  <si>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</si>
  <si>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</si>
  <si>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</si>
  <si>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</si>
  <si>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</si>
  <si>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</si>
  <si>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</si>
  <si>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</si>
  <si>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</si>
  <si>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</si>
  <si>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</si>
  <si>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</si>
  <si>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</si>
  <si>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</si>
  <si>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</si>
  <si>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</si>
  <si>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</si>
  <si>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</si>
  <si>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</si>
  <si>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</si>
  <si>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</si>
  <si>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</si>
  <si>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</si>
  <si>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</si>
  <si>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</si>
  <si>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</si>
  <si>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</si>
  <si>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</si>
  <si>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</si>
  <si>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</si>
  <si>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</si>
  <si>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</si>
  <si>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</si>
  <si>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</si>
  <si>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</si>
  <si>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</si>
  <si>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</si>
  <si>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</si>
  <si>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</si>
  <si>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</si>
  <si>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</si>
  <si>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</si>
  <si>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</si>
  <si>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</si>
  <si>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</si>
  <si>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</si>
  <si>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</si>
  <si>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</si>
  <si>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</si>
  <si>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</si>
  <si>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</si>
  <si>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</si>
  <si>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</si>
  <si>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</si>
  <si>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</si>
  <si>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</si>
  <si>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</si>
  <si>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</si>
  <si>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</si>
  <si>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</si>
  <si>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</si>
  <si>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</si>
  <si>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</si>
  <si>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</si>
  <si>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</si>
  <si>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</si>
  <si>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</si>
  <si>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</si>
  <si>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</si>
  <si>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</si>
  <si>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</si>
  <si>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</si>
  <si>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</si>
  <si>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</si>
  <si>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</si>
  <si>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</si>
  <si>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</si>
  <si>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</si>
  <si>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</si>
  <si>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</si>
  <si>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</si>
  <si>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</si>
  <si>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</si>
  <si>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</si>
  <si>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</si>
  <si>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</si>
  <si>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</si>
  <si>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</si>
  <si>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</si>
  <si>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</si>
  <si>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</si>
  <si>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</si>
  <si>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</si>
  <si>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</si>
  <si>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</si>
  <si>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</si>
  <si>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</si>
  <si>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</si>
  <si>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</si>
  <si>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</si>
  <si>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</si>
  <si>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</si>
  <si>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</si>
  <si>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</si>
  <si>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</si>
  <si>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</si>
  <si>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</si>
  <si>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</si>
  <si>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</si>
  <si>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</si>
  <si>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</si>
  <si>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</si>
  <si>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</si>
  <si>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</si>
  <si>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</si>
  <si>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</si>
  <si>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</si>
  <si>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</si>
  <si>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</si>
  <si>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</si>
  <si>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</si>
  <si>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</si>
  <si>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</si>
  <si>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</si>
  <si>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</si>
  <si>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</si>
  <si>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</si>
  <si>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</si>
  <si>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</si>
  <si>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</si>
  <si>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</si>
  <si>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</si>
  <si>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</si>
  <si>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</si>
  <si>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</si>
  <si>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</si>
  <si>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</si>
  <si>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</si>
  <si>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</si>
  <si>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</si>
  <si>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</si>
  <si>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</si>
  <si>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</si>
  <si>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</si>
  <si>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</si>
  <si>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</si>
  <si>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</si>
  <si>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</si>
  <si>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</si>
  <si>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</si>
  <si>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</si>
  <si>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</si>
  <si>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</si>
  <si>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</si>
  <si>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</si>
  <si>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</si>
  <si>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</si>
  <si>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</si>
  <si>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</si>
  <si>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</si>
  <si>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</si>
  <si>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</si>
  <si>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</si>
  <si>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</si>
  <si>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</si>
  <si>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</si>
  <si>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</si>
  <si>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</si>
  <si>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</si>
  <si>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</si>
  <si>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</si>
  <si>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</si>
  <si>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</si>
  <si>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</si>
  <si>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</si>
  <si>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</si>
  <si>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</si>
  <si>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</si>
  <si>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</si>
  <si>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</si>
  <si>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</si>
  <si>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</si>
  <si>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</si>
  <si>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</si>
  <si>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</si>
  <si>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</si>
  <si>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</si>
  <si>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</si>
  <si>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</si>
  <si>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</si>
  <si>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</si>
  <si>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</si>
  <si>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</si>
  <si>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</si>
  <si>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</si>
  <si>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</si>
  <si>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</si>
  <si>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</si>
  <si>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</si>
  <si>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</si>
  <si>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</si>
  <si>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</si>
  <si>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</si>
  <si>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</si>
  <si>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</si>
  <si>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</si>
  <si>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</si>
  <si>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</si>
  <si>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</si>
  <si>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</si>
  <si>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</si>
  <si>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</si>
  <si>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</si>
  <si>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</si>
  <si>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</si>
  <si>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</si>
  <si>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</si>
  <si>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</si>
  <si>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</si>
  <si>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</si>
  <si>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</si>
  <si>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</si>
  <si>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</si>
  <si>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</si>
  <si>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</si>
  <si>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</si>
  <si>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</si>
  <si>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</si>
  <si>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</si>
  <si>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</si>
  <si>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</si>
  <si>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</si>
  <si>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</si>
  <si>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</si>
  <si>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</si>
  <si>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</si>
  <si>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</si>
  <si>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</si>
  <si>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</si>
  <si>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</si>
  <si>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</si>
  <si>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</si>
  <si>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</si>
  <si>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</si>
  <si>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</si>
  <si>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</si>
  <si>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</si>
  <si>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</si>
  <si>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</si>
  <si>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</si>
  <si>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</si>
  <si>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</si>
  <si>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</si>
  <si>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</si>
  <si>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</si>
  <si>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</si>
  <si>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</si>
  <si>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</si>
  <si>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</si>
  <si>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</si>
  <si>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</si>
  <si>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</si>
  <si>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</si>
  <si>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</si>
  <si>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</si>
  <si>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</si>
  <si>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</si>
  <si>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</si>
  <si>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</si>
  <si>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</si>
  <si>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</si>
  <si>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</si>
  <si>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</si>
  <si>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</si>
  <si>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</si>
  <si>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</si>
  <si>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</si>
  <si>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</si>
  <si>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</si>
  <si>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</si>
  <si>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</si>
  <si>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</si>
  <si>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</si>
  <si>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</si>
  <si>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</si>
  <si>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</si>
  <si>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</si>
  <si>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</si>
  <si>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</si>
  <si>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</si>
  <si>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</si>
  <si>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</si>
  <si>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</si>
  <si>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</si>
  <si>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</si>
  <si>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</si>
  <si>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</si>
  <si>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</si>
  <si>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</si>
  <si>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</si>
  <si>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</si>
  <si>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</si>
  <si>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</si>
  <si>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</si>
  <si>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</si>
  <si>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</si>
  <si>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</si>
  <si>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</si>
  <si>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</si>
  <si>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</si>
  <si>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</si>
  <si>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</si>
  <si>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</si>
  <si>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</si>
  <si>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</si>
  <si>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</si>
  <si>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</si>
  <si>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</si>
  <si>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</si>
  <si>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</si>
  <si>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</si>
  <si>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</si>
  <si>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</si>
  <si>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</si>
  <si>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</si>
  <si>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</si>
  <si>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</si>
  <si>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</si>
  <si>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</si>
  <si>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</si>
  <si>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</si>
  <si>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</si>
  <si>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</si>
  <si>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</si>
  <si>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</si>
  <si>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</si>
  <si>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</si>
  <si>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</si>
  <si>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</si>
  <si>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</si>
  <si>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</si>
  <si>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</si>
  <si>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</si>
  <si>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</si>
  <si>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</si>
  <si>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</si>
  <si>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</si>
  <si>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</si>
  <si>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</si>
  <si>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</si>
  <si>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</si>
  <si>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</si>
  <si>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</si>
  <si>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</si>
  <si>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</si>
  <si>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</si>
  <si>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</si>
  <si>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</si>
  <si>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</si>
  <si>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</si>
  <si>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</si>
  <si>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</si>
  <si>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</si>
  <si>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</si>
  <si>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</si>
  <si>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</si>
  <si>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</si>
  <si>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</si>
  <si>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</si>
  <si>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</si>
  <si>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</si>
  <si>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</si>
  <si>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</si>
  <si>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</si>
  <si>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</si>
  <si>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</si>
  <si>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</si>
  <si>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</si>
  <si>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</si>
  <si>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</si>
  <si>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</si>
  <si>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</si>
  <si>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</si>
  <si>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</si>
  <si>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</si>
  <si>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</si>
  <si>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</si>
  <si>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</si>
  <si>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</si>
  <si>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</si>
  <si>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</si>
  <si>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</si>
  <si>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</si>
  <si>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</si>
  <si>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</si>
  <si>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</si>
  <si>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</si>
  <si>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</si>
  <si>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</si>
  <si>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</si>
  <si>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</si>
  <si>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</si>
  <si>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</si>
  <si>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</si>
  <si>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</si>
  <si>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</si>
  <si>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</si>
  <si>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</si>
  <si>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</si>
  <si>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</si>
  <si>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</si>
  <si>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</si>
  <si>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</si>
  <si>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</si>
  <si>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</si>
  <si>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</si>
  <si>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</si>
  <si>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</si>
  <si>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</si>
  <si>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</si>
  <si>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</si>
  <si>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</si>
  <si>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</si>
  <si>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</si>
  <si>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</si>
  <si>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</si>
  <si>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</si>
  <si>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</si>
  <si>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</si>
  <si>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</si>
  <si>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</si>
  <si>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</si>
  <si>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</si>
  <si>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</si>
  <si>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</si>
  <si>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</si>
  <si>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</si>
  <si>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</si>
  <si>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</si>
  <si>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</si>
  <si>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</si>
  <si>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</si>
  <si>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</si>
  <si>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</si>
  <si>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</si>
  <si>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</si>
  <si>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</si>
  <si>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</si>
  <si>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</si>
  <si>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</si>
  <si>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</si>
  <si>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</si>
  <si>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</si>
  <si>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</si>
  <si>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</si>
  <si>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</si>
  <si>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</si>
  <si>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</si>
  <si>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</si>
  <si>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</si>
  <si>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</si>
  <si>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</si>
  <si>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</si>
  <si>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</si>
  <si>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</si>
  <si>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</si>
  <si>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</si>
  <si>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</si>
  <si>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</si>
  <si>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</si>
  <si>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</si>
  <si>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</si>
  <si>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</si>
  <si>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</si>
  <si>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</si>
  <si>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</si>
  <si>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</si>
  <si>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</si>
  <si>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</si>
  <si>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</si>
  <si>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</si>
  <si>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</si>
  <si>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</si>
  <si>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</si>
  <si>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</si>
  <si>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</si>
  <si>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</si>
  <si>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</si>
  <si>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</si>
  <si>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</si>
  <si>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</si>
  <si>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</si>
  <si>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</si>
  <si>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</si>
  <si>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</si>
  <si>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</si>
  <si>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</si>
  <si>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</si>
  <si>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</si>
  <si>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</si>
  <si>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</si>
  <si>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</si>
  <si>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</si>
  <si>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</si>
  <si>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</si>
  <si>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</si>
  <si>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</si>
  <si>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</si>
  <si>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</si>
  <si>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</si>
  <si>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</si>
  <si>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</si>
  <si>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</si>
  <si>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</si>
  <si>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</si>
  <si>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</si>
  <si>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</si>
  <si>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</si>
  <si>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</si>
  <si>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</si>
  <si>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</si>
  <si>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</si>
  <si>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</si>
  <si>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</si>
  <si>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</si>
  <si>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</si>
  <si>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</si>
  <si>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</si>
  <si>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</si>
  <si>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</si>
  <si>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</si>
  <si>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</si>
  <si>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</si>
  <si>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</si>
  <si>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</si>
  <si>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</si>
  <si>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</si>
  <si>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</si>
  <si>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</si>
  <si>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</si>
  <si>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</si>
  <si>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</si>
  <si>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</si>
  <si>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</si>
  <si>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</si>
  <si>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</si>
  <si>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</si>
  <si>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</si>
  <si>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</si>
  <si>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</si>
  <si>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</si>
  <si>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</si>
  <si>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</si>
  <si>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</si>
  <si>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</si>
  <si>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</si>
  <si>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</si>
  <si>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</si>
  <si>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</si>
  <si>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</si>
  <si>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</si>
  <si>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</si>
  <si>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</si>
  <si>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</si>
  <si>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</si>
  <si>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</si>
  <si>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</si>
  <si>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</si>
  <si>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</si>
  <si>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</si>
  <si>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</si>
  <si>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</si>
  <si>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</si>
  <si>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</si>
  <si>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</si>
  <si>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</si>
  <si>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</si>
  <si>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</si>
  <si>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</si>
  <si>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</si>
  <si>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</si>
  <si>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</si>
  <si>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</si>
  <si>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</si>
  <si>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</si>
  <si>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</si>
  <si>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</si>
  <si>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</si>
  <si>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</si>
  <si>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</si>
  <si>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</si>
  <si>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</si>
  <si>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</si>
  <si>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</si>
  <si>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</si>
  <si>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</si>
  <si>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</si>
  <si>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</si>
  <si>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</si>
  <si>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</si>
  <si>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</si>
  <si>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</si>
  <si>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</si>
  <si>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</si>
  <si>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</si>
  <si>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</si>
  <si>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</si>
  <si>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</si>
  <si>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</si>
  <si>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</si>
  <si>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</si>
  <si>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</si>
  <si>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</si>
  <si>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</si>
  <si>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</si>
  <si>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</si>
  <si>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</si>
  <si>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</si>
  <si>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</si>
  <si>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</si>
  <si>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</si>
  <si>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</si>
  <si>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</si>
  <si>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</si>
  <si>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</si>
  <si>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</si>
  <si>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</si>
  <si>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</si>
  <si>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</si>
  <si>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</si>
  <si>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</si>
  <si>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</si>
  <si>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</si>
  <si>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</si>
  <si>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</si>
  <si>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</si>
  <si>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</si>
  <si>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</si>
  <si>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</si>
  <si>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</si>
  <si>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</si>
  <si>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</si>
  <si>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</si>
  <si>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</si>
  <si>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</si>
  <si>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</si>
  <si>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</si>
  <si>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</si>
  <si>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</si>
  <si>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</si>
  <si>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</si>
  <si>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</si>
  <si>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</si>
  <si>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</si>
  <si>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</si>
  <si>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</si>
  <si>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</si>
  <si>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</si>
  <si>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</si>
  <si>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</si>
  <si>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</si>
  <si>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</si>
  <si>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</si>
  <si>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</si>
  <si>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</si>
  <si>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</si>
  <si>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</si>
  <si>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</si>
  <si>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</si>
  <si>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</si>
  <si>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</si>
  <si>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</si>
  <si>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</si>
  <si>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</si>
  <si>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</si>
  <si>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</si>
  <si>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</si>
  <si>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</si>
  <si>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</si>
  <si>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</si>
  <si>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</si>
  <si>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</si>
  <si>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</si>
  <si>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</si>
  <si>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</si>
  <si>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</si>
  <si>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</si>
  <si>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</si>
  <si>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</si>
  <si>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</si>
  <si>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</si>
  <si>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</si>
  <si>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</si>
  <si>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</si>
  <si>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</si>
  <si>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</si>
  <si>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</si>
  <si>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</si>
  <si>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</si>
  <si>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</si>
  <si>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</si>
  <si>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</si>
  <si>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</si>
  <si>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</si>
  <si>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</si>
  <si>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</si>
  <si>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</si>
  <si>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</si>
  <si>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</si>
  <si>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</si>
  <si>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</si>
  <si>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</si>
  <si>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</si>
  <si>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</si>
  <si>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</si>
  <si>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</si>
  <si>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</si>
  <si>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</si>
  <si>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</si>
  <si>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</si>
  <si>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</si>
  <si>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</si>
  <si>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</si>
  <si>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</si>
  <si>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</si>
  <si>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</si>
  <si>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</si>
  <si>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</si>
  <si>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</si>
  <si>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</si>
  <si>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</si>
  <si>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</si>
  <si>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</si>
  <si>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</si>
  <si>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</si>
  <si>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</si>
  <si>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</si>
  <si>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</si>
  <si>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</si>
  <si>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</si>
  <si>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</si>
  <si>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</si>
  <si>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</si>
  <si>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</si>
  <si>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</si>
  <si>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</si>
  <si>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</si>
  <si>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</si>
  <si>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</si>
  <si>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</si>
  <si>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</si>
  <si>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</si>
  <si>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</si>
  <si>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</si>
  <si>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</si>
  <si>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</si>
  <si>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</si>
  <si>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</si>
  <si>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</si>
  <si>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</si>
  <si>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</si>
  <si>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</si>
  <si>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</si>
  <si>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</si>
  <si>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</si>
  <si>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</si>
  <si>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</si>
  <si>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</si>
  <si>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</si>
  <si>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</si>
  <si>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</si>
  <si>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</si>
  <si>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</si>
  <si>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</si>
  <si>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</si>
  <si>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</si>
  <si>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</si>
  <si>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</si>
  <si>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</si>
  <si>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</si>
  <si>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</si>
  <si>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</si>
  <si>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</si>
  <si>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</si>
  <si>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</si>
  <si>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</si>
  <si>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</si>
  <si>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</si>
  <si>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</si>
  <si>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</si>
  <si>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</si>
  <si>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</si>
  <si>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</si>
  <si>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</si>
  <si>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</si>
  <si>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</si>
  <si>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</si>
  <si>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</si>
  <si>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</si>
  <si>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</si>
  <si>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</si>
  <si>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</si>
  <si>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</si>
  <si>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</si>
  <si>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</si>
  <si>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</si>
  <si>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</si>
  <si>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</si>
  <si>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</si>
  <si>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</si>
  <si>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</si>
  <si>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</si>
  <si>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</si>
  <si>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</si>
  <si>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</si>
  <si>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</si>
  <si>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</si>
  <si>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</si>
  <si>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</si>
  <si>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</si>
  <si>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</si>
  <si>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</si>
  <si>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</si>
  <si>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</si>
  <si>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</si>
  <si>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</si>
  <si>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</si>
  <si>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</si>
  <si>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</si>
  <si>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</si>
  <si>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</si>
  <si>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</si>
  <si>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</si>
  <si>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</si>
  <si>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</si>
  <si>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</si>
  <si>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</si>
  <si>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</si>
  <si>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</si>
  <si>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</si>
  <si>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</si>
  <si>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</si>
  <si>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</si>
  <si>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</si>
  <si>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</si>
  <si>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</si>
  <si>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</si>
  <si>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</si>
  <si>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</si>
  <si>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</si>
  <si>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</si>
  <si>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</si>
  <si>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</si>
  <si>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</si>
  <si>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</si>
  <si>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</si>
  <si>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</si>
  <si>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</si>
  <si>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</si>
  <si>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</si>
  <si>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</si>
  <si>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</si>
  <si>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</si>
  <si>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</si>
  <si>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</si>
  <si>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</si>
  <si>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</si>
  <si>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</si>
  <si>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</si>
  <si>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</si>
  <si>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</si>
  <si>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</si>
  <si>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</si>
  <si>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</si>
  <si>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</si>
  <si>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</si>
  <si>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</si>
  <si>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</si>
  <si>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</si>
  <si>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</si>
  <si>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</si>
  <si>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</si>
  <si>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</si>
  <si>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</si>
  <si>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</si>
  <si>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</si>
  <si>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</si>
  <si>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</si>
  <si>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</si>
  <si>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</si>
  <si>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</si>
  <si>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</si>
  <si>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</si>
  <si>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</si>
  <si>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</si>
  <si>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</si>
  <si>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</si>
  <si>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</si>
  <si>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</si>
  <si>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</si>
  <si>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</si>
  <si>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</si>
  <si>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</si>
  <si>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</si>
  <si>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</si>
  <si>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</si>
  <si>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</si>
  <si>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</si>
  <si>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</si>
  <si>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</si>
  <si>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</si>
  <si>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</si>
  <si>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</si>
  <si>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</si>
  <si>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</si>
  <si>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</si>
  <si>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</si>
  <si>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</si>
  <si>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</si>
  <si>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</si>
  <si>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</si>
  <si>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</si>
  <si>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</si>
  <si>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</si>
  <si>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</si>
  <si>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</si>
  <si>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</si>
  <si>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</si>
  <si>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</si>
  <si>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</si>
  <si>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</si>
  <si>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</si>
  <si>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</si>
  <si>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</si>
  <si>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</si>
  <si>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</si>
  <si>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</si>
  <si>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</si>
  <si>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</si>
  <si>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</si>
  <si>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</si>
  <si>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</si>
  <si>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</si>
  <si>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</si>
  <si>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</si>
  <si>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</si>
  <si>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</si>
  <si>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</si>
  <si>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</si>
  <si>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</si>
  <si>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</si>
  <si>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</si>
  <si>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</si>
  <si>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</si>
  <si>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</si>
  <si>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</si>
  <si>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</si>
  <si>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</si>
  <si>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</si>
  <si>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</si>
  <si>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</si>
  <si>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</si>
  <si>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</si>
  <si>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</si>
  <si>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</si>
  <si>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</si>
  <si>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</si>
  <si>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</si>
  <si>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</si>
  <si>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</si>
  <si>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</si>
  <si>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</si>
  <si>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</si>
  <si>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</si>
  <si>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</si>
  <si>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</si>
  <si>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</si>
  <si>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</si>
  <si>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</si>
  <si>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</si>
  <si>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</si>
  <si>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</si>
  <si>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</si>
  <si>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</si>
  <si>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</si>
  <si>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</si>
  <si>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</si>
  <si>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</si>
  <si>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</si>
  <si>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</si>
  <si>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</si>
  <si>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</si>
  <si>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</si>
  <si>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</si>
  <si>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</si>
  <si>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</si>
  <si>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</si>
  <si>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</si>
  <si>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</si>
  <si>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</si>
  <si>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</si>
  <si>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</si>
  <si>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</si>
  <si>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</si>
  <si>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</si>
  <si>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</si>
  <si>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</si>
  <si>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</si>
  <si>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</si>
  <si>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</si>
  <si>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</si>
  <si>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</si>
  <si>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</si>
  <si>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</si>
  <si>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</si>
  <si>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</si>
  <si>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</si>
  <si>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</si>
  <si>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</si>
  <si>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</si>
  <si>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</si>
  <si>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</si>
  <si>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</si>
  <si>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</si>
  <si>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</si>
  <si>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</si>
  <si>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</si>
  <si>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</si>
  <si>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</si>
  <si>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</si>
  <si>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</si>
  <si>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</si>
  <si>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</si>
  <si>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</si>
  <si>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</si>
  <si>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</si>
  <si>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</si>
  <si>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</si>
  <si>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</si>
  <si>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</si>
  <si>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</si>
  <si>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</si>
  <si>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</si>
  <si>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</si>
  <si>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</si>
  <si>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</si>
  <si>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</si>
  <si>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</si>
  <si>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</si>
  <si>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</si>
  <si>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</si>
  <si>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</si>
  <si>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</si>
  <si>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</si>
  <si>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</si>
  <si>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</si>
  <si>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</si>
  <si>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</si>
  <si>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</si>
  <si>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</si>
  <si>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</si>
  <si>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</si>
  <si>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</si>
  <si>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</si>
  <si>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</si>
  <si>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</si>
  <si>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</si>
  <si>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</si>
  <si>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</si>
  <si>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</si>
  <si>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</si>
  <si>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</si>
  <si>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</si>
  <si>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</si>
  <si>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</si>
  <si>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</si>
  <si>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</si>
  <si>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</si>
  <si>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</si>
  <si>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</si>
  <si>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</si>
  <si>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</si>
  <si>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</si>
  <si>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</si>
  <si>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</si>
  <si>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</si>
  <si>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</si>
  <si>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</si>
  <si>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</si>
  <si>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</si>
  <si>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</si>
  <si>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</si>
  <si>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</si>
  <si>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</si>
  <si>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</si>
  <si>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</si>
  <si>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</si>
  <si>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</si>
  <si>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</si>
  <si>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</si>
  <si>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</si>
  <si>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</si>
  <si>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</si>
  <si>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</si>
  <si>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</si>
  <si>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</si>
  <si>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</si>
  <si>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</si>
  <si>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</si>
  <si>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</si>
  <si>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</si>
  <si>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</si>
  <si>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</si>
  <si>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</si>
  <si>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</si>
  <si>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</si>
  <si>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</si>
  <si>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</si>
  <si>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</si>
  <si>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</si>
  <si>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</si>
  <si>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</si>
  <si>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</si>
  <si>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</si>
  <si>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</si>
  <si>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</si>
  <si>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</si>
  <si>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</si>
  <si>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</si>
  <si>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</si>
  <si>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</si>
  <si>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</si>
  <si>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</si>
  <si>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</si>
  <si>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</si>
  <si>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</si>
  <si>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</si>
  <si>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</si>
  <si>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</si>
  <si>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</si>
  <si>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</si>
  <si>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</si>
  <si>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</si>
  <si>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</si>
  <si>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</si>
  <si>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</si>
  <si>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</si>
  <si>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</si>
  <si>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</si>
  <si>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</si>
  <si>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</si>
  <si>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</si>
  <si>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</si>
  <si>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</si>
  <si>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</si>
  <si>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</si>
  <si>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</si>
  <si>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</si>
  <si>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</si>
  <si>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</si>
  <si>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</si>
  <si>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</si>
  <si>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</si>
  <si>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</si>
  <si>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</si>
  <si>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</si>
  <si>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</si>
  <si>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</si>
  <si>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</si>
  <si>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</si>
  <si>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</si>
  <si>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</si>
  <si>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</si>
  <si>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</si>
  <si>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</si>
  <si>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</si>
  <si>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</si>
  <si>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</si>
  <si>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</si>
  <si>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</si>
  <si>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</si>
  <si>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</si>
  <si>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</si>
  <si>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</si>
  <si>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</si>
  <si>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</si>
  <si>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</si>
  <si>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</si>
  <si>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</si>
  <si>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</si>
  <si>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</si>
  <si>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</si>
  <si>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</si>
  <si>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</si>
  <si>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</si>
  <si>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</si>
  <si>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</si>
  <si>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</si>
  <si>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</si>
  <si>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</si>
  <si>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</si>
  <si>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</si>
  <si>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</si>
  <si>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</si>
  <si>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</si>
  <si>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</si>
  <si>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</si>
  <si>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</si>
  <si>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</si>
  <si>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</si>
  <si>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</si>
  <si>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</si>
  <si>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</si>
  <si>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</si>
  <si>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</si>
  <si>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</si>
  <si>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</si>
  <si>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</si>
  <si>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</si>
  <si>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</si>
  <si>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</si>
  <si>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</si>
  <si>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</si>
  <si>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</si>
  <si>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</si>
  <si>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</si>
  <si>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</si>
  <si>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</si>
  <si>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</si>
  <si>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</si>
  <si>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</si>
  <si>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</si>
  <si>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</si>
  <si>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</si>
  <si>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</si>
  <si>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</si>
  <si>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</si>
  <si>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</si>
  <si>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</si>
  <si>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</si>
  <si>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</si>
  <si>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</si>
  <si>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</si>
  <si>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</si>
  <si>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</si>
  <si>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</si>
  <si>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</si>
  <si>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</si>
  <si>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</si>
  <si>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</si>
  <si>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</si>
  <si>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</si>
  <si>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</si>
  <si>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</si>
  <si>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</si>
  <si>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</si>
  <si>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</si>
  <si>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</si>
  <si>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</si>
  <si>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</si>
  <si>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</si>
  <si>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</si>
  <si>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</si>
  <si>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</si>
  <si>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</si>
  <si>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</si>
  <si>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</si>
  <si>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</si>
  <si>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</si>
  <si>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</si>
  <si>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</si>
  <si>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</si>
  <si>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</si>
  <si>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</si>
  <si>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</si>
  <si>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</si>
  <si>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</si>
  <si>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</si>
  <si>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</si>
  <si>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</si>
  <si>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</si>
  <si>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</si>
  <si>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</si>
  <si>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</si>
  <si>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</si>
  <si>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</si>
  <si>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</si>
  <si>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</si>
  <si>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</si>
  <si>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</si>
  <si>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</si>
  <si>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</si>
  <si>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</si>
  <si>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</si>
  <si>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</si>
  <si>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</si>
  <si>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</si>
  <si>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</si>
  <si>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</si>
  <si>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</si>
  <si>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</si>
  <si>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</si>
  <si>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</si>
  <si>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</si>
  <si>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</si>
  <si>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</si>
  <si>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</si>
  <si>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</si>
  <si>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</si>
  <si>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</si>
  <si>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</si>
  <si>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</si>
  <si>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</si>
  <si>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</si>
  <si>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</si>
  <si>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</si>
  <si>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</si>
  <si>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</si>
  <si>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</si>
  <si>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</si>
  <si>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</si>
  <si>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</si>
  <si>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</si>
  <si>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</si>
  <si>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</si>
  <si>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</si>
  <si>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</si>
  <si>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</si>
  <si>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</si>
  <si>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</si>
  <si>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</si>
  <si>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</si>
  <si>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</si>
  <si>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</si>
  <si>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</si>
  <si>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</si>
  <si>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</si>
  <si>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</si>
  <si>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</si>
  <si>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</si>
  <si>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</si>
  <si>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</si>
  <si>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</si>
  <si>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</si>
  <si>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</si>
  <si>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</si>
  <si>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</si>
  <si>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</si>
  <si>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</si>
  <si>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</si>
  <si>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</si>
  <si>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</si>
  <si>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</si>
  <si>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</si>
  <si>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</si>
  <si>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</si>
  <si>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</si>
  <si>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</si>
  <si>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</si>
  <si>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</si>
  <si>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</si>
  <si>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</si>
  <si>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</si>
  <si>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</si>
  <si>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</si>
  <si>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</si>
  <si>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</si>
  <si>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</si>
  <si>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</si>
  <si>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</si>
  <si>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</si>
  <si>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</si>
  <si>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</si>
  <si>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</si>
  <si>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</si>
  <si>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</si>
  <si>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</si>
  <si>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</si>
  <si>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</si>
  <si>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</si>
  <si>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</si>
  <si>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</si>
  <si>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</si>
  <si>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</si>
  <si>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</si>
  <si>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</si>
  <si>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</si>
  <si>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</si>
  <si>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</si>
  <si>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</si>
  <si>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</si>
  <si>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</si>
  <si>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</si>
  <si>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</si>
  <si>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</si>
  <si>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</si>
  <si>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</si>
  <si>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</si>
  <si>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</si>
  <si>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</si>
  <si>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</si>
  <si>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</si>
  <si>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</si>
  <si>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</si>
  <si>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</si>
  <si>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</si>
  <si>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</si>
  <si>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</si>
  <si>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</si>
  <si>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</si>
  <si>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</si>
  <si>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</si>
  <si>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</si>
  <si>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</si>
  <si>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</si>
  <si>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</si>
  <si>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</si>
  <si>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</si>
  <si>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</si>
  <si>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</si>
  <si>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</si>
  <si>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</si>
  <si>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</si>
  <si>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</si>
  <si>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</si>
  <si>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</si>
  <si>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</si>
  <si>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</si>
  <si>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</si>
  <si>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</si>
  <si>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</si>
  <si>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</si>
  <si>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</si>
  <si>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</si>
  <si>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</si>
  <si>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</si>
  <si>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</si>
  <si>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</si>
  <si>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</si>
  <si>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</si>
  <si>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</si>
  <si>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</si>
  <si>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</si>
  <si>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</si>
  <si>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</si>
  <si>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</si>
  <si>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</si>
  <si>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</si>
  <si>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</si>
  <si>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</si>
  <si>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</si>
  <si>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</si>
  <si>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</si>
  <si>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</si>
  <si>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</si>
  <si>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</si>
  <si>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</si>
  <si>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</si>
  <si>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</si>
  <si>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</si>
  <si>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</si>
  <si>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</si>
  <si>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</si>
  <si>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</si>
  <si>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</si>
  <si>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</si>
  <si>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</si>
  <si>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</si>
  <si>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</si>
  <si>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</si>
  <si>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</si>
  <si>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</si>
  <si>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</si>
  <si>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</si>
  <si>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</si>
  <si>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</si>
  <si>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</si>
  <si>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</si>
  <si>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</si>
  <si>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</si>
  <si>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</si>
  <si>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</si>
  <si>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</si>
  <si>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</si>
  <si>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</si>
  <si>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</si>
  <si>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</si>
  <si>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</si>
  <si>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</si>
  <si>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</si>
  <si>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</si>
  <si>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</si>
  <si>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</si>
  <si>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</si>
  <si>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</si>
  <si>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</si>
  <si>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</si>
  <si>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</si>
  <si>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</si>
  <si>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</si>
  <si>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</si>
  <si>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</si>
  <si>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</si>
  <si>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</si>
  <si>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</si>
  <si>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</si>
  <si>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</si>
  <si>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</si>
  <si>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</si>
  <si>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</si>
  <si>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</si>
  <si>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</si>
  <si>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</si>
  <si>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</si>
  <si>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</si>
  <si>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</si>
  <si>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</si>
  <si>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</si>
  <si>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</si>
  <si>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</si>
  <si>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</si>
  <si>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</si>
  <si>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</si>
  <si>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</si>
  <si>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</si>
  <si>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</si>
  <si>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</si>
  <si>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</si>
  <si>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</si>
  <si>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</si>
  <si>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</si>
  <si>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</si>
  <si>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</si>
  <si>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</si>
  <si>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</si>
  <si>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</si>
  <si>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</si>
  <si>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</si>
  <si>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</si>
  <si>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</si>
  <si>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</si>
  <si>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</si>
  <si>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</si>
  <si>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</si>
  <si>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</si>
  <si>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</si>
  <si>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</si>
  <si>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</si>
  <si>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</si>
  <si>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</si>
  <si>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</si>
  <si>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</si>
  <si>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</si>
  <si>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</si>
  <si>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</si>
  <si>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</si>
  <si>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</si>
  <si>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</si>
  <si>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</si>
  <si>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</si>
  <si>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</si>
  <si>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</si>
  <si>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</si>
  <si>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</si>
  <si>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</si>
  <si>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</si>
  <si>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</si>
  <si>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</si>
  <si>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</si>
  <si>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</si>
  <si>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</si>
  <si>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</si>
  <si>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</si>
  <si>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</si>
  <si>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</si>
  <si>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</si>
  <si>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</si>
  <si>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</si>
  <si>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</si>
  <si>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</si>
  <si>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</si>
  <si>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</si>
  <si>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</si>
  <si>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</si>
  <si>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</si>
  <si>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</si>
  <si>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</si>
  <si>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</si>
  <si>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</si>
  <si>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</si>
  <si>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</si>
  <si>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</si>
  <si>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</si>
  <si>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</si>
  <si>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</si>
  <si>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</si>
  <si>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</si>
  <si>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</si>
  <si>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</si>
  <si>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</si>
  <si>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</si>
  <si>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</si>
  <si>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</si>
  <si>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</si>
  <si>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</si>
  <si>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</si>
  <si>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</si>
  <si>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</si>
  <si>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</si>
  <si>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</si>
  <si>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</si>
  <si>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</si>
  <si>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</si>
  <si>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</si>
  <si>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</si>
  <si>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</si>
  <si>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</si>
  <si>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</si>
  <si>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</si>
  <si>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</si>
  <si>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</si>
  <si>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</si>
  <si>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</si>
  <si>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</si>
  <si>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</si>
  <si>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</si>
  <si>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</si>
  <si>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</si>
  <si>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</si>
  <si>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</si>
  <si>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</si>
  <si>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</si>
  <si>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</si>
  <si>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</si>
  <si>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</si>
  <si>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</si>
  <si>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</si>
  <si>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</si>
  <si>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</si>
  <si>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</si>
  <si>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</si>
  <si>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</si>
  <si>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</si>
  <si>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</si>
  <si>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</si>
  <si>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</si>
  <si>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</si>
  <si>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</si>
  <si>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</si>
  <si>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</si>
  <si>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</si>
  <si>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</si>
  <si>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</si>
  <si>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</si>
  <si>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</si>
  <si>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</si>
  <si>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</si>
  <si>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</si>
  <si>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</si>
  <si>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</si>
  <si>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</si>
  <si>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</si>
  <si>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</si>
  <si>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</si>
  <si>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</si>
  <si>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</si>
  <si>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</si>
  <si>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</si>
  <si>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</si>
  <si>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</si>
  <si>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</si>
  <si>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</si>
  <si>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</si>
  <si>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</si>
  <si>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</si>
  <si>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</si>
  <si>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</si>
  <si>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</si>
  <si>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</si>
  <si>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</si>
  <si>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</si>
  <si>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</si>
  <si>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</si>
  <si>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</si>
  <si>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</si>
  <si>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</si>
  <si>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</si>
  <si>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</si>
  <si>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</si>
  <si>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</si>
  <si>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</si>
  <si>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</si>
  <si>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</si>
  <si>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</si>
  <si>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</si>
  <si>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</si>
  <si>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</si>
  <si>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</si>
  <si>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</si>
  <si>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</si>
  <si>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</si>
  <si>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</si>
  <si>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</si>
  <si>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</si>
  <si>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</si>
  <si>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</si>
  <si>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</si>
  <si>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</si>
  <si>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</si>
  <si>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</si>
  <si>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</si>
  <si>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</si>
  <si>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</si>
  <si>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</si>
  <si>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</si>
  <si>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</si>
  <si>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</si>
  <si>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</si>
  <si>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</si>
  <si>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</si>
  <si>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</si>
  <si>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</si>
  <si>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</si>
  <si>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</si>
  <si>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</si>
  <si>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</si>
  <si>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</si>
  <si>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</si>
  <si>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</si>
  <si>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</si>
  <si>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</si>
  <si>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</si>
  <si>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</si>
  <si>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</si>
  <si>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</si>
  <si>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</si>
  <si>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</si>
  <si>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</si>
  <si>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</si>
  <si>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</si>
  <si>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</si>
  <si>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</si>
  <si>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</si>
  <si>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</si>
  <si>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</si>
  <si>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</si>
  <si>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</si>
  <si>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</si>
  <si>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</si>
  <si>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</si>
  <si>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</si>
  <si>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</si>
  <si>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</si>
  <si>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</si>
  <si>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</si>
  <si>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</si>
  <si>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</si>
  <si>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</si>
  <si>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</si>
  <si>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</si>
  <si>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</si>
  <si>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</si>
  <si>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</si>
  <si>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</si>
  <si>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</si>
  <si>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</si>
  <si>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</si>
  <si>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</si>
  <si>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</si>
  <si>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</si>
  <si>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</si>
  <si>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</si>
  <si>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</si>
  <si>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</si>
  <si>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</si>
  <si>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</si>
  <si>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</si>
  <si>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</si>
  <si>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</si>
  <si>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</si>
  <si>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</si>
  <si>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</si>
  <si>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</si>
  <si>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</si>
  <si>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</si>
  <si>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</si>
  <si>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</si>
  <si>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</si>
  <si>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</si>
  <si>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</si>
  <si>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</si>
  <si>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</si>
  <si>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</si>
  <si>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</si>
  <si>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</si>
  <si>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</si>
  <si>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</si>
  <si>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</si>
  <si>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</si>
  <si>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</si>
  <si>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</si>
  <si>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</si>
  <si>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</si>
  <si>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</si>
  <si>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</si>
  <si>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</si>
  <si>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</si>
  <si>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</si>
  <si>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</si>
  <si>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</si>
  <si>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</si>
  <si>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</si>
  <si>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</si>
  <si>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</si>
  <si>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</si>
  <si>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</si>
  <si>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</si>
  <si>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</si>
  <si>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</si>
  <si>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</si>
  <si>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</si>
  <si>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</si>
  <si>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</si>
  <si>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</si>
  <si>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</si>
  <si>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</si>
  <si>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</si>
  <si>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</si>
  <si>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</si>
  <si>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</si>
  <si>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</si>
  <si>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</si>
  <si>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</si>
  <si>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</si>
  <si>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</si>
  <si>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</si>
  <si>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</si>
  <si>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</si>
  <si>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</si>
  <si>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</si>
  <si>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</si>
  <si>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</si>
  <si>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</si>
  <si>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</si>
  <si>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</si>
  <si>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</si>
  <si>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</si>
  <si>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</si>
  <si>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</si>
  <si>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</si>
  <si>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</si>
  <si>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</si>
  <si>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</si>
  <si>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</si>
  <si>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</si>
  <si>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</si>
  <si>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</si>
  <si>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</si>
  <si>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</si>
  <si>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</si>
  <si>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</si>
  <si>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</si>
  <si>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</si>
  <si>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</si>
  <si>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</si>
  <si>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</si>
  <si>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</si>
  <si>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</si>
  <si>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</si>
  <si>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</si>
  <si>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</si>
  <si>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</si>
  <si>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</si>
  <si>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</si>
  <si>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</si>
  <si>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</si>
  <si>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</si>
  <si>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</si>
  <si>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</si>
  <si>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</si>
  <si>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</si>
  <si>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</si>
  <si>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</si>
  <si>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</si>
  <si>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</si>
  <si>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</si>
  <si>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</si>
  <si>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</si>
  <si>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</si>
  <si>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</si>
  <si>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</si>
  <si>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</si>
  <si>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</si>
  <si>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</si>
  <si>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</si>
  <si>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</si>
  <si>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</si>
  <si>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</si>
  <si>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</si>
  <si>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</si>
  <si>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</si>
  <si>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</si>
  <si>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</si>
  <si>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</si>
  <si>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</si>
  <si>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</si>
  <si>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</si>
  <si>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</si>
  <si>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</si>
  <si>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</si>
  <si>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</si>
  <si>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</si>
  <si>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</si>
  <si>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</si>
  <si>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</si>
  <si>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</si>
  <si>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</si>
  <si>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</si>
  <si>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</si>
  <si>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</si>
  <si>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</si>
  <si>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</si>
  <si>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</si>
  <si>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</si>
  <si>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</si>
  <si>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</si>
  <si>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</si>
  <si>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</si>
  <si>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</si>
  <si>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</si>
  <si>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</si>
  <si>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</si>
  <si>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</si>
  <si>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</si>
  <si>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</si>
  <si>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</si>
  <si>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</si>
  <si>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</si>
  <si>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</si>
  <si>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</si>
  <si>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</si>
  <si>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</si>
  <si>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</si>
  <si>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</si>
  <si>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</si>
  <si>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</si>
  <si>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</si>
  <si>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</si>
  <si>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</si>
  <si>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</si>
  <si>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</si>
  <si>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</si>
  <si>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</si>
  <si>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</si>
  <si>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</si>
  <si>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</si>
  <si>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</si>
  <si>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</si>
  <si>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</si>
  <si>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</si>
  <si>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</si>
  <si>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</si>
  <si>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</si>
  <si>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</si>
  <si>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</si>
  <si>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</si>
  <si>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</si>
  <si>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</si>
  <si>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</si>
  <si>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</si>
  <si>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</si>
  <si>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</si>
  <si>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</si>
  <si>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</si>
  <si>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</si>
  <si>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</si>
  <si>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</si>
  <si>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</si>
  <si>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</si>
  <si>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</si>
  <si>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</si>
  <si>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</si>
  <si>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</si>
  <si>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</si>
  <si>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</si>
  <si>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</si>
  <si>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</si>
  <si>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</si>
  <si>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</si>
  <si>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</si>
  <si>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</si>
  <si>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</si>
  <si>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</si>
  <si>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</si>
  <si>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</si>
  <si>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</si>
  <si>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</si>
  <si>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</si>
  <si>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</si>
  <si>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</si>
  <si>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</si>
  <si>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</si>
  <si>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</si>
  <si>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</si>
  <si>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</si>
  <si>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</si>
  <si>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</si>
  <si>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</si>
  <si>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</si>
  <si>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</si>
  <si>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</si>
  <si>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</si>
  <si>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</si>
  <si>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</si>
  <si>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</si>
  <si>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</si>
  <si>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</si>
  <si>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</si>
  <si>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</si>
  <si>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</si>
  <si>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</si>
  <si>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</si>
  <si>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</si>
  <si>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</si>
  <si>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</si>
  <si>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</si>
  <si>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</si>
  <si>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</si>
  <si>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</si>
  <si>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</si>
  <si>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</si>
  <si>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</si>
  <si>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</si>
  <si>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</si>
  <si>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</si>
  <si>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</si>
  <si>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</si>
  <si>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</si>
  <si>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</si>
  <si>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</si>
  <si>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</si>
  <si>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</si>
  <si>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</si>
  <si>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</si>
  <si>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</si>
  <si>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</si>
  <si>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</si>
  <si>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</si>
  <si>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</si>
  <si>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</si>
  <si>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</si>
  <si>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</si>
  <si>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</si>
  <si>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</si>
  <si>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</si>
  <si>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</si>
  <si>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</si>
  <si>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</si>
  <si>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</si>
  <si>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</si>
  <si>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</si>
  <si>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</si>
  <si>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</si>
  <si>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</si>
  <si>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</si>
  <si>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</si>
  <si>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</si>
  <si>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</si>
  <si>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</si>
  <si>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</si>
  <si>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</si>
  <si>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</si>
  <si>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</si>
  <si>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</si>
  <si>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</si>
  <si>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</si>
  <si>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</si>
  <si>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</si>
  <si>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</si>
  <si>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</si>
  <si>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</si>
  <si>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</si>
  <si>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</si>
  <si>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</si>
  <si>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</si>
  <si>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</si>
  <si>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</si>
  <si>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</si>
  <si>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</si>
  <si>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</si>
  <si>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</si>
  <si>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</si>
  <si>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</si>
  <si>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</si>
  <si>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</si>
  <si>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</si>
  <si>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</si>
  <si>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</si>
  <si>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</si>
  <si>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</si>
  <si>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</si>
  <si>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</si>
  <si>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</si>
  <si>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</si>
  <si>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</si>
  <si>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</si>
  <si>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</si>
  <si>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</si>
  <si>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</si>
  <si>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</si>
  <si>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</si>
  <si>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</si>
  <si>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</si>
  <si>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</si>
  <si>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</si>
  <si>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</si>
  <si>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</si>
  <si>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</si>
  <si>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</si>
  <si>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</si>
  <si>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</si>
  <si>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</si>
  <si>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</si>
  <si>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</si>
  <si>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</si>
  <si>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</si>
  <si>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</si>
  <si>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</si>
  <si>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</si>
  <si>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</si>
  <si>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</si>
  <si>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</si>
  <si>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</si>
  <si>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</si>
  <si>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</si>
  <si>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</si>
  <si>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</si>
  <si>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</si>
  <si>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</si>
  <si>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</si>
  <si>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</si>
  <si>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</si>
  <si>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</si>
  <si>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</si>
  <si>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</si>
  <si>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</si>
  <si>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</si>
  <si>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</si>
  <si>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</si>
  <si>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</si>
  <si>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</si>
  <si>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</si>
  <si>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</si>
  <si>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</si>
  <si>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</si>
  <si>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</si>
  <si>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</si>
  <si>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</si>
  <si>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</si>
  <si>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</si>
  <si>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</si>
  <si>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</si>
  <si>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</si>
  <si>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</si>
  <si>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</si>
  <si>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</si>
  <si>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</si>
  <si>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</si>
  <si>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</si>
  <si>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</si>
  <si>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</si>
  <si>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</si>
  <si>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</si>
  <si>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</si>
  <si>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</si>
  <si>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</si>
  <si>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</si>
  <si>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</si>
  <si>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</si>
  <si>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</si>
  <si>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</si>
  <si>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</si>
  <si>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</si>
  <si>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</si>
  <si>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</si>
  <si>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</si>
  <si>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</si>
  <si>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</si>
  <si>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</si>
  <si>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</si>
  <si>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</si>
  <si>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</si>
  <si>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</si>
  <si>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</si>
  <si>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</si>
  <si>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</si>
  <si>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</si>
  <si>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</si>
  <si>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</si>
  <si>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</si>
  <si>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</si>
  <si>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</si>
  <si>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</si>
  <si>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</si>
  <si>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</si>
  <si>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</si>
  <si>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</si>
  <si>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</si>
  <si>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</si>
  <si>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</si>
  <si>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</si>
  <si>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</si>
  <si>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</si>
  <si>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</si>
  <si>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</si>
  <si>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</si>
  <si>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</si>
  <si>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</si>
  <si>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</si>
  <si>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</si>
  <si>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</si>
  <si>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</si>
  <si>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</si>
  <si>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</si>
  <si>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</si>
  <si>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</si>
  <si>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</si>
  <si>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</si>
  <si>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</si>
  <si>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</si>
  <si>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</si>
  <si>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</si>
  <si>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</si>
  <si>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</si>
  <si>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</si>
  <si>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</si>
  <si>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</si>
  <si>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</si>
  <si>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</si>
  <si>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</si>
  <si>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</si>
  <si>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</si>
  <si>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</si>
  <si>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</si>
  <si>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</si>
  <si>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</si>
  <si>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</si>
  <si>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</si>
  <si>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</si>
  <si>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</si>
  <si>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</si>
  <si>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</si>
  <si>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</si>
  <si>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</si>
  <si>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</si>
  <si>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</si>
  <si>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</si>
  <si>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</si>
  <si>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</si>
  <si>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</si>
  <si>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</si>
  <si>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</si>
  <si>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</si>
  <si>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</si>
  <si>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</si>
  <si>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</si>
  <si>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</si>
  <si>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</si>
  <si>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</si>
  <si>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</si>
  <si>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</si>
  <si>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</si>
  <si>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</si>
  <si>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</si>
  <si>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</si>
  <si>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</si>
  <si>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</si>
  <si>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</si>
  <si>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</si>
  <si>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</si>
  <si>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</si>
  <si>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</si>
  <si>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</si>
  <si>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</si>
  <si>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</si>
  <si>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</si>
  <si>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</si>
  <si>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</si>
  <si>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</si>
  <si>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</si>
  <si>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</si>
  <si>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</si>
  <si>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</si>
  <si>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</si>
  <si>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</si>
  <si>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</si>
  <si>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</si>
  <si>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</si>
  <si>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</si>
  <si>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</si>
  <si>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</si>
  <si>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</si>
  <si>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</si>
  <si>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</si>
  <si>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</si>
  <si>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</si>
  <si>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</si>
  <si>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</si>
  <si>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</si>
  <si>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</si>
  <si>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</si>
  <si>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</si>
  <si>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</si>
  <si>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</si>
  <si>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</si>
  <si>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</si>
  <si>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</si>
  <si>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</si>
  <si>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</si>
  <si>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</si>
  <si>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</si>
  <si>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</si>
  <si>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</si>
  <si>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</si>
  <si>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</si>
  <si>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</si>
  <si>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</si>
  <si>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</si>
  <si>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</si>
  <si>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</si>
  <si>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</si>
  <si>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</si>
  <si>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</si>
  <si>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</si>
  <si>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</si>
  <si>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</si>
  <si>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</si>
  <si>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</si>
  <si>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</si>
  <si>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</si>
  <si>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</si>
  <si>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</si>
  <si>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</si>
  <si>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</si>
  <si>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</si>
  <si>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</si>
  <si>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</si>
  <si>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</si>
  <si>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</si>
  <si>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</si>
  <si>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</si>
  <si>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</si>
  <si>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</si>
  <si>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</si>
  <si>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</si>
  <si>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</si>
  <si>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</si>
  <si>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</si>
  <si>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</si>
  <si>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</si>
  <si>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</si>
  <si>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</si>
  <si>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</si>
  <si>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</si>
  <si>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</si>
  <si>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</si>
  <si>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</si>
  <si>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</si>
  <si>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</si>
  <si>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</si>
  <si>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</si>
  <si>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</si>
  <si>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</si>
  <si>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</si>
  <si>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</si>
  <si>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</si>
  <si>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</si>
  <si>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</si>
  <si>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</si>
  <si>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</si>
  <si>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</si>
  <si>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</si>
  <si>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</si>
  <si>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</si>
  <si>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</si>
  <si>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</si>
  <si>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</si>
  <si>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</si>
  <si>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</si>
  <si>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</si>
  <si>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</si>
  <si>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</si>
  <si>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</si>
  <si>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</si>
  <si>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</si>
  <si>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</si>
  <si>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</si>
  <si>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</si>
  <si>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</si>
  <si>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</si>
  <si>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</si>
  <si>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</si>
  <si>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</si>
  <si>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</si>
  <si>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</si>
  <si>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</si>
  <si>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</si>
  <si>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</si>
  <si>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</si>
  <si>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</si>
  <si>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</si>
  <si>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</si>
  <si>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</si>
  <si>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</si>
  <si>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</si>
  <si>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</si>
  <si>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</si>
  <si>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</si>
  <si>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</si>
  <si>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</si>
  <si>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</si>
  <si>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</si>
  <si>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</si>
  <si>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</si>
  <si>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</si>
  <si>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</si>
  <si>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</si>
  <si>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</si>
  <si>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</si>
  <si>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</si>
  <si>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</si>
  <si>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</si>
  <si>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</si>
  <si>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</si>
  <si>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</si>
  <si>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</si>
  <si>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</si>
  <si>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</si>
  <si>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</si>
  <si>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</si>
  <si>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</si>
  <si>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</si>
  <si>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</si>
  <si>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</si>
  <si>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</si>
  <si>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</si>
  <si>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</si>
  <si>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</si>
  <si>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</si>
  <si>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</si>
  <si>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</si>
  <si>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</si>
  <si>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</si>
  <si>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</si>
  <si>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</si>
  <si>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</si>
  <si>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</si>
  <si>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</si>
  <si>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</si>
  <si>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</si>
  <si>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</si>
  <si>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</si>
  <si>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</si>
  <si>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</si>
  <si>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</si>
  <si>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</si>
  <si>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</si>
  <si>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</si>
  <si>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</si>
  <si>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</si>
  <si>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</si>
  <si>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</si>
  <si>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</si>
  <si>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</si>
  <si>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</si>
  <si>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</si>
  <si>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</si>
  <si>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</si>
  <si>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</si>
  <si>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</si>
  <si>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</si>
  <si>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</si>
  <si>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</si>
  <si>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</si>
  <si>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</si>
  <si>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</si>
  <si>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</si>
  <si>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</si>
  <si>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</si>
  <si>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</si>
  <si>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</si>
  <si>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</si>
  <si>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</si>
  <si>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</si>
  <si>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</si>
  <si>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</si>
  <si>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</si>
  <si>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</si>
  <si>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</si>
  <si>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</si>
  <si>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</si>
  <si>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</si>
  <si>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</si>
  <si>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</si>
  <si>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</si>
  <si>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</si>
  <si>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</si>
  <si>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</si>
  <si>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</si>
  <si>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</si>
  <si>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</si>
  <si>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</si>
  <si>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</si>
  <si>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</si>
  <si>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</si>
  <si>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</si>
  <si>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</si>
  <si>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</si>
  <si>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</si>
  <si>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</si>
  <si>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</si>
  <si>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</si>
  <si>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</si>
  <si>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</si>
  <si>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</si>
  <si>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</si>
  <si>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</si>
  <si>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</si>
  <si>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</si>
  <si>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</si>
  <si>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</si>
  <si>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</si>
  <si>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</si>
  <si>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</si>
  <si>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</si>
  <si>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</si>
  <si>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</si>
  <si>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</si>
  <si>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</si>
  <si>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</si>
  <si>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</si>
  <si>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</si>
  <si>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</si>
  <si>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</si>
  <si>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</si>
  <si>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</si>
  <si>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</si>
  <si>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</si>
  <si>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</si>
  <si>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</si>
  <si>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</si>
  <si>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</si>
  <si>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</si>
  <si>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</si>
  <si>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</si>
  <si>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</si>
  <si>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</si>
  <si>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</si>
  <si>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</si>
  <si>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</si>
  <si>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</si>
  <si>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</si>
  <si>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</si>
  <si>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</si>
  <si>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</si>
  <si>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</si>
  <si>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</si>
  <si>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</si>
  <si>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</si>
  <si>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</si>
  <si>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</si>
  <si>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</si>
  <si>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</si>
  <si>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</si>
  <si>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</si>
  <si>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</si>
  <si>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</si>
  <si>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</si>
  <si>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</si>
  <si>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</si>
  <si>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</si>
  <si>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</si>
  <si>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</si>
  <si>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</si>
  <si>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</si>
  <si>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</si>
  <si>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</si>
  <si>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</si>
  <si>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</si>
  <si>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</si>
  <si>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</si>
  <si>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</si>
  <si>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</si>
  <si>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</si>
  <si>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</si>
  <si>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</si>
  <si>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</si>
  <si>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</si>
  <si>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</si>
  <si>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</si>
  <si>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</si>
  <si>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</si>
  <si>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</si>
  <si>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</si>
  <si>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</si>
  <si>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</si>
  <si>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</si>
  <si>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</si>
  <si>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</si>
  <si>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</si>
  <si>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</si>
  <si>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</si>
  <si>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</si>
  <si>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</si>
  <si>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</si>
  <si>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</si>
  <si>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</si>
  <si>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</si>
  <si>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</si>
  <si>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</si>
  <si>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</si>
  <si>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</si>
  <si>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</si>
  <si>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</si>
  <si>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</si>
  <si>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</si>
  <si>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</si>
  <si>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</si>
  <si>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</si>
  <si>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</si>
  <si>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</si>
  <si>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</si>
  <si>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</si>
  <si>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</si>
  <si>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</si>
  <si>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</si>
  <si>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</si>
  <si>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</si>
  <si>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</si>
  <si>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</si>
  <si>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</si>
  <si>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</si>
  <si>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</si>
  <si>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</si>
  <si>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</si>
  <si>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</si>
  <si>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</si>
  <si>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</si>
  <si>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</si>
  <si>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</si>
  <si>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</si>
  <si>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</si>
  <si>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</si>
  <si>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</si>
  <si>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</si>
  <si>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</si>
  <si>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</si>
  <si>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</si>
  <si>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</si>
  <si>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</si>
  <si>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</si>
  <si>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</si>
  <si>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</si>
  <si>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</si>
  <si>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</si>
  <si>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</si>
  <si>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</si>
  <si>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</si>
  <si>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</si>
  <si>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</si>
  <si>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</si>
  <si>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</si>
  <si>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</si>
  <si>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</si>
  <si>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</si>
  <si>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</si>
  <si>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</si>
  <si>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</si>
  <si>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</si>
  <si>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</si>
  <si>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</si>
  <si>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</si>
  <si>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</si>
  <si>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</si>
  <si>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</si>
  <si>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</si>
  <si>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</si>
  <si>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</si>
  <si>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</si>
  <si>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</si>
  <si>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</si>
  <si>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</si>
  <si>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</si>
  <si>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</si>
  <si>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</si>
  <si>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</si>
  <si>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</si>
  <si>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</si>
  <si>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</si>
  <si>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</si>
  <si>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</si>
  <si>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</si>
  <si>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</si>
  <si>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</si>
  <si>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</si>
  <si>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</si>
  <si>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</si>
  <si>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</si>
  <si>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</si>
  <si>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</si>
  <si>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</si>
  <si>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</si>
  <si>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</si>
  <si>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</si>
  <si>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</si>
  <si>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</si>
  <si>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</si>
  <si>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</si>
  <si>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</si>
  <si>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</si>
  <si>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</si>
  <si>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</si>
  <si>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</si>
  <si>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</si>
  <si>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</si>
  <si>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</si>
  <si>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</si>
  <si>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</si>
  <si>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</si>
  <si>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</si>
  <si>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</si>
  <si>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</si>
  <si>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</si>
  <si>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</si>
  <si>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</si>
  <si>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</si>
  <si>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</si>
  <si>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</si>
  <si>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</si>
  <si>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</si>
  <si>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</si>
  <si>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</si>
  <si>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</si>
  <si>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</si>
  <si>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</si>
  <si>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</si>
  <si>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</si>
  <si>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</si>
  <si>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</si>
  <si>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</si>
  <si>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</si>
  <si>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</si>
  <si>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</si>
  <si>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</si>
  <si>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</si>
  <si>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</si>
  <si>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</si>
  <si>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</si>
  <si>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</si>
  <si>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</si>
  <si>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</si>
  <si>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</si>
  <si>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</si>
  <si>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</si>
  <si>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</si>
  <si>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</si>
  <si>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</si>
  <si>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</si>
  <si>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</si>
  <si>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</si>
  <si>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</si>
  <si>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</si>
  <si>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</si>
  <si>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</si>
  <si>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</si>
  <si>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</si>
  <si>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</si>
  <si>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</si>
  <si>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</si>
  <si>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</si>
  <si>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</si>
  <si>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</si>
  <si>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</si>
  <si>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</si>
  <si>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</si>
  <si>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</si>
  <si>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</si>
  <si>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</si>
  <si>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</si>
  <si>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</si>
  <si>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</si>
  <si>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</si>
  <si>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</si>
  <si>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</si>
  <si>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</si>
  <si>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</si>
  <si>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</si>
  <si>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</si>
  <si>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</si>
  <si>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</si>
  <si>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</si>
  <si>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</si>
  <si>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</si>
  <si>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</si>
  <si>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</si>
  <si>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</si>
  <si>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</si>
  <si>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</si>
  <si>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</si>
  <si>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</si>
  <si>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</si>
  <si>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</si>
  <si>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</si>
  <si>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</si>
  <si>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</si>
  <si>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</si>
  <si>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</si>
  <si>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</si>
  <si>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</si>
  <si>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</si>
  <si>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</si>
  <si>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</si>
  <si>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</si>
  <si>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</si>
  <si>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</si>
  <si>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</si>
  <si>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</si>
  <si>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</si>
  <si>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</si>
  <si>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</si>
  <si>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</si>
  <si>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</si>
  <si>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</si>
  <si>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</si>
  <si>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</si>
  <si>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</si>
  <si>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</si>
  <si>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</si>
  <si>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</si>
  <si>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</si>
  <si>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</si>
  <si>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</si>
  <si>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</si>
  <si>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</si>
  <si>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</si>
  <si>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</si>
  <si>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</si>
  <si>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</si>
  <si>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</si>
  <si>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</si>
  <si>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</si>
  <si>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</si>
  <si>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</si>
  <si>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</si>
  <si>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</si>
  <si>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</si>
  <si>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</si>
  <si>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</si>
  <si>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</si>
  <si>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</si>
  <si>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</si>
  <si>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</si>
  <si>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</si>
  <si>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</si>
  <si>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</si>
  <si>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</si>
  <si>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</si>
  <si>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</si>
  <si>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</si>
  <si>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</si>
  <si>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</si>
  <si>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</si>
  <si>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</si>
  <si>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</si>
  <si>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</si>
  <si>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</si>
  <si>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</si>
  <si>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</si>
  <si>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</si>
  <si>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</si>
  <si>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</si>
  <si>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</si>
  <si>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</si>
  <si>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</si>
  <si>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</si>
  <si>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</si>
  <si>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</si>
  <si>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</si>
  <si>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</si>
  <si>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</si>
  <si>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</si>
  <si>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</si>
  <si>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</si>
  <si>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</si>
  <si>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</si>
  <si>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</si>
  <si>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</si>
  <si>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</si>
  <si>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</si>
  <si>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</si>
  <si>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</si>
  <si>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</si>
  <si>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</si>
  <si>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</si>
  <si>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</si>
  <si>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</si>
  <si>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</si>
  <si>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</si>
  <si>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</si>
  <si>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</si>
  <si>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</si>
  <si>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</si>
  <si>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</si>
  <si>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</si>
  <si>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</si>
  <si>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</si>
  <si>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</si>
  <si>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</si>
  <si>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</si>
  <si>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</si>
  <si>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</si>
  <si>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</si>
  <si>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</si>
  <si>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</si>
  <si>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</si>
  <si>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</si>
  <si>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</si>
  <si>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</si>
  <si>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</si>
  <si>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</si>
  <si>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</si>
  <si>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</si>
  <si>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</si>
  <si>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</si>
  <si>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</si>
  <si>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</si>
  <si>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</si>
  <si>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</si>
  <si>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</si>
  <si>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</si>
  <si>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</si>
  <si>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</si>
  <si>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</si>
  <si>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</si>
  <si>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</si>
  <si>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</si>
  <si>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</si>
  <si>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</si>
  <si>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</si>
  <si>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</si>
  <si>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</si>
  <si>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</si>
  <si>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</si>
  <si>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</si>
  <si>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</si>
  <si>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</si>
  <si>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</si>
  <si>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</si>
  <si>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</si>
  <si>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</si>
  <si>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</si>
  <si>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</si>
  <si>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</si>
  <si>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</si>
  <si>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</si>
  <si>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</si>
  <si>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</si>
  <si>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</si>
  <si>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</si>
  <si>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</si>
  <si>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</si>
  <si>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</si>
  <si>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</si>
  <si>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</si>
  <si>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</si>
  <si>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</si>
  <si>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</si>
  <si>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</si>
  <si>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</si>
  <si>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</si>
  <si>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</si>
  <si>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</si>
  <si>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</si>
  <si>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</si>
  <si>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</si>
  <si>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</si>
  <si>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</si>
  <si>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</si>
  <si>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</si>
  <si>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</si>
  <si>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</si>
  <si>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</si>
  <si>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</si>
  <si>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</si>
  <si>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</si>
  <si>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</si>
  <si>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</si>
  <si>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</si>
  <si>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</si>
  <si>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</si>
  <si>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</si>
  <si>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</si>
  <si>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</si>
  <si>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</si>
  <si>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</si>
  <si>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</si>
  <si>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</si>
  <si>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</si>
  <si>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</si>
  <si>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</si>
  <si>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</si>
  <si>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</si>
  <si>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</si>
  <si>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</si>
  <si>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</si>
  <si>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</si>
  <si>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</si>
  <si>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</si>
  <si>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</si>
  <si>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</si>
  <si>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</si>
  <si>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</si>
  <si>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</si>
  <si>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</si>
  <si>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</si>
  <si>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</si>
  <si>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</si>
  <si>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</si>
  <si>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</si>
  <si>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</si>
  <si>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</si>
  <si>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</si>
  <si>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</si>
  <si>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</si>
  <si>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</si>
  <si>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</si>
  <si>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</si>
  <si>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</si>
  <si>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</si>
  <si>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</si>
  <si>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</si>
  <si>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</si>
  <si>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</si>
  <si>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</si>
  <si>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</si>
  <si>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</si>
  <si>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</si>
  <si>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</si>
  <si>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</si>
  <si>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</si>
  <si>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</si>
  <si>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</si>
  <si>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</si>
  <si>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</si>
  <si>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</si>
  <si>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</si>
  <si>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</si>
  <si>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</si>
  <si>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</si>
  <si>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</si>
  <si>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</si>
  <si>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</si>
  <si>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</si>
  <si>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</si>
  <si>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</si>
  <si>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</si>
  <si>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</si>
  <si>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</si>
  <si>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</si>
  <si>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</si>
  <si>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</si>
  <si>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</si>
  <si>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</si>
  <si>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</si>
  <si>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</si>
  <si>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</si>
  <si>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</si>
  <si>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</si>
  <si>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</si>
  <si>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</si>
  <si>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</si>
  <si>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</si>
  <si>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</si>
  <si>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</si>
  <si>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</si>
  <si>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</si>
  <si>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</si>
  <si>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</si>
  <si>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</si>
  <si>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</si>
  <si>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</si>
  <si>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</si>
  <si>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</si>
  <si>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</si>
  <si>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</si>
  <si>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</si>
  <si>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</si>
  <si>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</si>
  <si>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</si>
  <si>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</si>
  <si>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</si>
  <si>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</si>
  <si>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</si>
  <si>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</si>
  <si>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</si>
  <si>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</si>
  <si>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</si>
  <si>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</si>
  <si>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</si>
  <si>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</si>
  <si>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</si>
  <si>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</si>
  <si>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</si>
  <si>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</si>
  <si>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</si>
  <si>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</si>
  <si>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</si>
  <si>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</si>
  <si>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</si>
  <si>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</si>
  <si>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</si>
  <si>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</si>
  <si>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</si>
  <si>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</si>
  <si>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</si>
  <si>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</si>
  <si>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</si>
  <si>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</si>
  <si>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</si>
  <si>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</si>
  <si>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</si>
  <si>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</si>
  <si>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</si>
  <si>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</si>
  <si>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</si>
  <si>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</si>
  <si>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</si>
  <si>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</si>
  <si>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</si>
  <si>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</si>
  <si>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</si>
  <si>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</si>
  <si>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</si>
  <si>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</si>
  <si>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</si>
  <si>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</si>
  <si>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</si>
  <si>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</si>
  <si>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</si>
  <si>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</si>
  <si>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</si>
  <si>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</si>
  <si>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</si>
  <si>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</si>
  <si>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</si>
  <si>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</si>
  <si>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</si>
  <si>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</si>
  <si>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</si>
  <si>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</si>
  <si>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</si>
  <si>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</si>
  <si>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</si>
  <si>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</si>
  <si>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</si>
  <si>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</si>
  <si>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</si>
  <si>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</si>
  <si>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</si>
  <si>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</si>
  <si>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</si>
  <si>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</si>
  <si>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</si>
  <si>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</si>
  <si>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</si>
  <si>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</si>
  <si>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</si>
  <si>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</si>
  <si>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</si>
  <si>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</si>
  <si>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</si>
  <si>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</si>
  <si>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</si>
  <si>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</si>
  <si>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</si>
  <si>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</si>
  <si>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</si>
  <si>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</si>
  <si>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</si>
  <si>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</si>
  <si>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</si>
  <si>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</si>
  <si>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</si>
  <si>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</si>
  <si>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</si>
  <si>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</si>
  <si>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</si>
  <si>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</si>
  <si>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</si>
  <si>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</si>
  <si>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</si>
  <si>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</si>
  <si>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</si>
  <si>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</si>
  <si>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</si>
  <si>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</si>
  <si>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</si>
  <si>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</si>
  <si>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</si>
  <si>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</si>
  <si>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</si>
  <si>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</si>
  <si>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</si>
  <si>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</si>
  <si>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</si>
  <si>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</si>
  <si>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</si>
  <si>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</si>
  <si>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</si>
  <si>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</si>
  <si>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</si>
  <si>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</si>
  <si>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</si>
  <si>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</si>
  <si>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</si>
  <si>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</si>
  <si>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</si>
  <si>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</si>
  <si>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</si>
  <si>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</si>
  <si>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</si>
  <si>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</si>
  <si>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</si>
  <si>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</si>
  <si>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</si>
  <si>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</si>
  <si>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</si>
  <si>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</si>
  <si>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</si>
  <si>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</si>
  <si>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</si>
  <si>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</si>
  <si>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</si>
  <si>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</si>
  <si>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</si>
  <si>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</si>
  <si>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</si>
  <si>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</si>
  <si>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</si>
  <si>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</si>
  <si>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</si>
  <si>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</si>
  <si>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</si>
  <si>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</si>
  <si>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</si>
  <si>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</si>
  <si>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</si>
  <si>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</si>
  <si>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</si>
  <si>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</si>
  <si>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</si>
  <si>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</si>
  <si>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</si>
  <si>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</si>
  <si>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</si>
  <si>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</si>
  <si>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</si>
  <si>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</si>
  <si>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</si>
  <si>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</si>
  <si>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</si>
  <si>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</si>
  <si>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</si>
  <si>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</si>
  <si>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</si>
  <si>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</si>
  <si>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</si>
  <si>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</si>
  <si>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</si>
  <si>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</si>
  <si>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</si>
  <si>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</si>
  <si>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</si>
  <si>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</si>
  <si>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</si>
  <si>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</si>
  <si>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</si>
  <si>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</si>
  <si>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</si>
  <si>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</si>
  <si>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</si>
  <si>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</si>
  <si>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</si>
  <si>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</si>
  <si>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</si>
  <si>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</si>
  <si>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</si>
  <si>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</si>
  <si>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</si>
  <si>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</si>
  <si>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</si>
  <si>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</si>
  <si>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</si>
  <si>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</si>
  <si>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</si>
  <si>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</si>
  <si>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</si>
  <si>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</si>
  <si>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</si>
  <si>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</si>
  <si>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</si>
  <si>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</si>
  <si>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</si>
  <si>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</si>
  <si>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</si>
  <si>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</si>
  <si>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</si>
  <si>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</si>
  <si>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</si>
  <si>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</si>
  <si>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</si>
  <si>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</si>
  <si>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</si>
  <si>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</si>
  <si>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</si>
  <si>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</si>
  <si>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</si>
  <si>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</si>
  <si>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</si>
  <si>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</si>
  <si>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</si>
  <si>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</si>
  <si>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</si>
  <si>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</si>
  <si>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</si>
  <si>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</si>
  <si>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</si>
  <si>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</si>
  <si>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</si>
  <si>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</si>
  <si>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</si>
  <si>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</si>
  <si>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</si>
  <si>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</si>
  <si>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</si>
  <si>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</si>
  <si>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</si>
  <si>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</si>
  <si>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</si>
  <si>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</si>
  <si>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</si>
  <si>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</si>
  <si>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</si>
  <si>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</si>
  <si>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</si>
  <si>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</si>
  <si>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</si>
  <si>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</si>
  <si>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</si>
  <si>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</si>
  <si>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</si>
  <si>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</si>
  <si>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</si>
  <si>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</si>
  <si>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</si>
  <si>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</si>
  <si>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</si>
  <si>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</si>
  <si>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</si>
  <si>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</si>
  <si>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</si>
  <si>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</si>
  <si>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</si>
  <si>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</si>
  <si>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</si>
  <si>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</si>
  <si>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</si>
  <si>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</si>
  <si>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</si>
  <si>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</si>
  <si>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</si>
  <si>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</si>
  <si>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</si>
  <si>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</si>
  <si>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</si>
  <si>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</si>
  <si>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</si>
  <si>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</si>
  <si>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</si>
  <si>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</si>
  <si>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</si>
  <si>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</si>
  <si>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</si>
  <si>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</si>
  <si>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</si>
  <si>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</si>
  <si>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</si>
  <si>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</si>
  <si>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</si>
  <si>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</si>
  <si>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</si>
  <si>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</si>
  <si>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</si>
  <si>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</si>
  <si>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</si>
  <si>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</si>
  <si>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</si>
  <si>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</si>
  <si>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</si>
  <si>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</si>
  <si>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</si>
  <si>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</si>
  <si>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</si>
  <si>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</si>
  <si>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</si>
  <si>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</si>
  <si>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</si>
  <si>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</si>
  <si>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</si>
  <si>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</si>
  <si>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</si>
  <si>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</si>
  <si>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</si>
  <si>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</si>
  <si>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</si>
  <si>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</si>
  <si>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</si>
  <si>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</si>
  <si>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</si>
  <si>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</si>
  <si>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</si>
  <si>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</si>
  <si>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</si>
  <si>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</si>
  <si>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</si>
  <si>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</si>
  <si>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</si>
  <si>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</si>
  <si>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</si>
  <si>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</si>
  <si>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</si>
  <si>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</si>
  <si>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</si>
  <si>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</si>
  <si>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</si>
  <si>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</si>
  <si>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</si>
  <si>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</si>
  <si>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</si>
  <si>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</si>
  <si>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</si>
  <si>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</si>
  <si>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</si>
  <si>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</si>
  <si>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</si>
  <si>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</si>
  <si>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</si>
  <si>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</si>
  <si>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</si>
  <si>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</si>
  <si>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</si>
  <si>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</si>
  <si>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</si>
  <si>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</si>
  <si>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</si>
  <si>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</si>
  <si>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</si>
  <si>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</si>
  <si>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</si>
  <si>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</si>
  <si>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</si>
  <si>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</si>
  <si>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</si>
  <si>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</si>
  <si>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</si>
  <si>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</si>
  <si>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</si>
  <si>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</si>
  <si>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</si>
  <si>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</si>
  <si>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</si>
  <si>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</si>
  <si>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</si>
  <si>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</si>
  <si>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</si>
  <si>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</si>
  <si>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</si>
  <si>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</si>
  <si>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</si>
  <si>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</si>
  <si>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</si>
  <si>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</si>
  <si>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</si>
  <si>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</si>
  <si>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</si>
  <si>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</si>
  <si>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</si>
  <si>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</si>
  <si>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</si>
  <si>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</si>
  <si>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</si>
  <si>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</si>
  <si>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</si>
  <si>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</si>
  <si>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</si>
  <si>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</si>
  <si>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</si>
  <si>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</si>
  <si>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</si>
  <si>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</si>
  <si>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</si>
  <si>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</si>
  <si>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</si>
  <si>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</si>
  <si>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</si>
  <si>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</si>
  <si>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</si>
  <si>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</si>
  <si>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</si>
  <si>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</si>
  <si>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</si>
  <si>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</si>
  <si>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</si>
  <si>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</si>
  <si>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</si>
  <si>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</si>
  <si>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</si>
  <si>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</si>
  <si>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</si>
  <si>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</si>
  <si>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</si>
  <si>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</si>
  <si>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</si>
  <si>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</si>
  <si>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</si>
  <si>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</si>
  <si>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</si>
  <si>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</si>
  <si>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</si>
  <si>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</si>
  <si>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</si>
  <si>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</si>
  <si>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</si>
  <si>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</si>
  <si>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</si>
  <si>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</si>
  <si>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</si>
  <si>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</si>
  <si>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</si>
  <si>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</si>
  <si>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</si>
  <si>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</si>
  <si>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</si>
  <si>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</si>
  <si>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</si>
  <si>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</si>
  <si>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</si>
  <si>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</si>
  <si>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</si>
  <si>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</si>
  <si>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</si>
  <si>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</si>
  <si>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</si>
  <si>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</si>
  <si>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</si>
  <si>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</si>
  <si>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</si>
  <si>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</si>
  <si>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</si>
  <si>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</si>
  <si>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</si>
  <si>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</si>
  <si>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</si>
  <si>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</si>
  <si>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</si>
  <si>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</si>
  <si>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</si>
  <si>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</si>
  <si>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</si>
  <si>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</si>
  <si>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</si>
  <si>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</si>
  <si>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</si>
  <si>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</si>
  <si>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</si>
  <si>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</si>
  <si>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</si>
  <si>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</si>
  <si>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</si>
  <si>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</si>
  <si>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</si>
  <si>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</si>
  <si>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</si>
  <si>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</si>
  <si>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</si>
  <si>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</si>
  <si>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</si>
  <si>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</si>
  <si>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</si>
  <si>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</si>
  <si>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</si>
  <si>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</si>
  <si>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</si>
  <si>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</si>
  <si>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</si>
  <si>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</si>
  <si>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</si>
  <si>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</si>
  <si>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</si>
  <si>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</si>
  <si>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</si>
  <si>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</si>
  <si>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</si>
  <si>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</si>
  <si>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</si>
  <si>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</si>
  <si>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</si>
  <si>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</si>
  <si>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</si>
  <si>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</si>
  <si>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</si>
  <si>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</si>
  <si>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</si>
  <si>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</si>
  <si>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</si>
  <si>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</si>
  <si>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</si>
  <si>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</si>
  <si>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</si>
  <si>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</si>
  <si>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</si>
  <si>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</si>
  <si>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</si>
  <si>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</si>
  <si>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</si>
  <si>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</si>
  <si>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</si>
  <si>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</si>
  <si>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</si>
  <si>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</si>
  <si>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</si>
  <si>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</si>
  <si>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</si>
  <si>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</si>
  <si>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</si>
  <si>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</si>
  <si>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</si>
  <si>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</si>
  <si>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</si>
  <si>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</si>
  <si>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</si>
  <si>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</si>
  <si>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</si>
  <si>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</si>
  <si>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</si>
  <si>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</si>
  <si>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</si>
  <si>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</si>
  <si>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</si>
  <si>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</si>
  <si>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</si>
  <si>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</si>
  <si>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</si>
  <si>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</si>
  <si>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</si>
  <si>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</si>
  <si>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</si>
  <si>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</si>
  <si>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</si>
  <si>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</si>
  <si>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</si>
  <si>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</si>
  <si>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</si>
  <si>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</si>
  <si>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</si>
  <si>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</si>
  <si>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</si>
  <si>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</si>
  <si>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</si>
  <si>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</si>
  <si>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</si>
  <si>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</si>
  <si>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</si>
  <si>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</si>
  <si>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</si>
  <si>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</si>
  <si>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</si>
  <si>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</si>
  <si>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</si>
  <si>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</si>
  <si>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</si>
  <si>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</si>
  <si>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</si>
  <si>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</si>
  <si>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</si>
  <si>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</si>
  <si>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</si>
  <si>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</si>
  <si>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</si>
  <si>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</si>
  <si>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</si>
  <si>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</si>
  <si>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</si>
  <si>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</si>
  <si>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</si>
  <si>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</si>
  <si>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</si>
  <si>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</si>
  <si>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</si>
  <si>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</si>
  <si>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</si>
  <si>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</si>
  <si>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</si>
  <si>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</si>
  <si>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</si>
  <si>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</si>
  <si>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</si>
  <si>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</si>
  <si>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</si>
  <si>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</si>
  <si>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</si>
  <si>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</si>
  <si>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</si>
  <si>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</si>
  <si>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</si>
  <si>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</si>
  <si>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</si>
  <si>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</si>
  <si>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</si>
  <si>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</si>
  <si>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</si>
  <si>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</si>
  <si>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</si>
  <si>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</si>
  <si>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</si>
  <si>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</si>
  <si>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</si>
  <si>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</si>
  <si>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</si>
  <si>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</si>
  <si>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</si>
  <si>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</si>
  <si>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</si>
  <si>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</si>
  <si>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</si>
  <si>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</si>
  <si>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</si>
  <si>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</si>
  <si>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</si>
  <si>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</si>
  <si>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</si>
  <si>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</si>
  <si>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</si>
  <si>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</si>
  <si>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</si>
  <si>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</si>
  <si>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</si>
  <si>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</si>
  <si>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</si>
  <si>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</si>
  <si>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</si>
  <si>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</si>
  <si>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</si>
  <si>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</si>
  <si>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</si>
  <si>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</si>
  <si>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</si>
  <si>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</si>
  <si>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</si>
  <si>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</si>
  <si>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</si>
  <si>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</si>
  <si>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</si>
  <si>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</si>
  <si>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</si>
  <si>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</si>
  <si>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</si>
  <si>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</si>
  <si>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</si>
  <si>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</si>
  <si>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</si>
  <si>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</si>
  <si>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</si>
  <si>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</si>
  <si>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</si>
  <si>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</si>
  <si>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</si>
  <si>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</si>
  <si>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</si>
  <si>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</si>
  <si>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</si>
  <si>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</si>
  <si>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</si>
  <si>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</si>
  <si>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</si>
  <si>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</si>
  <si>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</si>
  <si>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</si>
  <si>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</si>
  <si>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</si>
  <si>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</si>
  <si>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</si>
  <si>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</si>
  <si>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</si>
  <si>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</si>
  <si>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</si>
  <si>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</si>
  <si>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</si>
  <si>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</si>
  <si>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</si>
  <si>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</si>
  <si>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</si>
  <si>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</si>
  <si>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</si>
  <si>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</si>
  <si>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</si>
  <si>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</si>
  <si>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</si>
  <si>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</si>
  <si>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</si>
  <si>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</si>
  <si>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</si>
  <si>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</si>
  <si>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</si>
  <si>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</si>
  <si>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</si>
  <si>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</si>
  <si>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</si>
  <si>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</si>
  <si>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</si>
  <si>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</si>
  <si>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</si>
  <si>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</si>
  <si>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</si>
  <si>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</si>
  <si>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</si>
  <si>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</si>
  <si>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</si>
  <si>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</si>
  <si>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</si>
  <si>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</si>
  <si>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</si>
  <si>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</si>
  <si>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</si>
  <si>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</si>
  <si>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</si>
  <si>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</si>
  <si>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</si>
  <si>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</si>
  <si>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</si>
  <si>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</si>
  <si>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</si>
  <si>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</si>
  <si>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</si>
  <si>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</si>
  <si>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</si>
  <si>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</si>
  <si>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</si>
  <si>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</si>
  <si>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</si>
  <si>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</si>
  <si>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</si>
  <si>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</si>
  <si>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</si>
  <si>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</si>
  <si>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</si>
  <si>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</si>
  <si>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</si>
  <si>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</si>
  <si>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</si>
  <si>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</si>
  <si>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</si>
  <si>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</si>
  <si>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</si>
  <si>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</si>
  <si>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</si>
  <si>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</si>
  <si>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</si>
  <si>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</si>
  <si>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</si>
  <si>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</si>
  <si>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</si>
  <si>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</si>
  <si>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</si>
  <si>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</si>
  <si>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</si>
  <si>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</si>
  <si>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</si>
  <si>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</si>
  <si>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</si>
  <si>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</si>
  <si>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</si>
  <si>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</si>
  <si>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</si>
  <si>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</si>
  <si>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</si>
  <si>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</si>
  <si>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</si>
  <si>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</si>
  <si>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</si>
  <si>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</si>
  <si>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</si>
  <si>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</si>
  <si>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</si>
  <si>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</si>
  <si>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</si>
  <si>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</si>
  <si>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</si>
  <si>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</si>
  <si>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</si>
  <si>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</si>
  <si>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</si>
  <si>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</si>
  <si>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</si>
  <si>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</si>
  <si>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</si>
  <si>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</si>
  <si>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</si>
  <si>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</si>
  <si>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</si>
  <si>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</si>
  <si>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</si>
  <si>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</si>
  <si>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</si>
  <si>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</si>
  <si>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</si>
  <si>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</si>
  <si>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</si>
  <si>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</si>
  <si>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</si>
  <si>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</si>
  <si>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</si>
  <si>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</si>
  <si>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</si>
  <si>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</si>
  <si>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</si>
  <si>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</si>
  <si>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</si>
  <si>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</si>
  <si>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</si>
  <si>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</si>
  <si>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</si>
  <si>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</si>
  <si>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</si>
  <si>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</si>
  <si>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</si>
  <si>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</si>
  <si>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</si>
  <si>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</si>
  <si>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</si>
  <si>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</si>
  <si>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</si>
  <si>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</si>
  <si>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</si>
  <si>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</si>
  <si>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</si>
  <si>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</si>
  <si>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</si>
  <si>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</si>
  <si>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</si>
  <si>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</si>
  <si>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</si>
  <si>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</si>
  <si>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</si>
  <si>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</si>
  <si>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</si>
  <si>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</si>
  <si>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</si>
  <si>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</si>
  <si>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</si>
  <si>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</si>
  <si>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</si>
  <si>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</si>
  <si>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</si>
  <si>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</si>
  <si>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</si>
  <si>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</si>
  <si>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</si>
  <si>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</si>
  <si>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</si>
  <si>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</si>
  <si>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</si>
  <si>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</si>
  <si>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</si>
  <si>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</si>
  <si>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</si>
  <si>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</si>
  <si>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</si>
  <si>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</si>
  <si>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</si>
  <si>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</si>
  <si>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</si>
  <si>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</si>
  <si>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</si>
  <si>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</si>
  <si>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</si>
  <si>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</si>
  <si>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</si>
  <si>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</si>
  <si>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</si>
  <si>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</si>
  <si>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</si>
  <si>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</si>
  <si>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</si>
  <si>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</si>
  <si>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</si>
  <si>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</si>
  <si>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</si>
  <si>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</si>
  <si>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</si>
  <si>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</si>
  <si>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</si>
  <si>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</si>
  <si>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</si>
  <si>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</si>
  <si>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</si>
  <si>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</si>
  <si>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</si>
  <si>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</si>
  <si>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</si>
  <si>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</si>
  <si>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</si>
  <si>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</si>
  <si>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</si>
  <si>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</si>
  <si>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</si>
  <si>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</si>
  <si>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</si>
  <si>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</si>
  <si>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</si>
  <si>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</si>
  <si>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</si>
  <si>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</si>
  <si>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</si>
  <si>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</si>
  <si>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</si>
  <si>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</si>
  <si>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</si>
  <si>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</si>
  <si>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</si>
  <si>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</si>
  <si>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</si>
  <si>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</si>
  <si>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</si>
  <si>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</si>
  <si>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</si>
  <si>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</si>
  <si>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</si>
  <si>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</si>
  <si>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</si>
  <si>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</si>
  <si>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</si>
  <si>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</si>
  <si>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</si>
  <si>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</si>
  <si>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</si>
  <si>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</si>
  <si>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</si>
  <si>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</si>
  <si>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</si>
  <si>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</si>
  <si>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</si>
  <si>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</si>
  <si>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</si>
  <si>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</si>
  <si>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</si>
  <si>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</si>
  <si>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</si>
  <si>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</si>
  <si>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</si>
  <si>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</si>
  <si>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</si>
  <si>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</si>
  <si>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</si>
  <si>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</si>
  <si>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</si>
  <si>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</si>
  <si>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</si>
  <si>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</si>
  <si>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</si>
  <si>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</si>
  <si>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</si>
  <si>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</si>
  <si>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</si>
  <si>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</si>
  <si>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</si>
  <si>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</si>
  <si>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</si>
  <si>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</si>
  <si>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</si>
  <si>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</si>
  <si>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</si>
  <si>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</si>
  <si>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</si>
  <si>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</si>
  <si>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</si>
  <si>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</si>
  <si>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</si>
  <si>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</si>
  <si>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</si>
  <si>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</si>
  <si>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</si>
  <si>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</si>
  <si>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</si>
  <si>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</si>
  <si>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</si>
  <si>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</si>
  <si>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</si>
  <si>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</si>
  <si>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</si>
  <si>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</si>
  <si>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</si>
  <si>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</si>
  <si>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</si>
  <si>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</si>
  <si>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</si>
  <si>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</si>
  <si>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</si>
  <si>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</si>
  <si>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</si>
  <si>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</si>
  <si>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</si>
  <si>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</si>
  <si>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</si>
  <si>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</si>
  <si>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</si>
  <si>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</si>
  <si>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</si>
  <si>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</si>
  <si>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</si>
  <si>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</si>
  <si>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</si>
  <si>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</si>
  <si>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</si>
  <si>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</si>
  <si>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</si>
  <si>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</si>
  <si>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</si>
  <si>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</si>
  <si>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</si>
  <si>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</si>
  <si>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</si>
  <si>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</si>
  <si>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</si>
  <si>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</si>
  <si>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</si>
  <si>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</si>
  <si>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</si>
  <si>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</si>
  <si>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</si>
  <si>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</si>
  <si>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</si>
  <si>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</si>
  <si>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</si>
  <si>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</si>
  <si>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</si>
  <si>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</si>
  <si>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</si>
  <si>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</si>
  <si>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</si>
  <si>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</si>
  <si>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</si>
  <si>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</si>
  <si>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</si>
  <si>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</si>
  <si>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</si>
  <si>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</si>
  <si>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</si>
  <si>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</si>
  <si>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</si>
  <si>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</si>
  <si>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</si>
  <si>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</si>
  <si>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</si>
  <si>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</si>
  <si>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</si>
  <si>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</si>
  <si>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</si>
  <si>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</si>
  <si>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</si>
  <si>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</si>
  <si>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</si>
  <si>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</si>
  <si>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</si>
  <si>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</si>
  <si>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</si>
  <si>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</si>
  <si>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</si>
  <si>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</si>
  <si>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</si>
  <si>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</si>
  <si>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</si>
  <si>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</si>
  <si>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</si>
  <si>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</si>
  <si>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</si>
  <si>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</si>
  <si>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</si>
  <si>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</si>
  <si>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</si>
  <si>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</si>
  <si>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</si>
  <si>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</si>
  <si>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</si>
  <si>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</si>
  <si>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</si>
  <si>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</si>
  <si>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</si>
  <si>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</si>
  <si>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</si>
  <si>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</si>
  <si>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</si>
  <si>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</si>
  <si>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</si>
  <si>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</si>
  <si>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</si>
  <si>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</si>
  <si>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</si>
  <si>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</si>
  <si>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</si>
  <si>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</si>
  <si>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</si>
  <si>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</si>
  <si>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</si>
  <si>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</si>
  <si>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</si>
  <si>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</si>
  <si>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</si>
  <si>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</si>
  <si>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</si>
  <si>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</si>
  <si>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</si>
  <si>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</si>
  <si>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</si>
  <si>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</si>
  <si>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</si>
  <si>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</si>
  <si>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</si>
  <si>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</si>
  <si>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</si>
  <si>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</si>
  <si>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</si>
  <si>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</si>
  <si>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</si>
  <si>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</si>
  <si>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</si>
  <si>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</si>
  <si>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</si>
  <si>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</si>
  <si>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</si>
  <si>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</si>
  <si>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</si>
  <si>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</si>
  <si>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</si>
  <si>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</si>
  <si>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</si>
  <si>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</si>
  <si>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</si>
  <si>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</si>
  <si>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</si>
  <si>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</si>
  <si>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</si>
  <si>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</si>
  <si>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</si>
  <si>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</si>
  <si>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</si>
  <si>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</si>
  <si>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</si>
  <si>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</si>
  <si>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</si>
  <si>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</si>
  <si>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</si>
  <si>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</si>
  <si>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</si>
  <si>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</si>
  <si>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</si>
  <si>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</si>
  <si>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</si>
  <si>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</si>
  <si>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</si>
  <si>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</si>
  <si>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</si>
  <si>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</si>
  <si>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</si>
  <si>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</si>
  <si>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</si>
  <si>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</si>
  <si>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</si>
  <si>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</si>
  <si>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</si>
  <si>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</si>
  <si>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</si>
  <si>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</si>
  <si>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</si>
  <si>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</si>
  <si>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</si>
  <si>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</si>
  <si>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</si>
  <si>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</si>
  <si>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</si>
  <si>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</si>
  <si>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</si>
  <si>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</si>
  <si>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</si>
  <si>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</si>
  <si>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</si>
  <si>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</si>
  <si>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</si>
  <si>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</si>
  <si>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</si>
  <si>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</si>
  <si>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</si>
  <si>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</si>
  <si>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</si>
  <si>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</si>
  <si>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</si>
  <si>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</si>
  <si>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</si>
  <si>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</si>
  <si>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</si>
  <si>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</si>
  <si>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</si>
  <si>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</si>
  <si>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</si>
  <si>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</si>
  <si>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</si>
  <si>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</si>
  <si>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</si>
  <si>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</si>
  <si>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</si>
  <si>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</si>
  <si>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</si>
  <si>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</si>
  <si>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</si>
  <si>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</si>
  <si>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</si>
  <si>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</si>
  <si>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</si>
  <si>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</si>
  <si>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</si>
  <si>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</si>
  <si>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</si>
  <si>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</si>
  <si>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</si>
  <si>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</si>
  <si>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</si>
  <si>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</si>
  <si>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</si>
  <si>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</si>
  <si>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</si>
  <si>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</si>
  <si>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</si>
  <si>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</si>
  <si>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</si>
  <si>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</si>
  <si>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</si>
  <si>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</si>
  <si>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</si>
  <si>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</si>
  <si>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</si>
  <si>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</si>
  <si>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</si>
  <si>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</si>
  <si>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</si>
  <si>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</si>
  <si>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</si>
  <si>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</si>
  <si>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</si>
  <si>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</si>
  <si>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</si>
  <si>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</si>
  <si>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</si>
  <si>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</si>
  <si>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</si>
  <si>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</si>
  <si>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</si>
  <si>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</si>
  <si>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</si>
  <si>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</si>
  <si>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</si>
  <si>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</si>
  <si>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</si>
  <si>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</si>
  <si>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</si>
  <si>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</si>
  <si>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</si>
  <si>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</si>
  <si>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</si>
  <si>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</si>
  <si>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</si>
  <si>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</si>
  <si>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</si>
  <si>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</si>
  <si>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</si>
  <si>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</si>
  <si>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</si>
  <si>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</si>
  <si>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</si>
  <si>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</si>
  <si>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</si>
  <si>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</si>
  <si>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</si>
  <si>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</si>
  <si>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</si>
  <si>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</si>
  <si>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</si>
  <si>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</si>
  <si>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</si>
  <si>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</si>
  <si>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</si>
  <si>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</si>
  <si>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</si>
  <si>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</si>
  <si>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</si>
  <si>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</si>
  <si>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</si>
  <si>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</si>
  <si>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</si>
  <si>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</si>
  <si>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</si>
  <si>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</si>
  <si>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</si>
  <si>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</si>
  <si>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</si>
  <si>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</si>
  <si>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</si>
  <si>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</si>
  <si>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</si>
  <si>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</si>
  <si>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</si>
  <si>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</si>
  <si>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</si>
  <si>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</si>
  <si>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</si>
  <si>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</si>
  <si>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</si>
  <si>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</si>
  <si>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</si>
  <si>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</si>
  <si>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</si>
  <si>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</si>
  <si>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</si>
  <si>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</si>
  <si>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</si>
  <si>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</si>
  <si>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</si>
  <si>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</si>
  <si>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</si>
  <si>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</si>
  <si>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</si>
  <si>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</si>
  <si>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</si>
  <si>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</si>
  <si>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</si>
  <si>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</si>
  <si>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</si>
  <si>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</si>
  <si>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</si>
  <si>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</si>
  <si>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</si>
  <si>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</si>
  <si>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</si>
  <si>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</si>
  <si>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</si>
  <si>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</si>
  <si>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</si>
  <si>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</si>
  <si>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</si>
  <si>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</si>
  <si>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</si>
  <si>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</si>
  <si>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</si>
  <si>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</si>
  <si>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</si>
  <si>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</si>
  <si>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</si>
  <si>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</si>
  <si>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</si>
  <si>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</si>
  <si>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</si>
  <si>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</si>
  <si>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</si>
  <si>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</si>
  <si>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</si>
  <si>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</si>
  <si>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</si>
  <si>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</si>
  <si>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</si>
  <si>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</si>
  <si>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</si>
  <si>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</si>
  <si>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</si>
  <si>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</si>
  <si>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</si>
  <si>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</si>
  <si>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</si>
  <si>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</si>
  <si>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</si>
  <si>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</si>
  <si>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</si>
  <si>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</si>
  <si>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</si>
  <si>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</si>
  <si>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</si>
  <si>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</si>
  <si>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</si>
  <si>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</si>
  <si>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</si>
  <si>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</si>
  <si>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</si>
  <si>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</si>
  <si>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</si>
  <si>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</si>
  <si>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</si>
  <si>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</si>
  <si>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</si>
  <si>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</si>
  <si>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</si>
  <si>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</si>
  <si>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</si>
  <si>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</si>
  <si>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</si>
  <si>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</si>
  <si>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</si>
  <si>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</si>
  <si>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</si>
  <si>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</si>
  <si>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</si>
  <si>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</si>
  <si>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</si>
  <si>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</si>
  <si>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</si>
  <si>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</si>
  <si>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</si>
  <si>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</si>
  <si>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</si>
  <si>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</si>
  <si>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</si>
  <si>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</si>
  <si>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</si>
  <si>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</si>
  <si>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</si>
  <si>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</si>
  <si>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</si>
  <si>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</si>
  <si>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</si>
  <si>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</si>
  <si>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</si>
  <si>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</si>
  <si>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</si>
  <si>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</si>
  <si>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</si>
  <si>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</si>
  <si>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</si>
  <si>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</si>
  <si>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</si>
  <si>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</si>
  <si>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</si>
  <si>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</si>
  <si>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</si>
  <si>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</si>
  <si>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</si>
  <si>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</si>
  <si>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</si>
  <si>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</si>
  <si>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</si>
  <si>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</si>
  <si>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</si>
  <si>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</si>
  <si>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</si>
  <si>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</si>
  <si>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</si>
  <si>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</si>
  <si>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</si>
  <si>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</si>
  <si>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</si>
  <si>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</si>
  <si>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</si>
  <si>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</si>
  <si>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</si>
  <si>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</si>
  <si>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</si>
  <si>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</si>
  <si>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</si>
  <si>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</si>
  <si>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</si>
  <si>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</si>
  <si>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</si>
  <si>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</si>
  <si>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</si>
  <si>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</si>
  <si>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</si>
  <si>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</si>
  <si>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</si>
  <si>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</si>
  <si>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</si>
  <si>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</si>
  <si>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</si>
  <si>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</si>
  <si>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</si>
  <si>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</si>
  <si>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</si>
  <si>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</si>
  <si>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</si>
  <si>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</si>
  <si>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</si>
  <si>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</si>
  <si>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</si>
  <si>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</si>
  <si>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</si>
  <si>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</si>
  <si>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</si>
  <si>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</si>
  <si>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</si>
  <si>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</si>
  <si>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</si>
  <si>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</si>
  <si>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</si>
  <si>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</si>
  <si>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</si>
  <si>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</si>
  <si>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</si>
  <si>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</si>
  <si>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</si>
  <si>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</si>
  <si>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</si>
  <si>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</si>
  <si>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</si>
  <si>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</si>
  <si>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</si>
  <si>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</si>
  <si>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</si>
  <si>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</si>
  <si>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</si>
  <si>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</si>
  <si>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</si>
  <si>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</si>
  <si>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</si>
  <si>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</si>
  <si>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</si>
  <si>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</si>
  <si>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</si>
  <si>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</si>
  <si>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</si>
  <si>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</si>
  <si>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</si>
  <si>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</si>
  <si>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</si>
  <si>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</si>
  <si>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</si>
  <si>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</si>
  <si>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</si>
  <si>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</si>
  <si>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</si>
  <si>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</si>
  <si>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</si>
  <si>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</si>
  <si>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</si>
  <si>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</si>
  <si>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</si>
  <si>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</si>
  <si>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</si>
  <si>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</si>
  <si>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</si>
  <si>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</si>
  <si>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</si>
  <si>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</si>
  <si>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</si>
  <si>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</si>
  <si>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</si>
  <si>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</si>
  <si>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</si>
  <si>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</si>
  <si>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</si>
  <si>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</si>
  <si>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</si>
  <si>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</si>
  <si>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</si>
  <si>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</si>
  <si>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</si>
  <si>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</si>
  <si>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</si>
  <si>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</si>
  <si>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</si>
  <si>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</si>
  <si>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</si>
  <si>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</si>
  <si>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</si>
  <si>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</si>
  <si>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</si>
  <si>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</si>
  <si>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</si>
  <si>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</si>
  <si>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</si>
  <si>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</si>
  <si>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</si>
  <si>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</si>
  <si>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</si>
  <si>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</si>
  <si>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</si>
  <si>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</si>
  <si>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</si>
  <si>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</si>
  <si>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</si>
  <si>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</si>
  <si>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</si>
  <si>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</si>
  <si>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</si>
  <si>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</si>
  <si>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</si>
  <si>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</si>
  <si>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</si>
  <si>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</si>
  <si>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</si>
  <si>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</si>
  <si>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</si>
  <si>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</si>
  <si>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</si>
  <si>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</si>
  <si>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</si>
  <si>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</si>
  <si>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</si>
  <si>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</si>
  <si>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</si>
  <si>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</si>
  <si>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</si>
  <si>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</si>
  <si>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</si>
  <si>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</si>
  <si>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</si>
  <si>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</si>
  <si>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</si>
  <si>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</si>
  <si>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</si>
  <si>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</si>
  <si>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</si>
  <si>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</si>
  <si>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</si>
  <si>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</si>
  <si>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</si>
  <si>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</si>
  <si>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</si>
  <si>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</si>
  <si>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</si>
  <si>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</si>
  <si>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</si>
  <si>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</si>
  <si>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</si>
  <si>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</si>
  <si>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</si>
  <si>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</si>
  <si>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</si>
  <si>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</si>
  <si>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</si>
  <si>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</si>
  <si>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</si>
  <si>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</si>
  <si>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</si>
  <si>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</si>
  <si>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</si>
  <si>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</si>
  <si>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</si>
  <si>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</si>
  <si>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</si>
  <si>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</si>
  <si>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</si>
  <si>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</si>
  <si>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</si>
  <si>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</si>
  <si>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</si>
  <si>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</si>
  <si>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</si>
  <si>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</si>
  <si>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</si>
  <si>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</si>
  <si>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</si>
  <si>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</si>
  <si>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</si>
  <si>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</si>
  <si>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</si>
  <si>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</si>
  <si>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</si>
  <si>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</si>
  <si>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</si>
  <si>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</si>
  <si>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</si>
  <si>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</si>
  <si>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</si>
  <si>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</si>
  <si>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</si>
  <si>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</si>
  <si>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</si>
  <si>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</si>
  <si>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</si>
  <si>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</si>
  <si>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</si>
  <si>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</si>
  <si>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</si>
  <si>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</si>
  <si>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</si>
  <si>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</si>
  <si>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</si>
  <si>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</si>
  <si>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</si>
  <si>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</si>
  <si>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</si>
  <si>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</si>
  <si>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</si>
  <si>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</si>
  <si>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</si>
  <si>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</si>
  <si>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</si>
  <si>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</si>
  <si>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</si>
  <si>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</si>
  <si>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</si>
  <si>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</si>
  <si>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</si>
  <si>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</si>
  <si>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</si>
  <si>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</si>
  <si>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</si>
  <si>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</si>
  <si>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</si>
  <si>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</si>
  <si>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</si>
  <si>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</si>
  <si>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</si>
  <si>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</si>
  <si>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</si>
  <si>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</si>
  <si>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</si>
  <si>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</si>
  <si>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</si>
  <si>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</si>
  <si>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</si>
  <si>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</si>
  <si>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</si>
  <si>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</si>
  <si>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</si>
  <si>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</si>
  <si>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</si>
  <si>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</si>
  <si>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</si>
  <si>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</si>
  <si>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</si>
  <si>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</si>
  <si>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</si>
  <si>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</si>
  <si>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</si>
  <si>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</si>
  <si>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</si>
  <si>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</si>
  <si>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</si>
  <si>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</si>
  <si>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</si>
  <si>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</si>
  <si>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</si>
  <si>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</si>
  <si>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</si>
  <si>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</si>
  <si>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</si>
  <si>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</si>
  <si>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</si>
  <si>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</si>
  <si>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</si>
  <si>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</si>
  <si>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</si>
  <si>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</si>
  <si>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</si>
  <si>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</si>
  <si>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</si>
  <si>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</si>
  <si>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</si>
  <si>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</si>
  <si>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</si>
  <si>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</si>
  <si>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</si>
  <si>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</si>
  <si>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</si>
  <si>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</si>
  <si>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</si>
  <si>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</si>
  <si>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</si>
  <si>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</si>
  <si>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</si>
  <si>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</si>
  <si>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</si>
  <si>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</si>
  <si>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</si>
  <si>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</si>
  <si>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</si>
  <si>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</si>
  <si>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</si>
  <si>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</si>
  <si>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</si>
  <si>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</si>
  <si>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</si>
  <si>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</si>
  <si>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</si>
  <si>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</si>
  <si>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</si>
  <si>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</si>
  <si>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</si>
  <si>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</si>
  <si>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</si>
  <si>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</si>
  <si>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</si>
  <si>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</si>
  <si>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</si>
  <si>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</si>
  <si>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</si>
  <si>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</si>
  <si>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</si>
  <si>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</si>
  <si>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</si>
  <si>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</si>
  <si>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</si>
  <si>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</si>
  <si>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</si>
  <si>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</si>
  <si>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</si>
  <si>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</si>
  <si>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</si>
  <si>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</si>
  <si>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</si>
  <si>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</si>
  <si>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</si>
  <si>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</si>
  <si>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</si>
  <si>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</si>
  <si>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</si>
  <si>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</si>
  <si>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</si>
  <si>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</si>
  <si>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</si>
  <si>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</si>
  <si>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</si>
  <si>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</si>
  <si>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</si>
  <si>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</si>
  <si>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</si>
  <si>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</si>
  <si>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</si>
  <si>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</si>
  <si>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</si>
  <si>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</si>
  <si>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</si>
  <si>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</si>
  <si>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</si>
  <si>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</si>
  <si>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</si>
  <si>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</si>
  <si>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</si>
  <si>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</si>
  <si>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</si>
  <si>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</si>
  <si>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</si>
  <si>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</si>
  <si>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</si>
  <si>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</si>
  <si>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</si>
  <si>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</si>
  <si>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</si>
  <si>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</si>
  <si>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</si>
  <si>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</si>
  <si>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</si>
  <si>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</si>
  <si>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</si>
  <si>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</si>
  <si>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</si>
  <si>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</si>
  <si>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</si>
  <si>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</si>
  <si>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</si>
  <si>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</si>
  <si>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</si>
  <si>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</si>
  <si>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</si>
  <si>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</si>
  <si>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</si>
  <si>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</si>
  <si>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</si>
  <si>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</si>
  <si>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</si>
  <si>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</si>
  <si>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</si>
  <si>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</si>
  <si>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</si>
  <si>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</si>
  <si>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</si>
  <si>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</si>
  <si>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</si>
  <si>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</si>
  <si>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</si>
  <si>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</si>
  <si>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</si>
  <si>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</si>
  <si>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</si>
  <si>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</si>
  <si>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</si>
  <si>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</si>
  <si>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</si>
  <si>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</si>
  <si>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</si>
  <si>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</si>
  <si>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</si>
  <si>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</si>
  <si>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</si>
  <si>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</si>
  <si>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</si>
  <si>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</si>
  <si>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</si>
  <si>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</si>
  <si>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</si>
  <si>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</si>
  <si>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</si>
  <si>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</si>
  <si>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</si>
  <si>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</si>
  <si>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</si>
  <si>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</si>
  <si>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</si>
  <si>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</si>
  <si>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</si>
  <si>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</si>
  <si>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</si>
  <si>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</si>
  <si>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</si>
  <si>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</si>
  <si>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</si>
  <si>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</si>
  <si>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</si>
  <si>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</si>
  <si>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</si>
  <si>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</si>
  <si>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</si>
  <si>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</si>
  <si>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</si>
  <si>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</si>
  <si>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</si>
  <si>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</si>
  <si>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</si>
  <si>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</si>
  <si>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</si>
  <si>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</si>
  <si>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</si>
  <si>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</si>
  <si>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</si>
  <si>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</si>
  <si>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</si>
  <si>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</si>
  <si>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</si>
  <si>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</si>
  <si>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</si>
  <si>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</si>
  <si>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</si>
  <si>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</si>
  <si>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</si>
  <si>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</si>
  <si>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</si>
  <si>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</si>
  <si>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</si>
  <si>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</si>
  <si>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</si>
  <si>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</si>
  <si>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</si>
  <si>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</si>
  <si>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</si>
  <si>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</si>
  <si>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</si>
  <si>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</si>
  <si>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</si>
  <si>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</si>
  <si>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</si>
  <si>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</si>
  <si>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</si>
  <si>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</si>
  <si>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</si>
  <si>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</si>
  <si>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</si>
  <si>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</si>
  <si>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</si>
  <si>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</si>
  <si>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</si>
  <si>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</si>
  <si>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</si>
  <si>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</si>
  <si>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</si>
  <si>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</si>
  <si>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</si>
  <si>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</si>
  <si>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</si>
  <si>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</si>
  <si>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</si>
  <si>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</si>
  <si>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</si>
  <si>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</si>
  <si>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</si>
  <si>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</si>
  <si>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</si>
  <si>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</si>
  <si>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</si>
  <si>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</si>
  <si>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</si>
  <si>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</si>
  <si>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</si>
  <si>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</si>
  <si>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</si>
  <si>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</si>
  <si>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</si>
  <si>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</si>
  <si>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</si>
  <si>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</si>
  <si>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</si>
  <si>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</si>
  <si>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</si>
  <si>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</si>
  <si>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</si>
  <si>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</si>
  <si>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</si>
  <si>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</si>
  <si>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</si>
  <si>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</si>
  <si>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</si>
  <si>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</si>
  <si>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</si>
  <si>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</si>
  <si>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</si>
  <si>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</si>
  <si>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</si>
  <si>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</si>
  <si>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</si>
  <si>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</si>
  <si>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</si>
  <si>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</si>
  <si>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</si>
  <si>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</si>
  <si>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</si>
  <si>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</si>
  <si>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</si>
  <si>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</si>
  <si>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</si>
  <si>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</si>
  <si>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</si>
  <si>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</si>
  <si>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</si>
  <si>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</si>
  <si>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</si>
  <si>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</si>
  <si>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</si>
  <si>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</si>
  <si>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</si>
  <si>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</si>
  <si>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</si>
  <si>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</si>
  <si>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</si>
  <si>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</si>
  <si>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</si>
  <si>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</si>
  <si>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</si>
  <si>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</si>
  <si>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</si>
  <si>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</si>
  <si>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</si>
  <si>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</si>
  <si>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</si>
  <si>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</si>
  <si>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</si>
  <si>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</si>
  <si>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</si>
  <si>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</si>
  <si>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</si>
  <si>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</si>
  <si>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</si>
  <si>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</si>
  <si>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</si>
  <si>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</si>
  <si>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</si>
  <si>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</si>
  <si>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</si>
  <si>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</si>
  <si>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</si>
  <si>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</si>
  <si>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</si>
  <si>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</si>
  <si>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</si>
  <si>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</si>
  <si>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</si>
  <si>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</si>
  <si>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</si>
  <si>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</si>
  <si>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</si>
  <si>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</si>
  <si>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</si>
  <si>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</si>
  <si>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</si>
  <si>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</si>
  <si>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</si>
  <si>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</si>
  <si>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</si>
  <si>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</si>
  <si>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</si>
  <si>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</si>
  <si>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</si>
  <si>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</si>
  <si>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</si>
  <si>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</si>
  <si>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</si>
  <si>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</si>
  <si>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</si>
  <si>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</si>
  <si>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</si>
  <si>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</si>
  <si>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</si>
  <si>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</si>
  <si>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</si>
  <si>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</si>
  <si>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</si>
  <si>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</si>
  <si>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</si>
  <si>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</si>
  <si>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</si>
  <si>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</si>
  <si>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</si>
  <si>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</si>
  <si>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</si>
  <si>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</si>
  <si>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</si>
  <si>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</si>
  <si>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</si>
  <si>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</si>
  <si>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</si>
  <si>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</si>
  <si>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</si>
  <si>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</si>
  <si>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</si>
  <si>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</si>
  <si>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</si>
  <si>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</si>
  <si>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</si>
  <si>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</si>
  <si>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</si>
  <si>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</si>
  <si>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</si>
  <si>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</si>
  <si>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</si>
  <si>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</si>
  <si>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</si>
  <si>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</si>
  <si>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</si>
  <si>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</si>
  <si>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</si>
  <si>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</si>
  <si>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</si>
  <si>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</si>
  <si>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</si>
  <si>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</si>
  <si>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</si>
  <si>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</si>
  <si>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</si>
  <si>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</si>
  <si>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</si>
  <si>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</si>
  <si>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</si>
  <si>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</si>
  <si>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</si>
  <si>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</si>
  <si>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</si>
  <si>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</si>
  <si>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</si>
  <si>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</si>
  <si>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</si>
  <si>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</si>
  <si>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</si>
  <si>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</si>
  <si>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</si>
  <si>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</si>
  <si>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</si>
  <si>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</si>
  <si>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</si>
  <si>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</si>
  <si>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</si>
  <si>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</si>
  <si>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</si>
  <si>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</si>
  <si>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</si>
  <si>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</si>
  <si>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</si>
  <si>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</si>
  <si>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</si>
  <si>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</si>
  <si>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</si>
  <si>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</si>
  <si>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</si>
  <si>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</si>
  <si>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</si>
  <si>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</si>
  <si>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</si>
  <si>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</si>
  <si>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</si>
  <si>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</si>
  <si>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</si>
  <si>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</si>
  <si>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</si>
  <si>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</si>
  <si>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</si>
  <si>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</si>
  <si>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</si>
  <si>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</si>
  <si>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</si>
  <si>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</si>
  <si>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</si>
  <si>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</si>
  <si>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</si>
  <si>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</si>
  <si>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</si>
  <si>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</si>
  <si>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</si>
  <si>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</si>
  <si>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</si>
  <si>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</si>
  <si>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</si>
  <si>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</si>
  <si>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</si>
  <si>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</si>
  <si>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</si>
  <si>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</si>
  <si>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</si>
  <si>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</si>
  <si>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</si>
  <si>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</si>
  <si>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</si>
  <si>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</si>
  <si>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</si>
  <si>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</si>
  <si>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</si>
  <si>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</si>
  <si>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</si>
  <si>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</si>
  <si>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</si>
  <si>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</si>
  <si>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</si>
  <si>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</si>
  <si>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</si>
  <si>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</si>
  <si>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</si>
  <si>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</si>
  <si>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</si>
  <si>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</si>
  <si>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</si>
  <si>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</si>
  <si>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</si>
  <si>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</si>
  <si>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</si>
  <si>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</si>
  <si>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</si>
  <si>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</si>
  <si>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</si>
  <si>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</si>
  <si>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</si>
  <si>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</si>
  <si>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</si>
  <si>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</si>
  <si>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</si>
  <si>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</si>
  <si>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</si>
  <si>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</si>
  <si>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</si>
  <si>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</si>
  <si>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</si>
  <si>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</si>
  <si>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</si>
  <si>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</si>
  <si>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</si>
  <si>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</si>
  <si>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</si>
  <si>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</si>
  <si>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</si>
  <si>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</si>
  <si>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</si>
  <si>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</si>
  <si>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</si>
  <si>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</si>
  <si>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</si>
  <si>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</si>
  <si>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</si>
  <si>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</si>
  <si>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</si>
  <si>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</si>
  <si>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</si>
  <si>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</si>
  <si>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</si>
  <si>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</si>
  <si>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</si>
  <si>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</si>
  <si>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</si>
  <si>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</si>
  <si>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</si>
  <si>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</si>
  <si>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</si>
  <si>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</si>
  <si>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</si>
  <si>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</si>
  <si>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</si>
  <si>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</si>
  <si>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</si>
  <si>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</si>
  <si>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</si>
  <si>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</si>
  <si>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</si>
  <si>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</si>
  <si>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</si>
  <si>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</si>
  <si>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</si>
  <si>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</si>
  <si>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</si>
  <si>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</si>
  <si>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</si>
  <si>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</si>
  <si>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</si>
  <si>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</si>
  <si>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</si>
  <si>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</si>
  <si>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</si>
  <si>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</si>
  <si>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</si>
  <si>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</si>
  <si>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</si>
  <si>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</si>
  <si>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</si>
  <si>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</si>
  <si>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</si>
  <si>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</si>
  <si>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</si>
  <si>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</si>
  <si>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</si>
  <si>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</si>
  <si>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</si>
  <si>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</si>
  <si>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</si>
  <si>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</si>
  <si>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</si>
  <si>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</si>
  <si>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</si>
  <si>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</si>
  <si>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</si>
  <si>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</si>
  <si>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</si>
  <si>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</si>
  <si>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</si>
  <si>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</si>
  <si>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</si>
  <si>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</si>
  <si>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</si>
  <si>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</si>
  <si>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</si>
  <si>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</si>
  <si>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</si>
  <si>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</si>
  <si>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</si>
  <si>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</si>
  <si>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</si>
  <si>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</si>
  <si>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</si>
  <si>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</si>
  <si>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</si>
  <si>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</si>
  <si>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</si>
  <si>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</si>
  <si>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</si>
  <si>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</si>
  <si>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</si>
  <si>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</si>
  <si>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</si>
  <si>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</si>
  <si>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</si>
  <si>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</si>
  <si>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</si>
  <si>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</si>
  <si>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</si>
  <si>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</si>
  <si>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</si>
  <si>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</si>
  <si>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</si>
  <si>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</si>
  <si>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</si>
  <si>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</si>
  <si>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</si>
  <si>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</si>
  <si>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</si>
  <si>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</si>
  <si>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</si>
  <si>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</si>
  <si>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</si>
  <si>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</si>
  <si>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</si>
  <si>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</si>
  <si>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</si>
  <si>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</si>
  <si>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</si>
  <si>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</si>
  <si>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</si>
  <si>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</si>
  <si>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</si>
  <si>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</si>
  <si>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</si>
  <si>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</si>
  <si>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</si>
  <si>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</si>
  <si>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</si>
  <si>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</si>
  <si>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</si>
  <si>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</si>
  <si>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</si>
  <si>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</si>
  <si>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</si>
  <si>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</si>
  <si>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</si>
  <si>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</si>
  <si>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</si>
  <si>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</si>
  <si>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</si>
  <si>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</si>
  <si>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</si>
  <si>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</si>
  <si>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</si>
  <si>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</si>
  <si>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</si>
  <si>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</si>
  <si>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</si>
  <si>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</si>
  <si>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</si>
  <si>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</si>
  <si>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</si>
  <si>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</si>
  <si>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</si>
  <si>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</si>
  <si>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</si>
  <si>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</si>
  <si>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</si>
  <si>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</si>
  <si>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</si>
  <si>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</si>
  <si>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</si>
  <si>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</si>
  <si>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</si>
  <si>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</si>
  <si>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</si>
  <si>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</si>
  <si>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</si>
  <si>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</si>
  <si>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</si>
  <si>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</si>
  <si>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</si>
  <si>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</si>
  <si>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</si>
  <si>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</si>
  <si>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</si>
  <si>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</si>
  <si>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</si>
  <si>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</si>
  <si>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</si>
  <si>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</si>
  <si>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</si>
  <si>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</si>
  <si>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</si>
  <si>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</si>
  <si>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</si>
  <si>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</si>
  <si>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</si>
  <si>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</si>
  <si>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</si>
  <si>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</si>
  <si>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</si>
  <si>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</si>
  <si>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</si>
  <si>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</si>
  <si>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</si>
  <si>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</si>
  <si>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</si>
  <si>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</si>
  <si>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</si>
  <si>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</si>
  <si>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</si>
  <si>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</si>
  <si>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</si>
  <si>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</si>
  <si>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</si>
  <si>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</si>
  <si>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</si>
  <si>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</si>
  <si>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</si>
  <si>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</si>
  <si>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</si>
  <si>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</si>
  <si>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</si>
  <si>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</si>
  <si>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</si>
  <si>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</si>
  <si>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</si>
  <si>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</si>
  <si>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</si>
  <si>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</si>
  <si>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</si>
  <si>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</si>
  <si>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</si>
  <si>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</si>
  <si>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</si>
  <si>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</si>
  <si>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</si>
  <si>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</si>
  <si>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</si>
  <si>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</si>
  <si>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</si>
  <si>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</si>
  <si>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</si>
  <si>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</si>
  <si>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</si>
  <si>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</si>
  <si>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</si>
  <si>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</si>
  <si>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</si>
  <si>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</si>
  <si>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</si>
  <si>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</si>
  <si>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</si>
  <si>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</si>
  <si>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</si>
  <si>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</si>
  <si>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</si>
  <si>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</si>
  <si>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</si>
  <si>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</si>
  <si>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</si>
  <si>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</si>
  <si>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</si>
  <si>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</si>
  <si>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</si>
  <si>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</si>
  <si>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</si>
  <si>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</si>
  <si>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</si>
  <si>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</si>
  <si>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</si>
  <si>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</si>
  <si>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</si>
  <si>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</si>
  <si>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</si>
  <si>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</si>
  <si>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</si>
  <si>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</si>
  <si>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</si>
  <si>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</si>
  <si>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</si>
  <si>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</si>
  <si>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</si>
  <si>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</si>
  <si>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</si>
  <si>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</si>
  <si>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</si>
  <si>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</si>
  <si>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</si>
  <si>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</si>
  <si>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</si>
  <si>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</si>
  <si>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</si>
  <si>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</si>
  <si>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</si>
  <si>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</si>
  <si>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</si>
  <si>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</si>
  <si>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</si>
  <si>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</si>
  <si>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</si>
  <si>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</si>
  <si>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</si>
  <si>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</si>
  <si>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</si>
  <si>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</si>
  <si>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</si>
  <si>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</si>
  <si>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</si>
  <si>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</si>
  <si>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</si>
  <si>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</si>
  <si>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</si>
  <si>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</si>
  <si>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</si>
  <si>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</si>
  <si>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</si>
  <si>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</si>
  <si>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</si>
  <si>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</si>
  <si>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</si>
  <si>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</si>
  <si>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</si>
  <si>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</si>
  <si>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</si>
  <si>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</si>
  <si>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</si>
  <si>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</si>
  <si>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</si>
  <si>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</si>
  <si>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</si>
  <si>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</si>
  <si>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</si>
  <si>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</si>
  <si>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</si>
  <si>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</si>
  <si>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</si>
  <si>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</si>
  <si>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</si>
  <si>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</si>
  <si>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</si>
  <si>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</si>
  <si>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</si>
  <si>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</si>
  <si>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</si>
  <si>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</si>
  <si>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</si>
  <si>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</si>
  <si>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</si>
  <si>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</si>
  <si>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</si>
  <si>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</si>
  <si>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</si>
  <si>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</si>
  <si>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</si>
  <si>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</si>
  <si>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</si>
  <si>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</si>
  <si>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</si>
  <si>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</si>
  <si>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</si>
  <si>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</si>
  <si>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</si>
  <si>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</si>
  <si>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</si>
  <si>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</si>
  <si>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</si>
  <si>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</si>
  <si>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</si>
  <si>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</si>
  <si>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</si>
  <si>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</si>
  <si>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</si>
  <si>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</si>
  <si>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</si>
  <si>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</si>
  <si>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</si>
  <si>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</si>
  <si>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</si>
  <si>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</si>
  <si>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</si>
  <si>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</si>
  <si>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</si>
  <si>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</si>
  <si>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</si>
  <si>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</si>
  <si>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</si>
  <si>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</si>
  <si>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</si>
  <si>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</si>
  <si>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</si>
  <si>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</si>
  <si>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</si>
  <si>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</si>
  <si>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</si>
  <si>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</si>
  <si>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</si>
  <si>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</si>
  <si>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</si>
  <si>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</si>
  <si>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</si>
  <si>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</si>
  <si>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</si>
  <si>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</si>
  <si>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</si>
  <si>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</si>
  <si>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</si>
  <si>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</si>
  <si>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</si>
  <si>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</si>
  <si>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</si>
  <si>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</si>
  <si>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</si>
  <si>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</si>
  <si>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</si>
  <si>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</si>
  <si>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</si>
  <si>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</si>
  <si>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</si>
  <si>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</si>
  <si>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</si>
  <si>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</si>
  <si>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</si>
  <si>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</si>
  <si>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</si>
  <si>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</si>
  <si>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</si>
  <si>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</si>
  <si>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</si>
  <si>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</si>
  <si>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</si>
  <si>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</si>
  <si>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</si>
  <si>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</si>
  <si>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</si>
  <si>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</si>
  <si>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</si>
  <si>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</si>
  <si>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</si>
  <si>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</si>
  <si>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</si>
  <si>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</si>
  <si>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</si>
  <si>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</si>
  <si>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</si>
  <si>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</si>
  <si>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</si>
  <si>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</si>
  <si>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</si>
  <si>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</si>
  <si>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</si>
  <si>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</si>
  <si>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</si>
  <si>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</si>
  <si>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</si>
  <si>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</si>
  <si>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</si>
  <si>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</si>
  <si>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</si>
  <si>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</si>
  <si>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</si>
  <si>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</si>
  <si>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</si>
  <si>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</si>
  <si>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</si>
  <si>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</si>
  <si>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</si>
  <si>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</si>
  <si>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</si>
  <si>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</si>
  <si>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</si>
  <si>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</si>
  <si>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</si>
  <si>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</si>
  <si>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</si>
  <si>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</si>
  <si>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</si>
  <si>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</si>
  <si>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</si>
  <si>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</si>
  <si>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</si>
  <si>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</si>
  <si>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</si>
  <si>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</si>
  <si>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</si>
  <si>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</si>
  <si>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</si>
  <si>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</si>
  <si>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</si>
  <si>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</si>
  <si>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</si>
  <si>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</si>
  <si>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</si>
  <si>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</si>
  <si>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</si>
  <si>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</si>
  <si>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</si>
  <si>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</si>
  <si>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</si>
  <si>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</si>
  <si>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</si>
  <si>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</si>
  <si>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</si>
  <si>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</si>
  <si>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</si>
  <si>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</si>
  <si>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</si>
  <si>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</si>
  <si>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</si>
  <si>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</si>
  <si>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</si>
  <si>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</si>
  <si>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</si>
  <si>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</si>
  <si>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</si>
  <si>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</si>
  <si>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</si>
  <si>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</si>
  <si>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</si>
  <si>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</si>
  <si>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</si>
  <si>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</si>
  <si>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</si>
  <si>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</si>
  <si>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</si>
  <si>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</si>
  <si>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</si>
  <si>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</si>
  <si>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</si>
  <si>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</si>
  <si>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</si>
  <si>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</si>
  <si>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</si>
  <si>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</si>
  <si>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</si>
  <si>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</si>
  <si>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</si>
  <si>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</si>
  <si>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</si>
  <si>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</si>
  <si>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</si>
  <si>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</si>
  <si>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</si>
  <si>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</si>
  <si>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</si>
  <si>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</si>
  <si>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</si>
  <si>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</si>
  <si>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</si>
  <si>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</si>
  <si>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</si>
  <si>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</si>
  <si>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</si>
  <si>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</si>
  <si>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</si>
  <si>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</si>
  <si>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</si>
  <si>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</si>
  <si>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</si>
  <si>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</si>
  <si>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</si>
  <si>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</si>
  <si>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</si>
  <si>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</si>
  <si>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</si>
  <si>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</si>
  <si>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</si>
  <si>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</si>
  <si>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</si>
  <si>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</si>
  <si>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</si>
  <si>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</si>
  <si>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</si>
  <si>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</si>
  <si>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</si>
  <si>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</si>
  <si>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</si>
  <si>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</si>
  <si>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</si>
  <si>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</si>
  <si>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</si>
  <si>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</si>
  <si>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</si>
  <si>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</si>
  <si>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</si>
  <si>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</si>
  <si>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</si>
  <si>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</si>
  <si>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</si>
  <si>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</si>
  <si>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</si>
  <si>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</si>
  <si>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</si>
  <si>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</si>
  <si>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</si>
  <si>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</si>
  <si>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</si>
  <si>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</si>
  <si>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</si>
  <si>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</si>
  <si>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</si>
  <si>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</si>
  <si>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</si>
  <si>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</si>
  <si>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</si>
  <si>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</si>
  <si>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</si>
  <si>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</si>
  <si>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</si>
  <si>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</si>
  <si>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</si>
  <si>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</si>
  <si>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</si>
  <si>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</si>
  <si>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</si>
  <si>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</si>
  <si>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</si>
  <si>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</si>
  <si>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</si>
  <si>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</si>
  <si>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</si>
  <si>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</si>
  <si>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</si>
  <si>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</si>
  <si>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</si>
  <si>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</si>
  <si>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</si>
  <si>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</si>
  <si>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</si>
  <si>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</si>
  <si>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</si>
  <si>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</si>
  <si>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</si>
  <si>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</si>
  <si>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</si>
  <si>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</si>
  <si>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</si>
  <si>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</si>
  <si>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</si>
  <si>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</si>
  <si>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</si>
  <si>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</si>
  <si>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</si>
  <si>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</si>
  <si>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</si>
  <si>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</si>
  <si>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</si>
  <si>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</si>
  <si>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</si>
  <si>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</si>
  <si>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</si>
  <si>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</si>
  <si>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</si>
  <si>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</si>
  <si>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</si>
  <si>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</si>
  <si>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</si>
  <si>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</si>
  <si>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</si>
  <si>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</si>
  <si>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</si>
  <si>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</si>
  <si>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</si>
  <si>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</si>
  <si>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</si>
  <si>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</si>
  <si>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</si>
  <si>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</si>
  <si>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</si>
  <si>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</si>
  <si>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</si>
  <si>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</si>
  <si>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</si>
  <si>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</si>
  <si>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</si>
  <si>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</si>
  <si>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</si>
  <si>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</si>
  <si>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</si>
  <si>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</si>
  <si>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</si>
  <si>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</si>
  <si>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</si>
  <si>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</si>
  <si>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</si>
  <si>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</si>
  <si>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</si>
  <si>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</si>
  <si>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</si>
  <si>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</si>
  <si>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</si>
  <si>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</si>
  <si>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</si>
  <si>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</si>
  <si>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</si>
  <si>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</si>
  <si>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</si>
  <si>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</si>
  <si>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</si>
  <si>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</si>
  <si>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</si>
  <si>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</si>
  <si>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</si>
  <si>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</si>
  <si>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</si>
  <si>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</si>
  <si>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</si>
  <si>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</si>
  <si>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</si>
  <si>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</si>
  <si>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</si>
  <si>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</si>
  <si>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</si>
  <si>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</si>
  <si>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</si>
  <si>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</si>
  <si>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</si>
  <si>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</si>
  <si>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</si>
  <si>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</si>
  <si>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</si>
  <si>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</si>
  <si>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</si>
  <si>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</si>
  <si>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</si>
  <si>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</si>
  <si>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</si>
  <si>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</si>
  <si>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</si>
  <si>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</si>
  <si>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</si>
  <si>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</si>
  <si>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</si>
  <si>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</si>
  <si>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</si>
  <si>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</si>
  <si>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</si>
  <si>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</si>
  <si>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</si>
  <si>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</si>
  <si>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</si>
  <si>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</si>
  <si>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</si>
  <si>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</si>
  <si>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</si>
  <si>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</si>
  <si>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</si>
  <si>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</si>
  <si>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</si>
  <si>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</si>
  <si>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</si>
  <si>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</si>
  <si>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</si>
  <si>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</si>
  <si>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</si>
  <si>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</si>
  <si>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</si>
  <si>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</si>
  <si>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</si>
  <si>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</si>
  <si>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</si>
  <si>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</si>
  <si>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</si>
  <si>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</si>
  <si>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</si>
  <si>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</si>
  <si>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</si>
  <si>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</si>
  <si>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</si>
  <si>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</si>
  <si>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</si>
  <si>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</si>
  <si>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</si>
  <si>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</si>
  <si>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</si>
  <si>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</si>
  <si>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</si>
  <si>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</si>
  <si>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</si>
  <si>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</si>
  <si>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</si>
  <si>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</si>
  <si>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</si>
  <si>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</si>
  <si>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</si>
  <si>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</si>
  <si>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</si>
  <si>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</si>
  <si>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</si>
  <si>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</si>
  <si>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</si>
  <si>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</si>
  <si>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</si>
  <si>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</si>
  <si>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</si>
  <si>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</si>
  <si>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</si>
  <si>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</si>
  <si>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</si>
  <si>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</si>
  <si>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</si>
  <si>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</si>
  <si>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</si>
  <si>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</si>
  <si>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</si>
  <si>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</si>
  <si>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</si>
  <si>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</si>
  <si>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</si>
  <si>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</si>
  <si>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</si>
  <si>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</si>
  <si>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</si>
  <si>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</si>
  <si>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</si>
  <si>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</si>
  <si>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</si>
  <si>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</si>
  <si>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</si>
  <si>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</si>
  <si>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</si>
  <si>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</si>
  <si>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</si>
  <si>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</si>
  <si>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</si>
  <si>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</si>
  <si>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</si>
  <si>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</si>
  <si>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</si>
  <si>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</si>
  <si>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</si>
  <si>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</si>
  <si>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</si>
  <si>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</si>
  <si>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</si>
  <si>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</si>
  <si>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</si>
  <si>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</si>
  <si>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</si>
  <si>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</si>
  <si>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</si>
  <si>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</si>
  <si>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</si>
  <si>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</si>
  <si>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</si>
  <si>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</si>
  <si>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</si>
  <si>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</si>
  <si>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</si>
  <si>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</si>
  <si>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</si>
  <si>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</si>
  <si>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</si>
  <si>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</si>
  <si>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</si>
  <si>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</si>
  <si>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</si>
  <si>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</si>
  <si>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</si>
  <si>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</si>
  <si>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</si>
  <si>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</si>
  <si>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</si>
  <si>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</si>
  <si>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</si>
  <si>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</si>
  <si>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</si>
  <si>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</si>
  <si>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</si>
  <si>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</si>
  <si>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</si>
  <si>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</si>
  <si>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</si>
  <si>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</si>
  <si>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</si>
  <si>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</si>
  <si>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</si>
  <si>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</si>
  <si>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</si>
  <si>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</si>
  <si>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</si>
  <si>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</si>
  <si>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</si>
  <si>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</si>
  <si>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</si>
  <si>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</si>
  <si>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</si>
  <si>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</si>
  <si>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</si>
  <si>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</si>
  <si>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</si>
  <si>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</si>
  <si>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</si>
  <si>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</si>
  <si>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</si>
  <si>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</si>
  <si>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</si>
  <si>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</si>
  <si>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</si>
  <si>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</si>
  <si>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</si>
  <si>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</si>
  <si>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</si>
  <si>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</si>
  <si>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</si>
  <si>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</si>
  <si>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</si>
  <si>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</si>
  <si>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</si>
  <si>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</si>
  <si>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</si>
  <si>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</si>
  <si>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</si>
  <si>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</si>
  <si>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</si>
  <si>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</si>
  <si>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</si>
  <si>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</si>
  <si>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</si>
  <si>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</si>
  <si>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</si>
  <si>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</si>
  <si>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</si>
  <si>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</si>
  <si>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</si>
  <si>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</si>
  <si>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</si>
  <si>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</si>
  <si>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</si>
  <si>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</si>
  <si>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</si>
  <si>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</si>
  <si>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</si>
  <si>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</si>
  <si>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</si>
  <si>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</si>
  <si>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</si>
  <si>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</si>
  <si>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</si>
  <si>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</si>
  <si>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</si>
  <si>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</si>
  <si>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</si>
  <si>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</si>
  <si>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</si>
  <si>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</si>
  <si>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</si>
  <si>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</si>
  <si>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</si>
  <si>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</si>
  <si>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</si>
  <si>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</si>
  <si>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</si>
  <si>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</si>
  <si>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</si>
  <si>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</si>
  <si>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</si>
  <si>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</si>
  <si>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</si>
  <si>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</si>
  <si>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</si>
  <si>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</si>
  <si>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</si>
  <si>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</si>
  <si>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</si>
  <si>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</si>
  <si>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</si>
  <si>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</si>
  <si>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</si>
  <si>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</si>
  <si>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</si>
  <si>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</si>
  <si>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</si>
  <si>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</si>
  <si>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</si>
  <si>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</si>
  <si>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</si>
  <si>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</si>
  <si>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</si>
  <si>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</si>
  <si>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</si>
  <si>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</si>
  <si>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</si>
  <si>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</si>
  <si>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</si>
  <si>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</si>
  <si>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</si>
  <si>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</si>
  <si>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</si>
  <si>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</si>
  <si>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</si>
  <si>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</si>
  <si>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</si>
  <si>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</si>
  <si>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</si>
  <si>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</si>
  <si>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</si>
  <si>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</si>
  <si>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</si>
  <si>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</si>
  <si>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</si>
  <si>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</si>
  <si>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</si>
  <si>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</si>
  <si>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</si>
  <si>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</si>
  <si>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</si>
  <si>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</si>
  <si>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</si>
  <si>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</si>
  <si>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</si>
  <si>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</si>
  <si>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</si>
  <si>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</si>
  <si>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</si>
  <si>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</si>
  <si>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</si>
  <si>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</si>
  <si>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</si>
  <si>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</si>
  <si>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</si>
  <si>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</si>
  <si>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</si>
  <si>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</si>
  <si>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</si>
  <si>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</si>
  <si>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</si>
  <si>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</si>
  <si>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</si>
  <si>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</si>
  <si>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</si>
  <si>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</si>
  <si>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</si>
  <si>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</si>
  <si>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</si>
  <si>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</si>
  <si>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</si>
  <si>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</si>
  <si>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</si>
  <si>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</si>
  <si>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</si>
  <si>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</si>
  <si>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</si>
  <si>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</si>
  <si>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</si>
  <si>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</si>
  <si>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</si>
  <si>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</si>
  <si>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</si>
  <si>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</si>
  <si>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</si>
  <si>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</si>
  <si>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</si>
  <si>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</si>
  <si>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</si>
  <si>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</si>
  <si>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</si>
  <si>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</si>
  <si>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</si>
  <si>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</si>
  <si>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</si>
  <si>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</si>
  <si>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</si>
  <si>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</si>
  <si>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</si>
  <si>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</si>
  <si>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</si>
  <si>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</si>
  <si>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</si>
  <si>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</si>
  <si>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</si>
  <si>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</si>
  <si>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</si>
  <si>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</si>
  <si>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</si>
  <si>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</si>
  <si>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</si>
  <si>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</si>
  <si>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</si>
  <si>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</si>
  <si>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</si>
  <si>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</si>
  <si>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</si>
  <si>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</si>
  <si>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</si>
  <si>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</si>
  <si>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</si>
  <si>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</si>
  <si>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</si>
  <si>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</si>
  <si>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</si>
  <si>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</si>
  <si>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</si>
  <si>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</si>
  <si>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</si>
  <si>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</si>
  <si>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</si>
  <si>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</si>
  <si>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</si>
  <si>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</si>
  <si>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</si>
  <si>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</si>
  <si>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</si>
  <si>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</si>
  <si>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</si>
  <si>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</si>
  <si>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</si>
  <si>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</si>
  <si>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</si>
  <si>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</si>
  <si>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</si>
  <si>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</si>
  <si>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</si>
  <si>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</si>
  <si>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</si>
  <si>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</si>
  <si>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</si>
  <si>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</si>
  <si>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</si>
  <si>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</si>
  <si>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</si>
  <si>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</si>
  <si>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</si>
  <si>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</si>
  <si>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</si>
  <si>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</si>
  <si>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</si>
  <si>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</si>
  <si>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</si>
  <si>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</si>
  <si>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</si>
  <si>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</si>
  <si>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</si>
  <si>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</si>
  <si>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</si>
  <si>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</si>
  <si>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</si>
  <si>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</si>
  <si>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</si>
  <si>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</si>
  <si>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</si>
  <si>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</si>
  <si>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</si>
  <si>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</si>
  <si>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</si>
  <si>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</si>
  <si>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</si>
  <si>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</si>
  <si>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</si>
  <si>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</si>
  <si>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</si>
  <si>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</si>
  <si>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</si>
  <si>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</si>
  <si>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</si>
  <si>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</si>
  <si>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</si>
  <si>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</si>
  <si>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</si>
  <si>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</si>
  <si>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</si>
  <si>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</si>
  <si>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</si>
  <si>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</si>
  <si>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</si>
  <si>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</si>
  <si>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</si>
  <si>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</si>
  <si>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</si>
  <si>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</si>
  <si>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</si>
  <si>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</si>
  <si>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</si>
  <si>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</si>
  <si>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</si>
  <si>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</si>
  <si>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</si>
  <si>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</si>
  <si>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</si>
  <si>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</si>
  <si>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</si>
  <si>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</si>
  <si>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</si>
  <si>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</si>
  <si>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</si>
  <si>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</si>
  <si>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</si>
  <si>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</si>
  <si>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</si>
  <si>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</si>
  <si>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</si>
  <si>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</si>
  <si>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</si>
  <si>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</si>
  <si>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</si>
  <si>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</si>
  <si>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</si>
  <si>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</si>
  <si>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</si>
  <si>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</si>
  <si>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</si>
  <si>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</si>
  <si>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</si>
  <si>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</si>
  <si>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</si>
  <si>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</si>
  <si>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</si>
  <si>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</si>
  <si>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</si>
  <si>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</si>
  <si>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</si>
  <si>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</si>
  <si>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</si>
  <si>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</si>
  <si>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</si>
  <si>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</si>
  <si>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</si>
  <si>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</si>
  <si>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</si>
  <si>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</si>
  <si>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</si>
  <si>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</si>
  <si>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</si>
  <si>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</si>
  <si>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</si>
  <si>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</si>
  <si>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</si>
  <si>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</si>
  <si>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</si>
  <si>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</si>
  <si>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</si>
  <si>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</si>
  <si>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</si>
  <si>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</si>
  <si>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</si>
  <si>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</si>
  <si>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</si>
  <si>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</si>
  <si>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</si>
  <si>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</si>
  <si>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</si>
  <si>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</si>
  <si>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</si>
  <si>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</si>
  <si>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</si>
  <si>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</si>
  <si>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</si>
  <si>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</si>
  <si>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</si>
  <si>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</si>
  <si>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</si>
  <si>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</si>
  <si>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</si>
  <si>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</si>
  <si>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</si>
  <si>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</si>
  <si>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</si>
  <si>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</si>
  <si>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</si>
  <si>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</si>
  <si>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</si>
  <si>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</si>
  <si>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</si>
  <si>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</si>
  <si>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</si>
  <si>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</si>
  <si>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</si>
  <si>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</si>
  <si>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</si>
  <si>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</si>
  <si>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</si>
  <si>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</si>
  <si>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</si>
  <si>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</si>
  <si>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</si>
  <si>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</si>
  <si>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</si>
  <si>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</si>
  <si>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</si>
  <si>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</si>
  <si>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</si>
  <si>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</si>
  <si>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</si>
  <si>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</si>
  <si>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</si>
  <si>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</si>
  <si>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</si>
  <si>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</si>
  <si>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</si>
  <si>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</si>
  <si>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</si>
  <si>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</si>
  <si>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</si>
  <si>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</si>
  <si>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</si>
  <si>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</si>
  <si>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</si>
  <si>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</si>
  <si>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</si>
  <si>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</si>
  <si>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</si>
  <si>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</si>
  <si>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</si>
  <si>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</si>
  <si>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</si>
  <si>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</si>
  <si>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</si>
  <si>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</si>
  <si>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</si>
  <si>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</si>
  <si>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</si>
  <si>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</si>
  <si>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</si>
  <si>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</si>
  <si>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</si>
  <si>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</si>
  <si>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</si>
  <si>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</si>
  <si>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</si>
  <si>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</si>
  <si>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</si>
  <si>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</si>
  <si>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</si>
  <si>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</si>
  <si>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</si>
  <si>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</si>
  <si>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</si>
  <si>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</si>
  <si>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</si>
  <si>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</si>
  <si>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</si>
  <si>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</si>
  <si>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</si>
  <si>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</si>
  <si>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</si>
  <si>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</si>
  <si>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</si>
  <si>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</si>
  <si>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</si>
  <si>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</si>
  <si>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</si>
  <si>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</si>
  <si>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</si>
  <si>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</si>
  <si>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</si>
  <si>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</si>
  <si>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</si>
  <si>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</si>
  <si>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</si>
  <si>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</si>
  <si>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</si>
  <si>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</si>
  <si>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</si>
  <si>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</si>
  <si>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</si>
  <si>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</si>
  <si>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</si>
  <si>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</si>
  <si>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</si>
  <si>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</si>
  <si>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</si>
  <si>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</si>
  <si>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</si>
  <si>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</si>
  <si>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</si>
  <si>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</si>
  <si>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</si>
  <si>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</si>
  <si>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</si>
  <si>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</si>
  <si>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</si>
  <si>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</si>
  <si>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</si>
  <si>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</si>
  <si>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</si>
  <si>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</si>
  <si>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</si>
  <si>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</si>
  <si>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</si>
  <si>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</si>
  <si>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</si>
  <si>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</si>
  <si>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</si>
  <si>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</si>
  <si>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</si>
  <si>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</si>
  <si>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</si>
  <si>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</si>
  <si>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</si>
  <si>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</si>
  <si>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</si>
  <si>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</si>
  <si>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</si>
  <si>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</si>
  <si>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</si>
  <si>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</si>
  <si>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</si>
  <si>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</si>
  <si>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</si>
  <si>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</si>
  <si>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</si>
  <si>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</si>
  <si>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</si>
  <si>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</si>
  <si>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</si>
  <si>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</si>
  <si>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</si>
  <si>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</si>
  <si>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</si>
  <si>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</si>
  <si>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</si>
  <si>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</si>
  <si>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</si>
  <si>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</si>
  <si>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</si>
  <si>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</si>
  <si>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</si>
  <si>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</si>
  <si>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</si>
  <si>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</si>
  <si>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</si>
  <si>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</si>
  <si>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</si>
  <si>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</si>
  <si>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</si>
  <si>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</si>
  <si>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</si>
  <si>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</si>
  <si>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</si>
  <si>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</si>
  <si>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</si>
  <si>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</si>
  <si>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</si>
  <si>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</si>
  <si>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</si>
  <si>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</si>
  <si>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</si>
  <si>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</si>
  <si>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</si>
  <si>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</si>
  <si>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</si>
  <si>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</si>
  <si>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</si>
  <si>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</si>
  <si>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</si>
  <si>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</si>
  <si>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</si>
  <si>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</si>
  <si>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</si>
  <si>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</si>
  <si>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</si>
  <si>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</si>
  <si>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</si>
  <si>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</si>
  <si>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</si>
  <si>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</si>
  <si>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</si>
  <si>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</si>
  <si>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</si>
  <si>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</si>
  <si>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</si>
  <si>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</si>
  <si>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</si>
  <si>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</si>
  <si>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</si>
  <si>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</si>
  <si>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</si>
  <si>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</si>
  <si>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</si>
  <si>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</si>
  <si>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</si>
  <si>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</si>
  <si>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</si>
  <si>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</si>
  <si>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</si>
  <si>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</si>
  <si>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</si>
  <si>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</si>
  <si>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</si>
  <si>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</si>
  <si>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</si>
  <si>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</si>
  <si>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</si>
  <si>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</si>
  <si>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</si>
  <si>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</si>
  <si>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</si>
  <si>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</si>
  <si>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</si>
  <si>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</si>
  <si>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</si>
  <si>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</si>
  <si>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</si>
  <si>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</si>
  <si>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</si>
  <si>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</si>
  <si>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</si>
  <si>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</si>
  <si>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</si>
  <si>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</si>
  <si>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</si>
  <si>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</si>
  <si>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</si>
  <si>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</si>
  <si>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</si>
  <si>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</si>
  <si>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</si>
  <si>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</si>
  <si>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</si>
  <si>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</si>
  <si>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</si>
  <si>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</si>
  <si>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</si>
  <si>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</si>
  <si>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</si>
  <si>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</si>
  <si>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</si>
  <si>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</si>
  <si>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</si>
  <si>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</si>
  <si>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</si>
  <si>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</si>
  <si>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</si>
  <si>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</si>
  <si>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</si>
  <si>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</si>
  <si>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</si>
  <si>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</si>
  <si>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</si>
  <si>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</si>
  <si>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</si>
  <si>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</si>
  <si>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</si>
  <si>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</si>
  <si>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</si>
  <si>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</si>
  <si>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</si>
  <si>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</si>
  <si>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</si>
  <si>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</si>
  <si>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</si>
  <si>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</si>
  <si>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</si>
  <si>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</si>
  <si>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</si>
  <si>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</si>
  <si>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</si>
  <si>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</si>
  <si>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</si>
  <si>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</si>
  <si>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</si>
  <si>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</si>
  <si>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</si>
  <si>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</si>
  <si>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</si>
  <si>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</si>
  <si>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</si>
  <si>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</si>
  <si>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</si>
  <si>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</si>
  <si>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</si>
  <si>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</si>
  <si>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</si>
  <si>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</si>
  <si>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</si>
  <si>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</si>
  <si>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</si>
  <si>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</si>
  <si>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</si>
  <si>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</si>
  <si>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</si>
  <si>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</si>
  <si>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</si>
  <si>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</si>
  <si>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</si>
  <si>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</si>
  <si>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</si>
  <si>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</si>
  <si>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</si>
  <si>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</si>
  <si>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</si>
  <si>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</si>
  <si>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</si>
  <si>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</si>
  <si>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</si>
  <si>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</si>
  <si>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</si>
  <si>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</si>
  <si>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</si>
  <si>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</si>
  <si>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</si>
  <si>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</si>
  <si>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</si>
  <si>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</si>
  <si>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</si>
  <si>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</si>
  <si>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</si>
  <si>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</si>
  <si>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</si>
  <si>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</si>
  <si>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</si>
  <si>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</si>
  <si>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</si>
  <si>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</si>
  <si>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</si>
  <si>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</si>
  <si>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</si>
  <si>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</si>
  <si>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</si>
  <si>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</si>
  <si>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</si>
  <si>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</si>
  <si>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</si>
  <si>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</si>
  <si>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</si>
  <si>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</si>
  <si>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</si>
  <si>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</si>
  <si>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</si>
  <si>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</si>
  <si>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</si>
  <si>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</si>
  <si>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</si>
  <si>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</si>
  <si>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</si>
  <si>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</si>
  <si>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</si>
  <si>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</si>
  <si>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</si>
  <si>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</si>
  <si>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</si>
  <si>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</si>
  <si>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</si>
  <si>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</si>
  <si>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</si>
  <si>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</si>
  <si>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</si>
  <si>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</si>
  <si>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</si>
  <si>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</si>
  <si>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</si>
  <si>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</si>
  <si>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</si>
  <si>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</si>
  <si>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</si>
  <si>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</si>
  <si>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</si>
  <si>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</si>
  <si>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</si>
  <si>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</si>
  <si>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</si>
  <si>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</si>
  <si>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</si>
  <si>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</si>
  <si>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</si>
  <si>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</si>
  <si>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</si>
  <si>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</si>
  <si>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</si>
  <si>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</si>
  <si>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</si>
  <si>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(blank)</t>
  </si>
  <si>
    <t>Grand Total</t>
  </si>
  <si>
    <t>&lt;4-1-11</t>
  </si>
  <si>
    <t>Jan</t>
  </si>
  <si>
    <t>Feb</t>
  </si>
  <si>
    <t>Mar</t>
  </si>
  <si>
    <t>Apr</t>
  </si>
  <si>
    <t>May</t>
  </si>
  <si>
    <t>Jun</t>
  </si>
  <si>
    <t>Jul</t>
  </si>
  <si>
    <t>Aug</t>
  </si>
  <si>
    <t>Sep</t>
  </si>
  <si>
    <t>Oct</t>
  </si>
  <si>
    <t>Nov</t>
  </si>
  <si>
    <t>Dec</t>
  </si>
  <si>
    <t>Sum of Sales</t>
  </si>
  <si>
    <t>Sum of Profit</t>
  </si>
  <si>
    <t>catogory</t>
  </si>
  <si>
    <t>profit</t>
  </si>
  <si>
    <t>state</t>
  </si>
  <si>
    <t>sales</t>
  </si>
  <si>
    <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</si>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</sst>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0.00,&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right/>
      <top style="thin">
        <color indexed="65"/>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top style="thin">
        <color rgb="FF999999"/>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1" fillId="0" borderId="0" xfId="0" applyFont="1"/>
    <xf numFmtId="1" fontId="0" fillId="0" borderId="0" xfId="0" applyNumberFormat="1"/>
    <xf numFmtId="165" fontId="0" fillId="0" borderId="0" xfId="0" applyNumberFormat="1"/>
    <xf numFmtId="10" fontId="0" fillId="0" borderId="0" xfId="1" applyNumberFormat="1" applyFont="1"/>
    <xf numFmtId="164" fontId="0" fillId="0" borderId="0" xfId="0" applyNumberFormat="1"/>
    <xf numFmtId="0" fontId="0" fillId="0" borderId="2" xfId="0" pivotButton="1" applyBorder="1"/>
    <xf numFmtId="0" fontId="0" fillId="0" borderId="3" xfId="0" applyBorder="1"/>
    <xf numFmtId="0" fontId="0" fillId="0" borderId="2" xfId="0" applyBorder="1" applyAlignment="1">
      <alignment horizontal="left"/>
    </xf>
    <xf numFmtId="0" fontId="0" fillId="0" borderId="4" xfId="0" applyBorder="1" applyAlignment="1">
      <alignment horizontal="left"/>
    </xf>
    <xf numFmtId="0" fontId="0" fillId="0" borderId="5" xfId="0" applyBorder="1"/>
    <xf numFmtId="165" fontId="0" fillId="0" borderId="5" xfId="0" applyNumberFormat="1" applyBorder="1"/>
    <xf numFmtId="0" fontId="0" fillId="0" borderId="2" xfId="0" applyBorder="1"/>
    <xf numFmtId="0" fontId="0" fillId="0" borderId="6" xfId="0" applyBorder="1"/>
    <xf numFmtId="0" fontId="0" fillId="0" borderId="7" xfId="0" applyBorder="1" applyAlignment="1">
      <alignment horizontal="left"/>
    </xf>
    <xf numFmtId="0" fontId="0" fillId="0" borderId="7" xfId="0" applyBorder="1"/>
    <xf numFmtId="0" fontId="0" fillId="0" borderId="8" xfId="0" applyBorder="1"/>
    <xf numFmtId="0" fontId="0" fillId="0" borderId="4" xfId="0" applyBorder="1"/>
    <xf numFmtId="0" fontId="0" fillId="0" borderId="9" xfId="0" applyBorder="1"/>
    <xf numFmtId="165" fontId="0" fillId="0" borderId="7" xfId="0" applyNumberFormat="1" applyBorder="1"/>
    <xf numFmtId="165" fontId="0" fillId="0" borderId="8" xfId="0" applyNumberFormat="1" applyBorder="1"/>
    <xf numFmtId="0" fontId="0" fillId="0" borderId="10" xfId="0" applyBorder="1"/>
    <xf numFmtId="10" fontId="0" fillId="0" borderId="10" xfId="0" applyNumberFormat="1" applyBorder="1"/>
    <xf numFmtId="10" fontId="0" fillId="0" borderId="5" xfId="0" applyNumberFormat="1" applyBorder="1"/>
    <xf numFmtId="9" fontId="0" fillId="0" borderId="3" xfId="0" applyNumberFormat="1" applyBorder="1"/>
    <xf numFmtId="9" fontId="0" fillId="0" borderId="10" xfId="0" applyNumberFormat="1" applyBorder="1"/>
    <xf numFmtId="0" fontId="0" fillId="0" borderId="11" xfId="0" applyBorder="1"/>
    <xf numFmtId="0" fontId="0" fillId="0" borderId="1" xfId="0" applyBorder="1"/>
    <xf numFmtId="0" fontId="0" fillId="0" borderId="12" xfId="0" applyBorder="1" applyAlignment="1">
      <alignment horizontal="left"/>
    </xf>
    <xf numFmtId="0" fontId="0" fillId="0" borderId="12" xfId="0" applyBorder="1"/>
    <xf numFmtId="0" fontId="0" fillId="0" borderId="13" xfId="0" applyBorder="1"/>
    <xf numFmtId="0" fontId="0" fillId="0" borderId="14" xfId="0" applyBorder="1"/>
    <xf numFmtId="1" fontId="0" fillId="0" borderId="2" xfId="0" applyNumberFormat="1" applyBorder="1" applyAlignment="1">
      <alignment horizontal="left"/>
    </xf>
  </cellXfs>
  <cellStyles count="2">
    <cellStyle name="Normal" xfId="0" builtinId="0"/>
    <cellStyle name="Percent" xfId="1" builtinId="5"/>
  </cellStyles>
  <dxfs count="31">
    <dxf>
      <numFmt numFmtId="13" formatCode="0%"/>
    </dxf>
    <dxf>
      <numFmt numFmtId="13" formatCode="0%"/>
    </dxf>
    <dxf>
      <numFmt numFmtId="0" formatCode="General"/>
    </dxf>
    <dxf>
      <numFmt numFmtId="13" formatCode="0%"/>
    </dxf>
    <dxf>
      <numFmt numFmtId="13" formatCode="0%"/>
    </dxf>
    <dxf>
      <numFmt numFmtId="0" formatCode="General"/>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66" formatCode="0.0000000000"/>
    </dxf>
    <dxf>
      <numFmt numFmtId="13" formatCode="0%"/>
    </dxf>
    <dxf>
      <numFmt numFmtId="165" formatCode="\$0.00,&quot;k&quot;"/>
    </dxf>
    <dxf>
      <numFmt numFmtId="13" formatCode="0%"/>
    </dxf>
    <dxf>
      <numFmt numFmtId="165" formatCode="\$0.00,&quot;k&quot;"/>
    </dxf>
    <dxf>
      <numFmt numFmtId="1" formatCode="0"/>
    </dxf>
    <dxf>
      <numFmt numFmtId="165" formatCode="\$0.00,&quot;k&quot;"/>
    </dxf>
    <dxf>
      <numFmt numFmtId="13" formatCode="0%"/>
    </dxf>
    <dxf>
      <numFmt numFmtId="165" formatCode="\$0.00,&quot;k&quot;"/>
    </dxf>
    <dxf>
      <numFmt numFmtId="13"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0"/>
      <tableStyleElement type="firstRowStripe" dxfId="29"/>
      <tableStyleElement type="secondRowStripe" dxfId="28"/>
    </tableStyle>
  </tableStyles>
  <colors>
    <mruColors>
      <color rgb="FF63F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Sheet1!$A$4:$A$17</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1-CCD1-457C-8918-E4C1BE790C2A}"/>
            </c:ext>
          </c:extLst>
        </c:ser>
        <c:dLbls>
          <c:showLegendKey val="0"/>
          <c:showVal val="0"/>
          <c:showCatName val="0"/>
          <c:showSerName val="0"/>
          <c:showPercent val="0"/>
          <c:showBubbleSize val="0"/>
        </c:dLbls>
        <c:axId val="1133824415"/>
        <c:axId val="1086869007"/>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Sheet1!$A$4:$A$17</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0-CCD1-457C-8918-E4C1BE790C2A}"/>
            </c:ext>
          </c:extLst>
        </c:ser>
        <c:dLbls>
          <c:showLegendKey val="0"/>
          <c:showVal val="0"/>
          <c:showCatName val="0"/>
          <c:showSerName val="0"/>
          <c:showPercent val="0"/>
          <c:showBubbleSize val="0"/>
        </c:dLbls>
        <c:gapWidth val="219"/>
        <c:overlap val="-27"/>
        <c:axId val="1133826335"/>
        <c:axId val="1086868511"/>
      </c:barChart>
      <c:catAx>
        <c:axId val="113382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868511"/>
        <c:crosses val="autoZero"/>
        <c:auto val="1"/>
        <c:lblAlgn val="ctr"/>
        <c:lblOffset val="100"/>
        <c:noMultiLvlLbl val="0"/>
      </c:catAx>
      <c:valAx>
        <c:axId val="108686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826335"/>
        <c:crosses val="autoZero"/>
        <c:crossBetween val="between"/>
      </c:valAx>
      <c:valAx>
        <c:axId val="10868690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824415"/>
        <c:crosses val="max"/>
        <c:crossBetween val="between"/>
      </c:valAx>
      <c:catAx>
        <c:axId val="1133824415"/>
        <c:scaling>
          <c:orientation val="minMax"/>
        </c:scaling>
        <c:delete val="1"/>
        <c:axPos val="b"/>
        <c:numFmt formatCode="General" sourceLinked="1"/>
        <c:majorTickMark val="out"/>
        <c:minorTickMark val="none"/>
        <c:tickLblPos val="nextTo"/>
        <c:crossAx val="10868690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[ecomerce.xlsx]Sheet1!PivotTable3</c:name>
    <c:fmtId val="3"/>
  </c:pivotSource>
  <c:chart>
    <c:title>
      <c:layout>
        <c:manualLayout>
          <c:xMode val="edge"/>
          <c:yMode val="edge"/>
          <c:x val="0.59755030621172356"/>
          <c:y val="0.265339966832504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Sheet1!$B$32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93-4E74-8831-DE92D0602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93-4E74-8831-DE92D0602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93-4E74-8831-DE92D0602D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93-4E74-8831-DE92D0602DCC}"/>
              </c:ext>
            </c:extLst>
          </c:dPt>
          <c:cat>
            <c:strRef>
              <c:f>Sheet1!$A$33:$A$37</c:f>
              <c:strCache>
                <c:ptCount val="4"/>
                <c:pt idx="0">
                  <c:v>Furniture</c:v>
                </c:pt>
                <c:pt idx="1">
                  <c:v>Office Supplies</c:v>
                </c:pt>
                <c:pt idx="2">
                  <c:v>Technology</c:v>
                </c:pt>
                <c:pt idx="3">
                  <c:v>(blank)</c:v>
                </c:pt>
              </c:strCache>
            </c:strRef>
          </c:cat>
          <c:val>
            <c:numRef>
              <c:f>Sheet1!$B$33:$B$37</c:f>
              <c:numCache>
                <c:formatCode>General</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AFEF-4754-820D-837A2E12A407}"/>
            </c:ext>
          </c:extLst>
        </c:ser>
        <c:dLbls>
          <c:showLegendKey val="0"/>
          <c:showVal val="0"/>
          <c:showCatName val="0"/>
          <c:showSerName val="0"/>
          <c:showPercent val="0"/>
          <c:showBubbleSize val="0"/>
          <c:showLeaderLines val="1"/>
        </c:dLbls>
        <c:firstSliceAng val="82"/>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Sheet1!$D$46</c:f>
              <c:strCache>
                <c:ptCount val="1"/>
                <c:pt idx="0">
                  <c:v>sales</c:v>
                </c:pt>
              </c:strCache>
            </c:strRef>
          </c:tx>
          <c:spPr>
            <a:solidFill>
              <a:schemeClr val="accent1"/>
            </a:solidFill>
            <a:ln>
              <a:noFill/>
            </a:ln>
            <a:effectLst/>
          </c:spPr>
          <c:cat>
            <c:strRef>
              <c:f>Sheet1!$C$47:$C$95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Sheet1!$D$47:$D$95</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formatCode="General">
                  <c:v>1603.1360000000002</c:v>
                </c:pt>
              </c:numCache>
            </c:numRef>
          </c:val>
          <c:extLst>
            <c:ext xmlns:c16="http://schemas.microsoft.com/office/drawing/2014/chart" uri="{C3380CC4-5D6E-409C-BE32-E72D297353CC}">
              <c16:uniqueId val="{00000000-27B6-453A-89B6-B8469F56C3F1}"/>
            </c:ext>
          </c:extLst>
        </c:ser>
        <c:dLbls>
          <c:showLegendKey val="0"/>
          <c:showVal val="0"/>
          <c:showCatName val="0"/>
          <c:showSerName val="0"/>
          <c:showPercent val="0"/>
          <c:showBubbleSize val="0"/>
        </c:dLbls>
        <c:axId val="1135692143"/>
        <c:axId val="1171161775"/>
      </c:areaChart>
      <c:catAx>
        <c:axId val="113569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161775"/>
        <c:crosses val="autoZero"/>
        <c:auto val="1"/>
        <c:lblAlgn val="ctr"/>
        <c:lblOffset val="100"/>
        <c:noMultiLvlLbl val="0"/>
      </c:catAx>
      <c:valAx>
        <c:axId val="11711617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92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Sheet1!$B$112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DA-47A5-AA85-52E9ED6503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DA-47A5-AA85-52E9ED6503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DA-47A5-AA85-52E9ED6503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DA-47A5-AA85-52E9ED6503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DA-47A5-AA85-52E9ED6503C5}"/>
              </c:ext>
            </c:extLst>
          </c:dPt>
          <c:cat>
            <c:strRef>
              <c:f>Sheet1!$A$113:$A$118</c:f>
              <c:strCache>
                <c:ptCount val="5"/>
                <c:pt idx="0">
                  <c:v>Binders</c:v>
                </c:pt>
                <c:pt idx="1">
                  <c:v>Chairs</c:v>
                </c:pt>
                <c:pt idx="2">
                  <c:v>Phones</c:v>
                </c:pt>
                <c:pt idx="3">
                  <c:v>Storage</c:v>
                </c:pt>
                <c:pt idx="4">
                  <c:v>Tables</c:v>
                </c:pt>
              </c:strCache>
            </c:strRef>
          </c:cat>
          <c:val>
            <c:numRef>
              <c:f>Sheet1!$B$113:$B$118</c:f>
              <c:numCache>
                <c:formatCode>0%</c:formatCode>
                <c:ptCount val="5"/>
                <c:pt idx="0">
                  <c:v>0.15735761595638778</c:v>
                </c:pt>
                <c:pt idx="1">
                  <c:v>0.2540842308583216</c:v>
                </c:pt>
                <c:pt idx="2">
                  <c:v>0.25528944280115895</c:v>
                </c:pt>
                <c:pt idx="3">
                  <c:v>0.17316269233724033</c:v>
                </c:pt>
                <c:pt idx="4">
                  <c:v>0.16010601804689131</c:v>
                </c:pt>
              </c:numCache>
            </c:numRef>
          </c:val>
          <c:extLst>
            <c:ext xmlns:c16="http://schemas.microsoft.com/office/drawing/2014/chart" uri="{C3380CC4-5D6E-409C-BE32-E72D297353CC}">
              <c16:uniqueId val="{00000000-109C-47BC-93AA-A3F93076F2B0}"/>
            </c:ext>
          </c:extLst>
        </c:ser>
        <c:dLbls>
          <c:showLegendKey val="0"/>
          <c:showVal val="0"/>
          <c:showCatName val="0"/>
          <c:showSerName val="0"/>
          <c:showPercent val="0"/>
          <c:showBubbleSize val="0"/>
          <c:showLeaderLines val="1"/>
        </c:dLbls>
        <c:firstSliceAng val="4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[ecomerce.xlsx]Sheet1!PivotTable9</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179775280898875E-2"/>
          <c:y val="8.8888888888888892E-2"/>
          <c:w val="0.86267166042446941"/>
          <c:h val="0.67407407407407405"/>
        </c:manualLayout>
      </c:layout>
      <c:lineChart>
        <c:grouping val="standard"/>
        <c:varyColors val="0"/>
        <c:ser>
          <c:idx val="0"/>
          <c:order val="0"/>
          <c:tx>
            <c:strRef>
              <c:f>Sheet1!$B$138</c:f>
              <c:strCache>
                <c:ptCount val="1"/>
                <c:pt idx="0">
                  <c:v>Total</c:v>
                </c:pt>
              </c:strCache>
            </c:strRef>
          </c:tx>
          <c:spPr>
            <a:ln w="28575" cap="rnd">
              <a:solidFill>
                <a:schemeClr val="accent1"/>
              </a:solidFill>
              <a:round/>
            </a:ln>
            <a:effectLst/>
          </c:spPr>
          <c:marker>
            <c:symbol val="none"/>
          </c:marker>
          <c:cat>
            <c:strRef>
              <c:f>Sheet1!$A$139:$A$152</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Sheet1!$B$139:$B$152</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B0DF-4AA6-A9AB-167E2205226C}"/>
            </c:ext>
          </c:extLst>
        </c:ser>
        <c:dLbls>
          <c:showLegendKey val="0"/>
          <c:showVal val="0"/>
          <c:showCatName val="0"/>
          <c:showSerName val="0"/>
          <c:showPercent val="0"/>
          <c:showBubbleSize val="0"/>
        </c:dLbls>
        <c:smooth val="0"/>
        <c:axId val="1263216223"/>
        <c:axId val="1256827711"/>
      </c:lineChart>
      <c:catAx>
        <c:axId val="1263216223"/>
        <c:scaling>
          <c:orientation val="minMax"/>
        </c:scaling>
        <c:delete val="1"/>
        <c:axPos val="b"/>
        <c:numFmt formatCode="General" sourceLinked="1"/>
        <c:majorTickMark val="none"/>
        <c:minorTickMark val="none"/>
        <c:tickLblPos val="nextTo"/>
        <c:crossAx val="1256827711"/>
        <c:crosses val="autoZero"/>
        <c:auto val="1"/>
        <c:lblAlgn val="ctr"/>
        <c:lblOffset val="100"/>
        <c:noMultiLvlLbl val="0"/>
      </c:catAx>
      <c:valAx>
        <c:axId val="1256827711"/>
        <c:scaling>
          <c:orientation val="minMax"/>
        </c:scaling>
        <c:delete val="1"/>
        <c:axPos val="l"/>
        <c:numFmt formatCode="General" sourceLinked="1"/>
        <c:majorTickMark val="none"/>
        <c:minorTickMark val="none"/>
        <c:tickLblPos val="nextTo"/>
        <c:crossAx val="126321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[ecomerce.xlsx]Sheet1!PivotTable8</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081967213115"/>
          <c:y val="0.40498442367601245"/>
          <c:w val="0.69945355191256831"/>
          <c:h val="0.31464174454828658"/>
        </c:manualLayout>
      </c:layout>
      <c:lineChart>
        <c:grouping val="standard"/>
        <c:varyColors val="0"/>
        <c:ser>
          <c:idx val="0"/>
          <c:order val="0"/>
          <c:tx>
            <c:strRef>
              <c:f>Sheet1!$B$121</c:f>
              <c:strCache>
                <c:ptCount val="1"/>
                <c:pt idx="0">
                  <c:v>Total</c:v>
                </c:pt>
              </c:strCache>
            </c:strRef>
          </c:tx>
          <c:spPr>
            <a:ln w="28575" cap="rnd">
              <a:solidFill>
                <a:schemeClr val="accent1"/>
              </a:solidFill>
              <a:round/>
            </a:ln>
            <a:effectLst/>
          </c:spPr>
          <c:marker>
            <c:symbol val="none"/>
          </c:marker>
          <c:cat>
            <c:strRef>
              <c:f>Sheet1!$A$122:$A$135</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Sheet1!$B$122:$B$135</c:f>
              <c:numCache>
                <c:formatCode>General</c:formatCode>
                <c:ptCount val="13"/>
                <c:pt idx="0">
                  <c:v>0</c:v>
                </c:pt>
                <c:pt idx="1">
                  <c:v>57795.604000000007</c:v>
                </c:pt>
                <c:pt idx="2">
                  <c:v>95047.361999999994</c:v>
                </c:pt>
                <c:pt idx="3">
                  <c:v>217145.68400000001</c:v>
                </c:pt>
                <c:pt idx="4">
                  <c:v>302026.18599999999</c:v>
                </c:pt>
                <c:pt idx="5">
                  <c:v>396925.848</c:v>
                </c:pt>
                <c:pt idx="6">
                  <c:v>489413.212</c:v>
                </c:pt>
                <c:pt idx="7">
                  <c:v>578053.40299999993</c:v>
                </c:pt>
                <c:pt idx="8">
                  <c:v>680344.89199999999</c:v>
                </c:pt>
                <c:pt idx="9">
                  <c:v>864544.12899999996</c:v>
                </c:pt>
                <c:pt idx="10">
                  <c:v>987744.97149999999</c:v>
                </c:pt>
                <c:pt idx="11">
                  <c:v>1193759.8800000001</c:v>
                </c:pt>
                <c:pt idx="12">
                  <c:v>1397421.9100000001</c:v>
                </c:pt>
              </c:numCache>
            </c:numRef>
          </c:val>
          <c:smooth val="0"/>
          <c:extLst>
            <c:ext xmlns:c16="http://schemas.microsoft.com/office/drawing/2014/chart" uri="{C3380CC4-5D6E-409C-BE32-E72D297353CC}">
              <c16:uniqueId val="{00000000-128A-4770-BA09-D63FEBC80437}"/>
            </c:ext>
          </c:extLst>
        </c:ser>
        <c:dLbls>
          <c:showLegendKey val="0"/>
          <c:showVal val="0"/>
          <c:showCatName val="0"/>
          <c:showSerName val="0"/>
          <c:showPercent val="0"/>
          <c:showBubbleSize val="0"/>
        </c:dLbls>
        <c:smooth val="0"/>
        <c:axId val="1135701743"/>
        <c:axId val="1171153343"/>
      </c:lineChart>
      <c:catAx>
        <c:axId val="1135701743"/>
        <c:scaling>
          <c:orientation val="minMax"/>
        </c:scaling>
        <c:delete val="1"/>
        <c:axPos val="b"/>
        <c:numFmt formatCode="General" sourceLinked="1"/>
        <c:majorTickMark val="none"/>
        <c:minorTickMark val="none"/>
        <c:tickLblPos val="nextTo"/>
        <c:crossAx val="1171153343"/>
        <c:crosses val="autoZero"/>
        <c:auto val="1"/>
        <c:lblAlgn val="ctr"/>
        <c:lblOffset val="100"/>
        <c:noMultiLvlLbl val="0"/>
      </c:catAx>
      <c:valAx>
        <c:axId val="1171153343"/>
        <c:scaling>
          <c:orientation val="minMax"/>
        </c:scaling>
        <c:delete val="1"/>
        <c:axPos val="l"/>
        <c:numFmt formatCode="General" sourceLinked="1"/>
        <c:majorTickMark val="none"/>
        <c:minorTickMark val="none"/>
        <c:tickLblPos val="nextTo"/>
        <c:crossAx val="11357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[ecomerce.xlsx]Sheet1!PivotTable10</c:name>
    <c:fmtId val="2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Sheet1!$G$138</c:f>
              <c:strCache>
                <c:ptCount val="1"/>
                <c:pt idx="0">
                  <c:v>Total</c:v>
                </c:pt>
              </c:strCache>
            </c:strRef>
          </c:tx>
          <c:spPr>
            <a:ln w="28575" cap="rnd">
              <a:solidFill>
                <a:schemeClr val="accent1"/>
              </a:solidFill>
              <a:round/>
            </a:ln>
            <a:effectLst/>
          </c:spPr>
          <c:marker>
            <c:symbol val="none"/>
          </c:marker>
          <c:cat>
            <c:strRef>
              <c:f>Sheet1!$F$139:$F$152</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Sheet1!$G$139:$G$152</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CB6B-47B1-9400-D138288281D4}"/>
            </c:ext>
          </c:extLst>
        </c:ser>
        <c:dLbls>
          <c:showLegendKey val="0"/>
          <c:showVal val="0"/>
          <c:showCatName val="0"/>
          <c:showSerName val="0"/>
          <c:showPercent val="0"/>
          <c:showBubbleSize val="0"/>
        </c:dLbls>
        <c:smooth val="0"/>
        <c:axId val="1263217663"/>
        <c:axId val="1171163759"/>
      </c:lineChart>
      <c:catAx>
        <c:axId val="1263217663"/>
        <c:scaling>
          <c:orientation val="minMax"/>
        </c:scaling>
        <c:delete val="1"/>
        <c:axPos val="b"/>
        <c:numFmt formatCode="General" sourceLinked="1"/>
        <c:majorTickMark val="none"/>
        <c:minorTickMark val="none"/>
        <c:tickLblPos val="nextTo"/>
        <c:crossAx val="1171163759"/>
        <c:crosses val="autoZero"/>
        <c:auto val="1"/>
        <c:lblAlgn val="ctr"/>
        <c:lblOffset val="100"/>
        <c:noMultiLvlLbl val="0"/>
      </c:catAx>
      <c:valAx>
        <c:axId val="1171163759"/>
        <c:scaling>
          <c:orientation val="minMax"/>
        </c:scaling>
        <c:delete val="1"/>
        <c:axPos val="l"/>
        <c:numFmt formatCode="General" sourceLinked="1"/>
        <c:majorTickMark val="none"/>
        <c:minorTickMark val="none"/>
        <c:tickLblPos val="nextTo"/>
        <c:crossAx val="126321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[ecomerce.xlsx]Sheet1!PivotTable11</c:name>
    <c:fmtId val="3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931972789115646"/>
          <c:w val="0.8478561549100968"/>
          <c:h val="0.70068027210884354"/>
        </c:manualLayout>
      </c:layout>
      <c:lineChart>
        <c:grouping val="standard"/>
        <c:varyColors val="0"/>
        <c:ser>
          <c:idx val="0"/>
          <c:order val="0"/>
          <c:tx>
            <c:strRef>
              <c:f>Sheet1!$B$159</c:f>
              <c:strCache>
                <c:ptCount val="1"/>
                <c:pt idx="0">
                  <c:v>Total</c:v>
                </c:pt>
              </c:strCache>
            </c:strRef>
          </c:tx>
          <c:spPr>
            <a:ln w="28575" cap="rnd">
              <a:solidFill>
                <a:schemeClr val="accent1"/>
              </a:solidFill>
              <a:round/>
            </a:ln>
            <a:effectLst/>
          </c:spPr>
          <c:marker>
            <c:symbol val="none"/>
          </c:marker>
          <c:cat>
            <c:strRef>
              <c:f>Sheet1!$A$160:$A$173</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Sheet1!$B$160:$B$173</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14F4-432B-A276-728C0AF9A9C2}"/>
            </c:ext>
          </c:extLst>
        </c:ser>
        <c:dLbls>
          <c:showLegendKey val="0"/>
          <c:showVal val="0"/>
          <c:showCatName val="0"/>
          <c:showSerName val="0"/>
          <c:showPercent val="0"/>
          <c:showBubbleSize val="0"/>
        </c:dLbls>
        <c:smooth val="0"/>
        <c:axId val="1133801375"/>
        <c:axId val="1086874959"/>
      </c:lineChart>
      <c:catAx>
        <c:axId val="1133801375"/>
        <c:scaling>
          <c:orientation val="minMax"/>
        </c:scaling>
        <c:delete val="1"/>
        <c:axPos val="b"/>
        <c:numFmt formatCode="General" sourceLinked="1"/>
        <c:majorTickMark val="none"/>
        <c:minorTickMark val="none"/>
        <c:tickLblPos val="nextTo"/>
        <c:crossAx val="1086874959"/>
        <c:crosses val="autoZero"/>
        <c:auto val="1"/>
        <c:lblAlgn val="ctr"/>
        <c:lblOffset val="100"/>
        <c:noMultiLvlLbl val="0"/>
      </c:catAx>
      <c:valAx>
        <c:axId val="1086874959"/>
        <c:scaling>
          <c:orientation val="minMax"/>
        </c:scaling>
        <c:delete val="1"/>
        <c:axPos val="l"/>
        <c:numFmt formatCode="General" sourceLinked="1"/>
        <c:majorTickMark val="none"/>
        <c:minorTickMark val="none"/>
        <c:tickLblPos val="nextTo"/>
        <c:crossAx val="113380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[ecomerce.xlsx]Sheet1!PivotTable12</c:name>
    <c:fmtId val="3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Sheet1!$E$159</c:f>
              <c:strCache>
                <c:ptCount val="1"/>
                <c:pt idx="0">
                  <c:v>Total</c:v>
                </c:pt>
              </c:strCache>
            </c:strRef>
          </c:tx>
          <c:spPr>
            <a:ln w="28575" cap="rnd">
              <a:solidFill>
                <a:schemeClr val="accent1"/>
              </a:solidFill>
              <a:round/>
            </a:ln>
            <a:effectLst/>
          </c:spPr>
          <c:marker>
            <c:symbol val="none"/>
          </c:marker>
          <c:cat>
            <c:strRef>
              <c:f>Sheet1!$D$160:$D$173</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Sheet1!$E$160:$E$173</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C73C-4D65-842B-119FE616044F}"/>
            </c:ext>
          </c:extLst>
        </c:ser>
        <c:dLbls>
          <c:showLegendKey val="0"/>
          <c:showVal val="0"/>
          <c:showCatName val="0"/>
          <c:showSerName val="0"/>
          <c:showPercent val="0"/>
          <c:showBubbleSize val="0"/>
        </c:dLbls>
        <c:smooth val="0"/>
        <c:axId val="1263222943"/>
        <c:axId val="1270639631"/>
      </c:lineChart>
      <c:catAx>
        <c:axId val="1263222943"/>
        <c:scaling>
          <c:orientation val="minMax"/>
        </c:scaling>
        <c:delete val="1"/>
        <c:axPos val="b"/>
        <c:numFmt formatCode="General" sourceLinked="1"/>
        <c:majorTickMark val="none"/>
        <c:minorTickMark val="none"/>
        <c:tickLblPos val="nextTo"/>
        <c:crossAx val="1270639631"/>
        <c:crosses val="autoZero"/>
        <c:auto val="1"/>
        <c:lblAlgn val="ctr"/>
        <c:lblOffset val="100"/>
        <c:noMultiLvlLbl val="0"/>
      </c:catAx>
      <c:valAx>
        <c:axId val="1270639631"/>
        <c:scaling>
          <c:orientation val="minMax"/>
        </c:scaling>
        <c:delete val="1"/>
        <c:axPos val="l"/>
        <c:numFmt formatCode="General" sourceLinked="1"/>
        <c:majorTickMark val="none"/>
        <c:minorTickMark val="none"/>
        <c:tickLblPos val="nextTo"/>
        <c:crossAx val="12632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3585057509808"/>
          <c:y val="8.9889809378267516E-2"/>
          <c:w val="0.73808672998893399"/>
          <c:h val="0.57961553929059761"/>
        </c:manualLayout>
      </c:layout>
      <c:areaChart>
        <c:grouping val="standard"/>
        <c:varyColors val="0"/>
        <c:ser>
          <c:idx val="1"/>
          <c:order val="1"/>
          <c:tx>
            <c:strRef>
              <c:f>Sheet1!$C$3</c:f>
              <c:strCache>
                <c:ptCount val="1"/>
                <c:pt idx="0">
                  <c:v>Sum of Profit</c:v>
                </c:pt>
              </c:strCache>
            </c:strRef>
          </c:tx>
          <c:spPr>
            <a:solidFill>
              <a:schemeClr val="accent6">
                <a:lumMod val="60000"/>
                <a:lumOff val="40000"/>
              </a:schemeClr>
            </a:solidFill>
            <a:ln>
              <a:noFill/>
            </a:ln>
            <a:effectLst/>
          </c:spPr>
          <c:cat>
            <c:strRef>
              <c:f>Sheet1!$A$4:$A$17</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0-2B69-4B35-A2CA-53EE8EBA9E03}"/>
            </c:ext>
          </c:extLst>
        </c:ser>
        <c:dLbls>
          <c:showLegendKey val="0"/>
          <c:showVal val="0"/>
          <c:showCatName val="0"/>
          <c:showSerName val="0"/>
          <c:showPercent val="0"/>
          <c:showBubbleSize val="0"/>
        </c:dLbls>
        <c:axId val="1133824415"/>
        <c:axId val="1086869007"/>
      </c:areaChart>
      <c:barChart>
        <c:barDir val="col"/>
        <c:grouping val="clustered"/>
        <c:varyColors val="0"/>
        <c:ser>
          <c:idx val="0"/>
          <c:order val="0"/>
          <c:tx>
            <c:strRef>
              <c:f>Sheet1!$B$3</c:f>
              <c:strCache>
                <c:ptCount val="1"/>
                <c:pt idx="0">
                  <c:v>Sum of Sales</c:v>
                </c:pt>
              </c:strCache>
            </c:strRef>
          </c:tx>
          <c:spPr>
            <a:solidFill>
              <a:schemeClr val="accent1">
                <a:lumMod val="50000"/>
              </a:schemeClr>
            </a:solidFill>
            <a:ln>
              <a:noFill/>
            </a:ln>
            <a:effectLst/>
          </c:spPr>
          <c:invertIfNegative val="0"/>
          <c:cat>
            <c:strRef>
              <c:f>Sheet1!$A$4:$A$17</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1-2B69-4B35-A2CA-53EE8EBA9E03}"/>
            </c:ext>
          </c:extLst>
        </c:ser>
        <c:dLbls>
          <c:showLegendKey val="0"/>
          <c:showVal val="0"/>
          <c:showCatName val="0"/>
          <c:showSerName val="0"/>
          <c:showPercent val="0"/>
          <c:showBubbleSize val="0"/>
        </c:dLbls>
        <c:gapWidth val="219"/>
        <c:overlap val="-27"/>
        <c:axId val="1133826335"/>
        <c:axId val="1086868511"/>
      </c:barChart>
      <c:catAx>
        <c:axId val="113382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868511"/>
        <c:crosses val="autoZero"/>
        <c:auto val="1"/>
        <c:lblAlgn val="ctr"/>
        <c:lblOffset val="100"/>
        <c:noMultiLvlLbl val="0"/>
      </c:catAx>
      <c:valAx>
        <c:axId val="108686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826335"/>
        <c:crosses val="autoZero"/>
        <c:crossBetween val="between"/>
      </c:valAx>
      <c:valAx>
        <c:axId val="10868690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824415"/>
        <c:crosses val="max"/>
        <c:crossBetween val="between"/>
      </c:valAx>
      <c:catAx>
        <c:axId val="1133824415"/>
        <c:scaling>
          <c:orientation val="minMax"/>
        </c:scaling>
        <c:delete val="1"/>
        <c:axPos val="b"/>
        <c:numFmt formatCode="General" sourceLinked="1"/>
        <c:majorTickMark val="out"/>
        <c:minorTickMark val="none"/>
        <c:tickLblPos val="nextTo"/>
        <c:crossAx val="1086869007"/>
        <c:crosses val="autoZero"/>
        <c:auto val="1"/>
        <c:lblAlgn val="ctr"/>
        <c:lblOffset val="100"/>
        <c:noMultiLvlLbl val="0"/>
      </c:catAx>
      <c:spPr>
        <a:noFill/>
        <a:ln>
          <a:noFill/>
        </a:ln>
        <a:effectLst/>
      </c:spPr>
    </c:plotArea>
    <c:legend>
      <c:legendPos val="r"/>
      <c:layout>
        <c:manualLayout>
          <c:xMode val="edge"/>
          <c:yMode val="edge"/>
          <c:x val="0.57791227239193854"/>
          <c:y val="0.88509482827957842"/>
          <c:w val="0.39879772224271487"/>
          <c:h val="0.112364192069492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Category</a:t>
            </a:r>
            <a:r>
              <a:rPr lang="en-IN" sz="1200" b="1" baseline="0">
                <a:solidFill>
                  <a:schemeClr val="bg1"/>
                </a:solidFill>
              </a:rPr>
              <a:t> wise sales share</a:t>
            </a:r>
            <a:endParaRPr lang="en-IN" sz="12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Sheet1!$B$32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01-40E1-9C2E-93C2FAC522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01-40E1-9C2E-93C2FAC522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01-40E1-9C2E-93C2FAC522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01-40E1-9C2E-93C2FAC52246}"/>
              </c:ext>
            </c:extLst>
          </c:dPt>
          <c:cat>
            <c:strRef>
              <c:f>Sheet1!$A$33:$A$37</c:f>
              <c:strCache>
                <c:ptCount val="4"/>
                <c:pt idx="0">
                  <c:v>Furniture</c:v>
                </c:pt>
                <c:pt idx="1">
                  <c:v>Office Supplies</c:v>
                </c:pt>
                <c:pt idx="2">
                  <c:v>Technology</c:v>
                </c:pt>
                <c:pt idx="3">
                  <c:v>(blank)</c:v>
                </c:pt>
              </c:strCache>
            </c:strRef>
          </c:cat>
          <c:val>
            <c:numRef>
              <c:f>Sheet1!$B$33:$B$37</c:f>
              <c:numCache>
                <c:formatCode>General</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5D01-40E1-9C2E-93C2FAC52246}"/>
            </c:ext>
          </c:extLst>
        </c:ser>
        <c:dLbls>
          <c:showLegendKey val="0"/>
          <c:showVal val="0"/>
          <c:showCatName val="0"/>
          <c:showSerName val="0"/>
          <c:showPercent val="0"/>
          <c:showBubbleSize val="0"/>
          <c:showLeaderLines val="1"/>
        </c:dLbls>
        <c:firstSliceAng val="82"/>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Sales</a:t>
            </a:r>
            <a:r>
              <a:rPr lang="en-IN" b="1" baseline="0">
                <a:solidFill>
                  <a:schemeClr val="bg1"/>
                </a:solidFill>
              </a:rPr>
              <a:t> By States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Sheet1!$D$46</c:f>
              <c:strCache>
                <c:ptCount val="1"/>
                <c:pt idx="0">
                  <c:v>sales</c:v>
                </c:pt>
              </c:strCache>
            </c:strRef>
          </c:tx>
          <c:spPr>
            <a:solidFill>
              <a:schemeClr val="accent3">
                <a:lumMod val="50000"/>
              </a:schemeClr>
            </a:solidFill>
            <a:ln>
              <a:noFill/>
            </a:ln>
            <a:effectLst/>
          </c:spPr>
          <c:cat>
            <c:strRef>
              <c:f>Sheet1!$C$47:$C$95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Sheet1!$D$47:$D$95</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formatCode="General">
                  <c:v>1603.1360000000002</c:v>
                </c:pt>
              </c:numCache>
            </c:numRef>
          </c:val>
          <c:extLst>
            <c:ext xmlns:c16="http://schemas.microsoft.com/office/drawing/2014/chart" uri="{C3380CC4-5D6E-409C-BE32-E72D297353CC}">
              <c16:uniqueId val="{00000000-C09F-4C70-9DAD-F19DADD7C70B}"/>
            </c:ext>
          </c:extLst>
        </c:ser>
        <c:dLbls>
          <c:showLegendKey val="0"/>
          <c:showVal val="0"/>
          <c:showCatName val="0"/>
          <c:showSerName val="0"/>
          <c:showPercent val="0"/>
          <c:showBubbleSize val="0"/>
        </c:dLbls>
        <c:axId val="1135692143"/>
        <c:axId val="1171161775"/>
      </c:areaChart>
      <c:catAx>
        <c:axId val="113569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161775"/>
        <c:crosses val="autoZero"/>
        <c:auto val="1"/>
        <c:lblAlgn val="ctr"/>
        <c:lblOffset val="100"/>
        <c:noMultiLvlLbl val="0"/>
      </c:catAx>
      <c:valAx>
        <c:axId val="11711617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92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lumMod val="95000"/>
                  </a:schemeClr>
                </a:solidFill>
              </a:rPr>
              <a:t>Sub</a:t>
            </a:r>
            <a:r>
              <a:rPr lang="en-IN" sz="1200" b="1" baseline="0">
                <a:solidFill>
                  <a:schemeClr val="bg1">
                    <a:lumMod val="95000"/>
                  </a:schemeClr>
                </a:solidFill>
              </a:rPr>
              <a:t>-Category wise Sale</a:t>
            </a:r>
            <a:endParaRPr lang="en-IN" sz="1200" b="1">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Sheet1!$B$112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01-4413-9D15-302F761E7A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01-4413-9D15-302F761E7A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01-4413-9D15-302F761E7A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01-4413-9D15-302F761E7A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01-4413-9D15-302F761E7AC4}"/>
              </c:ext>
            </c:extLst>
          </c:dPt>
          <c:cat>
            <c:strRef>
              <c:f>Sheet1!$A$113:$A$118</c:f>
              <c:strCache>
                <c:ptCount val="5"/>
                <c:pt idx="0">
                  <c:v>Binders</c:v>
                </c:pt>
                <c:pt idx="1">
                  <c:v>Chairs</c:v>
                </c:pt>
                <c:pt idx="2">
                  <c:v>Phones</c:v>
                </c:pt>
                <c:pt idx="3">
                  <c:v>Storage</c:v>
                </c:pt>
                <c:pt idx="4">
                  <c:v>Tables</c:v>
                </c:pt>
              </c:strCache>
            </c:strRef>
          </c:cat>
          <c:val>
            <c:numRef>
              <c:f>Sheet1!$B$113:$B$118</c:f>
              <c:numCache>
                <c:formatCode>0%</c:formatCode>
                <c:ptCount val="5"/>
                <c:pt idx="0">
                  <c:v>0.15735761595638778</c:v>
                </c:pt>
                <c:pt idx="1">
                  <c:v>0.2540842308583216</c:v>
                </c:pt>
                <c:pt idx="2">
                  <c:v>0.25528944280115895</c:v>
                </c:pt>
                <c:pt idx="3">
                  <c:v>0.17316269233724033</c:v>
                </c:pt>
                <c:pt idx="4">
                  <c:v>0.16010601804689131</c:v>
                </c:pt>
              </c:numCache>
            </c:numRef>
          </c:val>
          <c:extLst>
            <c:ext xmlns:c16="http://schemas.microsoft.com/office/drawing/2014/chart" uri="{C3380CC4-5D6E-409C-BE32-E72D297353CC}">
              <c16:uniqueId val="{0000000A-5701-4413-9D15-302F761E7AC4}"/>
            </c:ext>
          </c:extLst>
        </c:ser>
        <c:dLbls>
          <c:showLegendKey val="0"/>
          <c:showVal val="0"/>
          <c:showCatName val="0"/>
          <c:showSerName val="0"/>
          <c:showPercent val="0"/>
          <c:showBubbleSize val="0"/>
          <c:showLeaderLines val="1"/>
        </c:dLbls>
        <c:firstSliceAng val="4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[ecomerce.xlsx]Sheet1!PivotTable9</c:name>
    <c:fmtId val="2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Sheet1!$B$138</c:f>
              <c:strCache>
                <c:ptCount val="1"/>
                <c:pt idx="0">
                  <c:v>Total</c:v>
                </c:pt>
              </c:strCache>
            </c:strRef>
          </c:tx>
          <c:spPr>
            <a:ln w="28575" cap="rnd">
              <a:solidFill>
                <a:schemeClr val="bg1"/>
              </a:solidFill>
              <a:round/>
            </a:ln>
            <a:effectLst/>
          </c:spPr>
          <c:marker>
            <c:symbol val="none"/>
          </c:marker>
          <c:cat>
            <c:strRef>
              <c:f>Sheet1!$A$139:$A$152</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Sheet1!$B$139:$B$152</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464F-4319-958D-5E322FA851CB}"/>
            </c:ext>
          </c:extLst>
        </c:ser>
        <c:dLbls>
          <c:showLegendKey val="0"/>
          <c:showVal val="0"/>
          <c:showCatName val="0"/>
          <c:showSerName val="0"/>
          <c:showPercent val="0"/>
          <c:showBubbleSize val="0"/>
        </c:dLbls>
        <c:smooth val="0"/>
        <c:axId val="1263216223"/>
        <c:axId val="1256827711"/>
      </c:lineChart>
      <c:catAx>
        <c:axId val="1263216223"/>
        <c:scaling>
          <c:orientation val="minMax"/>
        </c:scaling>
        <c:delete val="1"/>
        <c:axPos val="b"/>
        <c:numFmt formatCode="General" sourceLinked="1"/>
        <c:majorTickMark val="none"/>
        <c:minorTickMark val="none"/>
        <c:tickLblPos val="nextTo"/>
        <c:crossAx val="1256827711"/>
        <c:crosses val="autoZero"/>
        <c:auto val="1"/>
        <c:lblAlgn val="ctr"/>
        <c:lblOffset val="100"/>
        <c:noMultiLvlLbl val="0"/>
      </c:catAx>
      <c:valAx>
        <c:axId val="1256827711"/>
        <c:scaling>
          <c:orientation val="minMax"/>
        </c:scaling>
        <c:delete val="1"/>
        <c:axPos val="l"/>
        <c:numFmt formatCode="General" sourceLinked="1"/>
        <c:majorTickMark val="none"/>
        <c:minorTickMark val="none"/>
        <c:tickLblPos val="nextTo"/>
        <c:crossAx val="126321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[ecomerce.xlsx]Sheet1!PivotTable8</c:name>
    <c:fmtId val="2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Sheet1!$B$121</c:f>
              <c:strCache>
                <c:ptCount val="1"/>
                <c:pt idx="0">
                  <c:v>Total</c:v>
                </c:pt>
              </c:strCache>
            </c:strRef>
          </c:tx>
          <c:spPr>
            <a:ln w="28575" cap="rnd">
              <a:solidFill>
                <a:schemeClr val="bg1"/>
              </a:solidFill>
              <a:round/>
            </a:ln>
            <a:effectLst/>
          </c:spPr>
          <c:marker>
            <c:symbol val="none"/>
          </c:marker>
          <c:cat>
            <c:strRef>
              <c:f>Sheet1!$A$122:$A$135</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Sheet1!$B$122:$B$135</c:f>
              <c:numCache>
                <c:formatCode>General</c:formatCode>
                <c:ptCount val="13"/>
                <c:pt idx="0">
                  <c:v>0</c:v>
                </c:pt>
                <c:pt idx="1">
                  <c:v>57795.604000000007</c:v>
                </c:pt>
                <c:pt idx="2">
                  <c:v>95047.361999999994</c:v>
                </c:pt>
                <c:pt idx="3">
                  <c:v>217145.68400000001</c:v>
                </c:pt>
                <c:pt idx="4">
                  <c:v>302026.18599999999</c:v>
                </c:pt>
                <c:pt idx="5">
                  <c:v>396925.848</c:v>
                </c:pt>
                <c:pt idx="6">
                  <c:v>489413.212</c:v>
                </c:pt>
                <c:pt idx="7">
                  <c:v>578053.40299999993</c:v>
                </c:pt>
                <c:pt idx="8">
                  <c:v>680344.89199999999</c:v>
                </c:pt>
                <c:pt idx="9">
                  <c:v>864544.12899999996</c:v>
                </c:pt>
                <c:pt idx="10">
                  <c:v>987744.97149999999</c:v>
                </c:pt>
                <c:pt idx="11">
                  <c:v>1193759.8800000001</c:v>
                </c:pt>
                <c:pt idx="12">
                  <c:v>1397421.9100000001</c:v>
                </c:pt>
              </c:numCache>
            </c:numRef>
          </c:val>
          <c:smooth val="0"/>
          <c:extLst>
            <c:ext xmlns:c16="http://schemas.microsoft.com/office/drawing/2014/chart" uri="{C3380CC4-5D6E-409C-BE32-E72D297353CC}">
              <c16:uniqueId val="{00000000-DB1F-415A-8C49-3EF202F509E4}"/>
            </c:ext>
          </c:extLst>
        </c:ser>
        <c:dLbls>
          <c:showLegendKey val="0"/>
          <c:showVal val="0"/>
          <c:showCatName val="0"/>
          <c:showSerName val="0"/>
          <c:showPercent val="0"/>
          <c:showBubbleSize val="0"/>
        </c:dLbls>
        <c:smooth val="0"/>
        <c:axId val="1135701743"/>
        <c:axId val="1171153343"/>
      </c:lineChart>
      <c:catAx>
        <c:axId val="1135701743"/>
        <c:scaling>
          <c:orientation val="minMax"/>
        </c:scaling>
        <c:delete val="1"/>
        <c:axPos val="b"/>
        <c:numFmt formatCode="General" sourceLinked="1"/>
        <c:majorTickMark val="none"/>
        <c:minorTickMark val="none"/>
        <c:tickLblPos val="nextTo"/>
        <c:crossAx val="1171153343"/>
        <c:crosses val="autoZero"/>
        <c:auto val="1"/>
        <c:lblAlgn val="ctr"/>
        <c:lblOffset val="100"/>
        <c:noMultiLvlLbl val="0"/>
      </c:catAx>
      <c:valAx>
        <c:axId val="1171153343"/>
        <c:scaling>
          <c:orientation val="minMax"/>
        </c:scaling>
        <c:delete val="1"/>
        <c:axPos val="l"/>
        <c:numFmt formatCode="General" sourceLinked="1"/>
        <c:majorTickMark val="none"/>
        <c:minorTickMark val="none"/>
        <c:tickLblPos val="nextTo"/>
        <c:crossAx val="11357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[ecomerce.xlsx]Sheet1!PivotTable10</c:name>
    <c:fmtId val="3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Sheet1!$G$138</c:f>
              <c:strCache>
                <c:ptCount val="1"/>
                <c:pt idx="0">
                  <c:v>Total</c:v>
                </c:pt>
              </c:strCache>
            </c:strRef>
          </c:tx>
          <c:spPr>
            <a:ln w="28575" cap="rnd">
              <a:solidFill>
                <a:schemeClr val="bg1"/>
              </a:solidFill>
              <a:round/>
            </a:ln>
            <a:effectLst/>
          </c:spPr>
          <c:marker>
            <c:symbol val="none"/>
          </c:marker>
          <c:cat>
            <c:strRef>
              <c:f>Sheet1!$F$139:$F$152</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Sheet1!$G$139:$G$152</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C50B-41AC-B5E7-C00040E7EACC}"/>
            </c:ext>
          </c:extLst>
        </c:ser>
        <c:dLbls>
          <c:showLegendKey val="0"/>
          <c:showVal val="0"/>
          <c:showCatName val="0"/>
          <c:showSerName val="0"/>
          <c:showPercent val="0"/>
          <c:showBubbleSize val="0"/>
        </c:dLbls>
        <c:smooth val="0"/>
        <c:axId val="1263217663"/>
        <c:axId val="1171163759"/>
      </c:lineChart>
      <c:catAx>
        <c:axId val="1263217663"/>
        <c:scaling>
          <c:orientation val="minMax"/>
        </c:scaling>
        <c:delete val="1"/>
        <c:axPos val="b"/>
        <c:numFmt formatCode="General" sourceLinked="1"/>
        <c:majorTickMark val="none"/>
        <c:minorTickMark val="none"/>
        <c:tickLblPos val="nextTo"/>
        <c:crossAx val="1171163759"/>
        <c:crosses val="autoZero"/>
        <c:auto val="1"/>
        <c:lblAlgn val="ctr"/>
        <c:lblOffset val="100"/>
        <c:noMultiLvlLbl val="0"/>
      </c:catAx>
      <c:valAx>
        <c:axId val="1171163759"/>
        <c:scaling>
          <c:orientation val="minMax"/>
        </c:scaling>
        <c:delete val="1"/>
        <c:axPos val="l"/>
        <c:numFmt formatCode="General" sourceLinked="1"/>
        <c:majorTickMark val="none"/>
        <c:minorTickMark val="none"/>
        <c:tickLblPos val="nextTo"/>
        <c:crossAx val="126321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[ecomerce.xlsx]Sheet1!PivotTable11</c:name>
    <c:fmtId val="3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Sheet1!$B$159</c:f>
              <c:strCache>
                <c:ptCount val="1"/>
                <c:pt idx="0">
                  <c:v>Total</c:v>
                </c:pt>
              </c:strCache>
            </c:strRef>
          </c:tx>
          <c:spPr>
            <a:ln w="28575" cap="rnd">
              <a:solidFill>
                <a:schemeClr val="bg1"/>
              </a:solidFill>
              <a:round/>
            </a:ln>
            <a:effectLst/>
          </c:spPr>
          <c:marker>
            <c:symbol val="none"/>
          </c:marker>
          <c:cat>
            <c:strRef>
              <c:f>Sheet1!$A$160:$A$173</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Sheet1!$B$160:$B$173</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2E55-4937-A6C0-0310A48C5377}"/>
            </c:ext>
          </c:extLst>
        </c:ser>
        <c:dLbls>
          <c:showLegendKey val="0"/>
          <c:showVal val="0"/>
          <c:showCatName val="0"/>
          <c:showSerName val="0"/>
          <c:showPercent val="0"/>
          <c:showBubbleSize val="0"/>
        </c:dLbls>
        <c:smooth val="0"/>
        <c:axId val="1133801375"/>
        <c:axId val="1086874959"/>
      </c:lineChart>
      <c:catAx>
        <c:axId val="1133801375"/>
        <c:scaling>
          <c:orientation val="minMax"/>
        </c:scaling>
        <c:delete val="1"/>
        <c:axPos val="b"/>
        <c:numFmt formatCode="General" sourceLinked="1"/>
        <c:majorTickMark val="none"/>
        <c:minorTickMark val="none"/>
        <c:tickLblPos val="nextTo"/>
        <c:crossAx val="1086874959"/>
        <c:crosses val="autoZero"/>
        <c:auto val="1"/>
        <c:lblAlgn val="ctr"/>
        <c:lblOffset val="100"/>
        <c:noMultiLvlLbl val="0"/>
      </c:catAx>
      <c:valAx>
        <c:axId val="1086874959"/>
        <c:scaling>
          <c:orientation val="minMax"/>
        </c:scaling>
        <c:delete val="1"/>
        <c:axPos val="l"/>
        <c:numFmt formatCode="General" sourceLinked="1"/>
        <c:majorTickMark val="none"/>
        <c:minorTickMark val="none"/>
        <c:tickLblPos val="nextTo"/>
        <c:crossAx val="113380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[ecomerce.xlsx]Sheet1!PivotTable12</c:name>
    <c:fmtId val="3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Sheet1!$E$159</c:f>
              <c:strCache>
                <c:ptCount val="1"/>
                <c:pt idx="0">
                  <c:v>Total</c:v>
                </c:pt>
              </c:strCache>
            </c:strRef>
          </c:tx>
          <c:spPr>
            <a:ln w="28575" cap="rnd">
              <a:solidFill>
                <a:schemeClr val="bg1">
                  <a:lumMod val="95000"/>
                </a:schemeClr>
              </a:solidFill>
              <a:round/>
            </a:ln>
            <a:effectLst/>
          </c:spPr>
          <c:marker>
            <c:symbol val="none"/>
          </c:marker>
          <c:cat>
            <c:strRef>
              <c:f>Sheet1!$D$160:$D$173</c:f>
              <c:strCache>
                <c:ptCount val="13"/>
                <c:pt idx="0">
                  <c:v>&lt;4-1-11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Sheet1!$E$160:$E$173</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AB92-4C7C-948A-A619215BC9ED}"/>
            </c:ext>
          </c:extLst>
        </c:ser>
        <c:dLbls>
          <c:showLegendKey val="0"/>
          <c:showVal val="0"/>
          <c:showCatName val="0"/>
          <c:showSerName val="0"/>
          <c:showPercent val="0"/>
          <c:showBubbleSize val="0"/>
        </c:dLbls>
        <c:smooth val="0"/>
        <c:axId val="1263222943"/>
        <c:axId val="1270639631"/>
      </c:lineChart>
      <c:catAx>
        <c:axId val="1263222943"/>
        <c:scaling>
          <c:orientation val="minMax"/>
        </c:scaling>
        <c:delete val="1"/>
        <c:axPos val="b"/>
        <c:numFmt formatCode="General" sourceLinked="1"/>
        <c:majorTickMark val="none"/>
        <c:minorTickMark val="none"/>
        <c:tickLblPos val="nextTo"/>
        <c:crossAx val="1270639631"/>
        <c:crosses val="autoZero"/>
        <c:auto val="1"/>
        <c:lblAlgn val="ctr"/>
        <c:lblOffset val="100"/>
        <c:noMultiLvlLbl val="0"/>
      </c:catAx>
      <c:valAx>
        <c:axId val="1270639631"/>
        <c:scaling>
          <c:orientation val="minMax"/>
        </c:scaling>
        <c:delete val="1"/>
        <c:axPos val="l"/>
        <c:numFmt formatCode="General" sourceLinked="1"/>
        <c:majorTickMark val="none"/>
        <c:minorTickMark val="none"/>
        <c:tickLblPos val="nextTo"/>
        <c:crossAx val="12632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EAFAA5C1-BF86-4088-BAB0-C0C0933B338E}">
          <cx:dataLabels pos="outEnd">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EAFAA5C1-BF86-4088-BAB0-C0C0933B338E}">
          <cx:spPr>
            <a:solidFill>
              <a:schemeClr val="accent4">
                <a:lumMod val="75000"/>
              </a:schemeClr>
            </a:soli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microsoft.com/office/2014/relationships/chartEx" Target="../charts/chartEx2.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182880</xdr:colOff>
      <xdr:row>3</xdr:row>
      <xdr:rowOff>102870</xdr:rowOff>
    </xdr:from>
    <xdr:to>
      <xdr:col>8</xdr:col>
      <xdr:colOff>175260</xdr:colOff>
      <xdr:row>14</xdr:row>
      <xdr:rowOff>53340</xdr:rowOff>
    </xdr:to>
    <xdr:graphicFrame macro="">
      <xdr:nvGraphicFramePr>
        <xdr:cNvPr id="2" name="Chart 1">
          <a:extLst>
            <a:ext uri="{FF2B5EF4-FFF2-40B4-BE49-F238E27FC236}">
              <a16:creationId xmlns:a16="http://schemas.microsoft.com/office/drawing/2014/main" id="{F12472BA-E80F-0CBC-4BE8-82D62CC83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243840</xdr:colOff>
      <xdr:row>17</xdr:row>
      <xdr:rowOff>118110</xdr:rowOff>
    </xdr:from>
    <xdr:to>
      <xdr:col>9</xdr:col>
      <xdr:colOff>137160</xdr:colOff>
      <xdr:row>28</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958D5C8-7AEF-F999-84E4-4E3EE79EEF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314700" y="3227070"/>
              <a:ext cx="4038600" cy="2053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533400</xdr:colOff>
      <xdr:row>29</xdr:row>
      <xdr:rowOff>171450</xdr:rowOff>
    </xdr:from>
    <xdr:to>
      <xdr:col>8</xdr:col>
      <xdr:colOff>274320</xdr:colOff>
      <xdr:row>42</xdr:row>
      <xdr:rowOff>91440</xdr:rowOff>
    </xdr:to>
    <xdr:graphicFrame macro="">
      <xdr:nvGraphicFramePr>
        <xdr:cNvPr id="4" name="Chart 3">
          <a:extLst>
            <a:ext uri="{FF2B5EF4-FFF2-40B4-BE49-F238E27FC236}">
              <a16:creationId xmlns:a16="http://schemas.microsoft.com/office/drawing/2014/main" id="{17C262E5-2499-1229-A278-6FDA00DE0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678180</xdr:colOff>
      <xdr:row>93</xdr:row>
      <xdr:rowOff>102870</xdr:rowOff>
    </xdr:from>
    <xdr:to>
      <xdr:col>9</xdr:col>
      <xdr:colOff>289560</xdr:colOff>
      <xdr:row>108</xdr:row>
      <xdr:rowOff>102870</xdr:rowOff>
    </xdr:to>
    <xdr:graphicFrame macro="">
      <xdr:nvGraphicFramePr>
        <xdr:cNvPr id="9" name="Chart 8">
          <a:extLst>
            <a:ext uri="{FF2B5EF4-FFF2-40B4-BE49-F238E27FC236}">
              <a16:creationId xmlns:a16="http://schemas.microsoft.com/office/drawing/2014/main" id="{83578558-30D0-94BA-7DC6-66F03E809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449580</xdr:colOff>
      <xdr:row>111</xdr:row>
      <xdr:rowOff>72390</xdr:rowOff>
    </xdr:from>
    <xdr:to>
      <xdr:col>5</xdr:col>
      <xdr:colOff>15240</xdr:colOff>
      <xdr:row>119</xdr:row>
      <xdr:rowOff>167640</xdr:rowOff>
    </xdr:to>
    <xdr:graphicFrame macro="">
      <xdr:nvGraphicFramePr>
        <xdr:cNvPr id="11" name="Chart 10">
          <a:extLst>
            <a:ext uri="{FF2B5EF4-FFF2-40B4-BE49-F238E27FC236}">
              <a16:creationId xmlns:a16="http://schemas.microsoft.com/office/drawing/2014/main" id="{8E10DBA6-C36F-EFCC-8ABD-851020071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152</xdr:row>
      <xdr:rowOff>64770</xdr:rowOff>
    </xdr:from>
    <xdr:to>
      <xdr:col>2</xdr:col>
      <xdr:colOff>495300</xdr:colOff>
      <xdr:row>157</xdr:row>
      <xdr:rowOff>7620</xdr:rowOff>
    </xdr:to>
    <xdr:graphicFrame macro="">
      <xdr:nvGraphicFramePr>
        <xdr:cNvPr id="14" name="Chart 13">
          <a:extLst>
            <a:ext uri="{FF2B5EF4-FFF2-40B4-BE49-F238E27FC236}">
              <a16:creationId xmlns:a16="http://schemas.microsoft.com/office/drawing/2014/main" id="{75AA4CCD-A7C3-3651-C483-8144B14B9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228600</xdr:colOff>
      <xdr:row>123</xdr:row>
      <xdr:rowOff>102870</xdr:rowOff>
    </xdr:from>
    <xdr:to>
      <xdr:col>4</xdr:col>
      <xdr:colOff>434340</xdr:colOff>
      <xdr:row>125</xdr:row>
      <xdr:rowOff>144780</xdr:rowOff>
    </xdr:to>
    <xdr:graphicFrame macro="">
      <xdr:nvGraphicFramePr>
        <xdr:cNvPr id="15" name="Chart 14">
          <a:extLst>
            <a:ext uri="{FF2B5EF4-FFF2-40B4-BE49-F238E27FC236}">
              <a16:creationId xmlns:a16="http://schemas.microsoft.com/office/drawing/2014/main" id="{314F12C2-8ACC-1B23-224C-BD308D414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411480</xdr:colOff>
      <xdr:row>152</xdr:row>
      <xdr:rowOff>125730</xdr:rowOff>
    </xdr:from>
    <xdr:to>
      <xdr:col>7</xdr:col>
      <xdr:colOff>30480</xdr:colOff>
      <xdr:row>156</xdr:row>
      <xdr:rowOff>137160</xdr:rowOff>
    </xdr:to>
    <xdr:graphicFrame macro="">
      <xdr:nvGraphicFramePr>
        <xdr:cNvPr id="16" name="Chart 15">
          <a:extLst>
            <a:ext uri="{FF2B5EF4-FFF2-40B4-BE49-F238E27FC236}">
              <a16:creationId xmlns:a16="http://schemas.microsoft.com/office/drawing/2014/main" id="{3CED1DBA-DD42-F512-457F-1406218D6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173</xdr:row>
      <xdr:rowOff>19050</xdr:rowOff>
    </xdr:from>
    <xdr:to>
      <xdr:col>2</xdr:col>
      <xdr:colOff>45720</xdr:colOff>
      <xdr:row>178</xdr:row>
      <xdr:rowOff>38100</xdr:rowOff>
    </xdr:to>
    <xdr:graphicFrame macro="">
      <xdr:nvGraphicFramePr>
        <xdr:cNvPr id="17" name="Chart 16">
          <a:extLst>
            <a:ext uri="{FF2B5EF4-FFF2-40B4-BE49-F238E27FC236}">
              <a16:creationId xmlns:a16="http://schemas.microsoft.com/office/drawing/2014/main" id="{9307F799-01DD-E39D-3C0A-877055DDD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365760</xdr:colOff>
      <xdr:row>173</xdr:row>
      <xdr:rowOff>140970</xdr:rowOff>
    </xdr:from>
    <xdr:to>
      <xdr:col>5</xdr:col>
      <xdr:colOff>144780</xdr:colOff>
      <xdr:row>177</xdr:row>
      <xdr:rowOff>15240</xdr:rowOff>
    </xdr:to>
    <xdr:graphicFrame macro="">
      <xdr:nvGraphicFramePr>
        <xdr:cNvPr id="18" name="Chart 17">
          <a:extLst>
            <a:ext uri="{FF2B5EF4-FFF2-40B4-BE49-F238E27FC236}">
              <a16:creationId xmlns:a16="http://schemas.microsoft.com/office/drawing/2014/main" id="{F9AF5C59-62AB-4385-C8F4-319392016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243840</xdr:colOff>
      <xdr:row>156</xdr:row>
      <xdr:rowOff>129541</xdr:rowOff>
    </xdr:from>
    <xdr:to>
      <xdr:col>6</xdr:col>
      <xdr:colOff>121920</xdr:colOff>
      <xdr:row>164</xdr:row>
      <xdr:rowOff>53341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AD8A04D-58E3-3F2C-48B6-03188EF5E4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14700" y="2865882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155</xdr:row>
      <xdr:rowOff>7621</xdr:rowOff>
    </xdr:from>
    <xdr:to>
      <xdr:col>10</xdr:col>
      <xdr:colOff>190500</xdr:colOff>
      <xdr:row>160</xdr:row>
      <xdr:rowOff>175261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61C08ADE-B14C-FE8D-E52B-E35DE3B924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187440" y="28354021"/>
              <a:ext cx="1828800" cy="1082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161</xdr:row>
      <xdr:rowOff>45721</xdr:rowOff>
    </xdr:from>
    <xdr:to>
      <xdr:col>10</xdr:col>
      <xdr:colOff>388620</xdr:colOff>
      <xdr:row>168</xdr:row>
      <xdr:rowOff>121921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4AD81A4-F466-ED84-DB6B-C9C30305F3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85560" y="2948940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53340</xdr:rowOff>
    </xdr:from>
    <xdr:to>
      <xdr:col>18</xdr:col>
      <xdr:colOff>469604</xdr:colOff>
      <xdr:row>30</xdr:row>
      <xdr:rowOff>97465</xdr:rowOff>
    </xdr:to>
    <xdr:sp macro="" textlink="">
      <xdr:nvSpPr>
        <xdr:cNvPr id="2" name="Rectangle: Rounded Corners 1">
          <a:extLst>
            <a:ext uri="{FF2B5EF4-FFF2-40B4-BE49-F238E27FC236}">
              <a16:creationId xmlns:a16="http://schemas.microsoft.com/office/drawing/2014/main" id="{6E17C1F6-4141-693B-063A-3BA5FA59996B}"/>
            </a:ext>
          </a:extLst>
        </xdr:cNvPr>
        <xdr:cNvSpPr/>
      </xdr:nvSpPr>
      <xdr:spPr>
        <a:xfrm>
          <a:off x="0" y="53340"/>
          <a:ext cx="11474302" cy="5626218"/>
        </a:xfrm>
        <a:prstGeom prst="roundRect">
          <a:avLst>
            <a:gd name="adj" fmla="val 17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106325</xdr:colOff>
      <xdr:row>0</xdr:row>
      <xdr:rowOff>97466</xdr:rowOff>
    </xdr:from>
    <xdr:to>
      <xdr:col>18</xdr:col>
      <xdr:colOff>336696</xdr:colOff>
      <xdr:row>2</xdr:row>
      <xdr:rowOff>177210</xdr:rowOff>
    </xdr:to>
    <xdr:sp macro="" textlink="">
      <xdr:nvSpPr>
        <xdr:cNvPr id="3" name="Rectangle: Rounded Corners 2">
          <a:extLst>
            <a:ext uri="{FF2B5EF4-FFF2-40B4-BE49-F238E27FC236}">
              <a16:creationId xmlns:a16="http://schemas.microsoft.com/office/drawing/2014/main" id="{D8BAA316-2D64-4B7A-B93E-A50600324711}"/>
            </a:ext>
          </a:extLst>
        </xdr:cNvPr>
        <xdr:cNvSpPr/>
      </xdr:nvSpPr>
      <xdr:spPr>
        <a:xfrm>
          <a:off x="106325" y="97466"/>
          <a:ext cx="11235069"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Ecommerce Sales Analaysis Dashboard</a:t>
          </a:r>
        </a:p>
      </xdr:txBody>
    </xdr:sp>
    <xdr:clientData/>
  </xdr:twoCellAnchor>
  <xdr:twoCellAnchor>
    <xdr:from>
      <xdr:col>0</xdr:col>
      <xdr:colOff>79744</xdr:colOff>
      <xdr:row>3</xdr:row>
      <xdr:rowOff>37215</xdr:rowOff>
    </xdr:from>
    <xdr:to>
      <xdr:col>3</xdr:col>
      <xdr:colOff>381000</xdr:colOff>
      <xdr:row>5</xdr:row>
      <xdr:rowOff>116959</xdr:rowOff>
    </xdr:to>
    <xdr:sp macro="" textlink="">
      <xdr:nvSpPr>
        <xdr:cNvPr id="4" name="Rectangle: Rounded Corners 3">
          <a:extLst>
            <a:ext uri="{FF2B5EF4-FFF2-40B4-BE49-F238E27FC236}">
              <a16:creationId xmlns:a16="http://schemas.microsoft.com/office/drawing/2014/main" id="{30EAC3D9-E819-45FC-BBCF-6502D225FB37}"/>
            </a:ext>
          </a:extLst>
        </xdr:cNvPr>
        <xdr:cNvSpPr/>
      </xdr:nvSpPr>
      <xdr:spPr>
        <a:xfrm>
          <a:off x="79744" y="595424"/>
          <a:ext cx="2135372"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latin typeface="ADLaM Display" panose="02010000000000000000" pitchFamily="2" charset="0"/>
              <a:ea typeface="ADLaM Display" panose="02010000000000000000" pitchFamily="2" charset="0"/>
              <a:cs typeface="ADLaM Display" panose="02010000000000000000" pitchFamily="2" charset="0"/>
            </a:rPr>
            <a:t>Sales</a:t>
          </a:r>
        </a:p>
      </xdr:txBody>
    </xdr:sp>
    <xdr:clientData/>
  </xdr:twoCellAnchor>
  <xdr:twoCellAnchor>
    <xdr:from>
      <xdr:col>0</xdr:col>
      <xdr:colOff>70884</xdr:colOff>
      <xdr:row>5</xdr:row>
      <xdr:rowOff>163033</xdr:rowOff>
    </xdr:from>
    <xdr:to>
      <xdr:col>3</xdr:col>
      <xdr:colOff>365052</xdr:colOff>
      <xdr:row>9</xdr:row>
      <xdr:rowOff>159488</xdr:rowOff>
    </xdr:to>
    <xdr:sp macro="" textlink="Sheet1!$C$130">
      <xdr:nvSpPr>
        <xdr:cNvPr id="5" name="Rectangle: Rounded Corners 4">
          <a:extLst>
            <a:ext uri="{FF2B5EF4-FFF2-40B4-BE49-F238E27FC236}">
              <a16:creationId xmlns:a16="http://schemas.microsoft.com/office/drawing/2014/main" id="{81804A64-0588-4947-8E42-FACB96241FD6}"/>
            </a:ext>
          </a:extLst>
        </xdr:cNvPr>
        <xdr:cNvSpPr/>
      </xdr:nvSpPr>
      <xdr:spPr>
        <a:xfrm>
          <a:off x="70884" y="1093382"/>
          <a:ext cx="2128284" cy="74073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80D6EE-5A0E-4662-8F7C-A6F0180C97C7}" type="TxLink">
            <a:rPr lang="en-US" sz="1600" b="1" i="0" u="none" strike="noStrike">
              <a:solidFill>
                <a:schemeClr val="bg1"/>
              </a:solidFill>
              <a:latin typeface="Calibri"/>
              <a:cs typeface="Calibri"/>
            </a:rPr>
            <a:pPr algn="ctr"/>
            <a:t>$7260.22k</a:t>
          </a:fld>
          <a:endParaRPr lang="en-IN" sz="1600" b="1">
            <a:solidFill>
              <a:schemeClr val="bg1"/>
            </a:solidFill>
          </a:endParaRPr>
        </a:p>
      </xdr:txBody>
    </xdr:sp>
    <xdr:clientData/>
  </xdr:twoCellAnchor>
  <xdr:twoCellAnchor>
    <xdr:from>
      <xdr:col>3</xdr:col>
      <xdr:colOff>448340</xdr:colOff>
      <xdr:row>3</xdr:row>
      <xdr:rowOff>38987</xdr:rowOff>
    </xdr:from>
    <xdr:to>
      <xdr:col>7</xdr:col>
      <xdr:colOff>178981</xdr:colOff>
      <xdr:row>5</xdr:row>
      <xdr:rowOff>118731</xdr:rowOff>
    </xdr:to>
    <xdr:sp macro="" textlink="">
      <xdr:nvSpPr>
        <xdr:cNvPr id="6" name="Rectangle: Rounded Corners 5">
          <a:extLst>
            <a:ext uri="{FF2B5EF4-FFF2-40B4-BE49-F238E27FC236}">
              <a16:creationId xmlns:a16="http://schemas.microsoft.com/office/drawing/2014/main" id="{BEA0CFC1-66E5-4695-982D-DCC3964F7EE1}"/>
            </a:ext>
          </a:extLst>
        </xdr:cNvPr>
        <xdr:cNvSpPr/>
      </xdr:nvSpPr>
      <xdr:spPr>
        <a:xfrm>
          <a:off x="2282456" y="597196"/>
          <a:ext cx="2176130"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lt1"/>
              </a:solidFill>
              <a:latin typeface="ADLaM Display" panose="02010000000000000000" pitchFamily="2" charset="0"/>
              <a:ea typeface="ADLaM Display" panose="02010000000000000000" pitchFamily="2" charset="0"/>
              <a:cs typeface="ADLaM Display" panose="02010000000000000000" pitchFamily="2" charset="0"/>
            </a:rPr>
            <a:t>Profit</a:t>
          </a:r>
        </a:p>
      </xdr:txBody>
    </xdr:sp>
    <xdr:clientData/>
  </xdr:twoCellAnchor>
  <xdr:twoCellAnchor>
    <xdr:from>
      <xdr:col>3</xdr:col>
      <xdr:colOff>458973</xdr:colOff>
      <xdr:row>5</xdr:row>
      <xdr:rowOff>164805</xdr:rowOff>
    </xdr:from>
    <xdr:to>
      <xdr:col>7</xdr:col>
      <xdr:colOff>189614</xdr:colOff>
      <xdr:row>9</xdr:row>
      <xdr:rowOff>161260</xdr:rowOff>
    </xdr:to>
    <xdr:sp macro="" textlink="Sheet1!$B$152">
      <xdr:nvSpPr>
        <xdr:cNvPr id="7" name="Rectangle: Rounded Corners 6">
          <a:extLst>
            <a:ext uri="{FF2B5EF4-FFF2-40B4-BE49-F238E27FC236}">
              <a16:creationId xmlns:a16="http://schemas.microsoft.com/office/drawing/2014/main" id="{0BF2AB2C-E271-4E19-AAD0-F6ABB379D766}"/>
            </a:ext>
          </a:extLst>
        </xdr:cNvPr>
        <xdr:cNvSpPr/>
      </xdr:nvSpPr>
      <xdr:spPr>
        <a:xfrm>
          <a:off x="2293089" y="1095154"/>
          <a:ext cx="2176130" cy="74073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E56C0FC-B8A6-4576-9631-1F2AF8806B59}" type="TxLink">
            <a:rPr lang="en-US" sz="1600" b="1" i="0" u="none" strike="noStrike">
              <a:solidFill>
                <a:schemeClr val="bg1"/>
              </a:solidFill>
              <a:latin typeface="Calibri"/>
              <a:cs typeface="Calibri"/>
            </a:rPr>
            <a:pPr algn="ctr"/>
            <a:t>$286.40k</a:t>
          </a:fld>
          <a:endParaRPr lang="en-IN" sz="1600" b="1">
            <a:solidFill>
              <a:schemeClr val="bg1"/>
            </a:solidFill>
          </a:endParaRPr>
        </a:p>
      </xdr:txBody>
    </xdr:sp>
    <xdr:clientData/>
  </xdr:twoCellAnchor>
  <xdr:twoCellAnchor>
    <xdr:from>
      <xdr:col>7</xdr:col>
      <xdr:colOff>255181</xdr:colOff>
      <xdr:row>3</xdr:row>
      <xdr:rowOff>31899</xdr:rowOff>
    </xdr:from>
    <xdr:to>
      <xdr:col>10</xdr:col>
      <xdr:colOff>597195</xdr:colOff>
      <xdr:row>5</xdr:row>
      <xdr:rowOff>111643</xdr:rowOff>
    </xdr:to>
    <xdr:sp macro="" textlink="">
      <xdr:nvSpPr>
        <xdr:cNvPr id="8" name="Rectangle: Rounded Corners 7">
          <a:extLst>
            <a:ext uri="{FF2B5EF4-FFF2-40B4-BE49-F238E27FC236}">
              <a16:creationId xmlns:a16="http://schemas.microsoft.com/office/drawing/2014/main" id="{7AD3CC30-330E-404E-9041-C6D4E1E12DB7}"/>
            </a:ext>
          </a:extLst>
        </xdr:cNvPr>
        <xdr:cNvSpPr/>
      </xdr:nvSpPr>
      <xdr:spPr>
        <a:xfrm>
          <a:off x="4534786" y="590108"/>
          <a:ext cx="2176130"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lt1"/>
              </a:solidFill>
              <a:latin typeface="ADLaM Display" panose="02010000000000000000" pitchFamily="2" charset="0"/>
              <a:ea typeface="ADLaM Display" panose="02010000000000000000" pitchFamily="2" charset="0"/>
              <a:cs typeface="ADLaM Display" panose="02010000000000000000" pitchFamily="2" charset="0"/>
            </a:rPr>
            <a:t>Quantity</a:t>
          </a:r>
        </a:p>
      </xdr:txBody>
    </xdr:sp>
    <xdr:clientData/>
  </xdr:twoCellAnchor>
  <xdr:twoCellAnchor>
    <xdr:from>
      <xdr:col>7</xdr:col>
      <xdr:colOff>265814</xdr:colOff>
      <xdr:row>5</xdr:row>
      <xdr:rowOff>166578</xdr:rowOff>
    </xdr:from>
    <xdr:to>
      <xdr:col>10</xdr:col>
      <xdr:colOff>607828</xdr:colOff>
      <xdr:row>9</xdr:row>
      <xdr:rowOff>163033</xdr:rowOff>
    </xdr:to>
    <xdr:sp macro="" textlink="Sheet1!$G$152">
      <xdr:nvSpPr>
        <xdr:cNvPr id="9" name="Rectangle: Rounded Corners 8">
          <a:extLst>
            <a:ext uri="{FF2B5EF4-FFF2-40B4-BE49-F238E27FC236}">
              <a16:creationId xmlns:a16="http://schemas.microsoft.com/office/drawing/2014/main" id="{FE80FE1E-3277-43CC-91AF-DE6E80233C2F}"/>
            </a:ext>
          </a:extLst>
        </xdr:cNvPr>
        <xdr:cNvSpPr/>
      </xdr:nvSpPr>
      <xdr:spPr>
        <a:xfrm>
          <a:off x="4545419" y="1096927"/>
          <a:ext cx="2176130" cy="74073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B9126E6-9C7B-4DBD-B164-FF16B5BB643D}" type="TxLink">
            <a:rPr lang="en-US" sz="1600" b="1" i="0" u="none" strike="noStrike">
              <a:solidFill>
                <a:schemeClr val="bg1"/>
              </a:solidFill>
              <a:latin typeface="Calibri"/>
              <a:cs typeface="Calibri"/>
            </a:rPr>
            <a:pPr algn="ctr"/>
            <a:t>$37.87k</a:t>
          </a:fld>
          <a:endParaRPr lang="en-IN" sz="1600" b="1">
            <a:solidFill>
              <a:schemeClr val="bg1"/>
            </a:solidFill>
          </a:endParaRPr>
        </a:p>
      </xdr:txBody>
    </xdr:sp>
    <xdr:clientData/>
  </xdr:twoCellAnchor>
  <xdr:twoCellAnchor>
    <xdr:from>
      <xdr:col>11</xdr:col>
      <xdr:colOff>70884</xdr:colOff>
      <xdr:row>3</xdr:row>
      <xdr:rowOff>33672</xdr:rowOff>
    </xdr:from>
    <xdr:to>
      <xdr:col>14</xdr:col>
      <xdr:colOff>412898</xdr:colOff>
      <xdr:row>5</xdr:row>
      <xdr:rowOff>113416</xdr:rowOff>
    </xdr:to>
    <xdr:sp macro="" textlink="">
      <xdr:nvSpPr>
        <xdr:cNvPr id="10" name="Rectangle: Rounded Corners 9">
          <a:extLst>
            <a:ext uri="{FF2B5EF4-FFF2-40B4-BE49-F238E27FC236}">
              <a16:creationId xmlns:a16="http://schemas.microsoft.com/office/drawing/2014/main" id="{B4A56259-7DD9-444A-9683-3659E5AC7483}"/>
            </a:ext>
          </a:extLst>
        </xdr:cNvPr>
        <xdr:cNvSpPr/>
      </xdr:nvSpPr>
      <xdr:spPr>
        <a:xfrm>
          <a:off x="6795977" y="591881"/>
          <a:ext cx="2176130"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lt1"/>
              </a:solidFill>
              <a:latin typeface="ADLaM Display" panose="02010000000000000000" pitchFamily="2" charset="0"/>
              <a:ea typeface="ADLaM Display" panose="02010000000000000000" pitchFamily="2" charset="0"/>
              <a:cs typeface="ADLaM Display" panose="02010000000000000000" pitchFamily="2" charset="0"/>
            </a:rPr>
            <a:t>Orders</a:t>
          </a:r>
        </a:p>
      </xdr:txBody>
    </xdr:sp>
    <xdr:clientData/>
  </xdr:twoCellAnchor>
  <xdr:twoCellAnchor>
    <xdr:from>
      <xdr:col>11</xdr:col>
      <xdr:colOff>81517</xdr:colOff>
      <xdr:row>5</xdr:row>
      <xdr:rowOff>159490</xdr:rowOff>
    </xdr:from>
    <xdr:to>
      <xdr:col>14</xdr:col>
      <xdr:colOff>423531</xdr:colOff>
      <xdr:row>9</xdr:row>
      <xdr:rowOff>155945</xdr:rowOff>
    </xdr:to>
    <xdr:sp macro="" textlink="Sheet1!$B$173">
      <xdr:nvSpPr>
        <xdr:cNvPr id="11" name="Rectangle: Rounded Corners 10">
          <a:extLst>
            <a:ext uri="{FF2B5EF4-FFF2-40B4-BE49-F238E27FC236}">
              <a16:creationId xmlns:a16="http://schemas.microsoft.com/office/drawing/2014/main" id="{43DDF63B-3DD0-47E8-B4D0-E0DEA461A80C}"/>
            </a:ext>
          </a:extLst>
        </xdr:cNvPr>
        <xdr:cNvSpPr/>
      </xdr:nvSpPr>
      <xdr:spPr>
        <a:xfrm>
          <a:off x="6806610" y="1089839"/>
          <a:ext cx="2176130" cy="74073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4B58C3B-A9A9-4CF5-A074-024D03617886}" type="TxLink">
            <a:rPr lang="en-US" sz="1600" b="1" i="0" u="none" strike="noStrike">
              <a:solidFill>
                <a:schemeClr val="bg1"/>
              </a:solidFill>
              <a:latin typeface="Calibri"/>
              <a:cs typeface="Calibri"/>
            </a:rPr>
            <a:pPr algn="ctr"/>
            <a:t>$9.99k</a:t>
          </a:fld>
          <a:endParaRPr lang="en-IN" sz="1600" b="1">
            <a:solidFill>
              <a:schemeClr val="bg1"/>
            </a:solidFill>
          </a:endParaRPr>
        </a:p>
      </xdr:txBody>
    </xdr:sp>
    <xdr:clientData/>
  </xdr:twoCellAnchor>
  <xdr:twoCellAnchor>
    <xdr:from>
      <xdr:col>14</xdr:col>
      <xdr:colOff>595424</xdr:colOff>
      <xdr:row>3</xdr:row>
      <xdr:rowOff>53165</xdr:rowOff>
    </xdr:from>
    <xdr:to>
      <xdr:col>18</xdr:col>
      <xdr:colOff>326065</xdr:colOff>
      <xdr:row>5</xdr:row>
      <xdr:rowOff>132909</xdr:rowOff>
    </xdr:to>
    <xdr:sp macro="" textlink="">
      <xdr:nvSpPr>
        <xdr:cNvPr id="12" name="Rectangle: Rounded Corners 11">
          <a:extLst>
            <a:ext uri="{FF2B5EF4-FFF2-40B4-BE49-F238E27FC236}">
              <a16:creationId xmlns:a16="http://schemas.microsoft.com/office/drawing/2014/main" id="{BDF75529-C191-4A79-AB60-B32483EA6C25}"/>
            </a:ext>
          </a:extLst>
        </xdr:cNvPr>
        <xdr:cNvSpPr/>
      </xdr:nvSpPr>
      <xdr:spPr>
        <a:xfrm>
          <a:off x="9154633" y="611374"/>
          <a:ext cx="2176130" cy="45188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lt1"/>
              </a:solidFill>
              <a:latin typeface="ADLaM Display" panose="02010000000000000000" pitchFamily="2" charset="0"/>
              <a:ea typeface="ADLaM Display" panose="02010000000000000000" pitchFamily="2" charset="0"/>
              <a:cs typeface="ADLaM Display" panose="02010000000000000000" pitchFamily="2" charset="0"/>
            </a:rPr>
            <a:t>Profit</a:t>
          </a:r>
          <a:r>
            <a:rPr lang="en-IN" sz="1400" b="1">
              <a:latin typeface="ADLaM Display" panose="02010000000000000000" pitchFamily="2" charset="0"/>
              <a:ea typeface="ADLaM Display" panose="02010000000000000000" pitchFamily="2" charset="0"/>
              <a:cs typeface="ADLaM Display" panose="02010000000000000000" pitchFamily="2" charset="0"/>
            </a:rPr>
            <a:t> Margin</a:t>
          </a:r>
        </a:p>
      </xdr:txBody>
    </xdr:sp>
    <xdr:clientData/>
  </xdr:twoCellAnchor>
  <xdr:twoCellAnchor>
    <xdr:from>
      <xdr:col>14</xdr:col>
      <xdr:colOff>606057</xdr:colOff>
      <xdr:row>5</xdr:row>
      <xdr:rowOff>178983</xdr:rowOff>
    </xdr:from>
    <xdr:to>
      <xdr:col>18</xdr:col>
      <xdr:colOff>336698</xdr:colOff>
      <xdr:row>9</xdr:row>
      <xdr:rowOff>175438</xdr:rowOff>
    </xdr:to>
    <xdr:sp macro="" textlink="Sheet1!$G$172">
      <xdr:nvSpPr>
        <xdr:cNvPr id="13" name="Rectangle: Rounded Corners 12">
          <a:extLst>
            <a:ext uri="{FF2B5EF4-FFF2-40B4-BE49-F238E27FC236}">
              <a16:creationId xmlns:a16="http://schemas.microsoft.com/office/drawing/2014/main" id="{EACD9DAE-1A62-4ADB-8CDF-C45E954A1ECE}"/>
            </a:ext>
          </a:extLst>
        </xdr:cNvPr>
        <xdr:cNvSpPr/>
      </xdr:nvSpPr>
      <xdr:spPr>
        <a:xfrm>
          <a:off x="9165266" y="1109332"/>
          <a:ext cx="2176130" cy="740734"/>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4CDB6A-6B07-49E3-9CF8-BB06EC781FD1}" type="TxLink">
            <a:rPr lang="en-US" sz="1600" b="1" i="0" u="none" strike="noStrike">
              <a:solidFill>
                <a:schemeClr val="bg1"/>
              </a:solidFill>
              <a:latin typeface="Calibri"/>
              <a:cs typeface="Calibri"/>
            </a:rPr>
            <a:pPr algn="ctr"/>
            <a:t>12.47%</a:t>
          </a:fld>
          <a:endParaRPr lang="en-IN" sz="1600" b="1">
            <a:solidFill>
              <a:schemeClr val="bg1"/>
            </a:solidFill>
          </a:endParaRPr>
        </a:p>
      </xdr:txBody>
    </xdr:sp>
    <xdr:clientData/>
  </xdr:twoCellAnchor>
  <xdr:twoCellAnchor>
    <xdr:from>
      <xdr:col>0</xdr:col>
      <xdr:colOff>72656</xdr:colOff>
      <xdr:row>10</xdr:row>
      <xdr:rowOff>5317</xdr:rowOff>
    </xdr:from>
    <xdr:to>
      <xdr:col>7</xdr:col>
      <xdr:colOff>177209</xdr:colOff>
      <xdr:row>19</xdr:row>
      <xdr:rowOff>132907</xdr:rowOff>
    </xdr:to>
    <xdr:sp macro="" textlink="">
      <xdr:nvSpPr>
        <xdr:cNvPr id="14" name="Rectangle: Rounded Corners 13">
          <a:extLst>
            <a:ext uri="{FF2B5EF4-FFF2-40B4-BE49-F238E27FC236}">
              <a16:creationId xmlns:a16="http://schemas.microsoft.com/office/drawing/2014/main" id="{F6D64809-CEFF-4BF2-BD57-C7BC26F109BA}"/>
            </a:ext>
          </a:extLst>
        </xdr:cNvPr>
        <xdr:cNvSpPr/>
      </xdr:nvSpPr>
      <xdr:spPr>
        <a:xfrm>
          <a:off x="72656" y="1866015"/>
          <a:ext cx="4384158" cy="1802218"/>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47847</xdr:colOff>
      <xdr:row>20</xdr:row>
      <xdr:rowOff>42532</xdr:rowOff>
    </xdr:from>
    <xdr:to>
      <xdr:col>7</xdr:col>
      <xdr:colOff>152400</xdr:colOff>
      <xdr:row>29</xdr:row>
      <xdr:rowOff>170122</xdr:rowOff>
    </xdr:to>
    <xdr:sp macro="" textlink="">
      <xdr:nvSpPr>
        <xdr:cNvPr id="15" name="Rectangle: Rounded Corners 14">
          <a:extLst>
            <a:ext uri="{FF2B5EF4-FFF2-40B4-BE49-F238E27FC236}">
              <a16:creationId xmlns:a16="http://schemas.microsoft.com/office/drawing/2014/main" id="{5C64E21A-B6FD-43A0-9E94-BA3F8EF55713}"/>
            </a:ext>
          </a:extLst>
        </xdr:cNvPr>
        <xdr:cNvSpPr/>
      </xdr:nvSpPr>
      <xdr:spPr>
        <a:xfrm>
          <a:off x="47847" y="3763927"/>
          <a:ext cx="4384158" cy="1802218"/>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279991</xdr:colOff>
      <xdr:row>10</xdr:row>
      <xdr:rowOff>53164</xdr:rowOff>
    </xdr:from>
    <xdr:to>
      <xdr:col>14</xdr:col>
      <xdr:colOff>384545</xdr:colOff>
      <xdr:row>19</xdr:row>
      <xdr:rowOff>180754</xdr:rowOff>
    </xdr:to>
    <xdr:sp macro="" textlink="">
      <xdr:nvSpPr>
        <xdr:cNvPr id="16" name="Rectangle: Rounded Corners 15">
          <a:extLst>
            <a:ext uri="{FF2B5EF4-FFF2-40B4-BE49-F238E27FC236}">
              <a16:creationId xmlns:a16="http://schemas.microsoft.com/office/drawing/2014/main" id="{0FC1876F-6690-4029-88D7-343C243C7BFC}"/>
            </a:ext>
          </a:extLst>
        </xdr:cNvPr>
        <xdr:cNvSpPr/>
      </xdr:nvSpPr>
      <xdr:spPr>
        <a:xfrm>
          <a:off x="4559596" y="1913862"/>
          <a:ext cx="4384158" cy="1802218"/>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285307</xdr:colOff>
      <xdr:row>20</xdr:row>
      <xdr:rowOff>88607</xdr:rowOff>
    </xdr:from>
    <xdr:to>
      <xdr:col>11</xdr:col>
      <xdr:colOff>15949</xdr:colOff>
      <xdr:row>29</xdr:row>
      <xdr:rowOff>159489</xdr:rowOff>
    </xdr:to>
    <xdr:sp macro="" textlink="">
      <xdr:nvSpPr>
        <xdr:cNvPr id="17" name="Rectangle: Rounded Corners 16">
          <a:extLst>
            <a:ext uri="{FF2B5EF4-FFF2-40B4-BE49-F238E27FC236}">
              <a16:creationId xmlns:a16="http://schemas.microsoft.com/office/drawing/2014/main" id="{425E5F0F-87E2-4153-A123-4678760FBF67}"/>
            </a:ext>
          </a:extLst>
        </xdr:cNvPr>
        <xdr:cNvSpPr/>
      </xdr:nvSpPr>
      <xdr:spPr>
        <a:xfrm>
          <a:off x="4564912" y="3810002"/>
          <a:ext cx="2176130" cy="1745510"/>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92150</xdr:colOff>
      <xdr:row>20</xdr:row>
      <xdr:rowOff>99240</xdr:rowOff>
    </xdr:from>
    <xdr:to>
      <xdr:col>14</xdr:col>
      <xdr:colOff>434164</xdr:colOff>
      <xdr:row>29</xdr:row>
      <xdr:rowOff>170122</xdr:rowOff>
    </xdr:to>
    <xdr:sp macro="" textlink="">
      <xdr:nvSpPr>
        <xdr:cNvPr id="18" name="Rectangle: Rounded Corners 17">
          <a:extLst>
            <a:ext uri="{FF2B5EF4-FFF2-40B4-BE49-F238E27FC236}">
              <a16:creationId xmlns:a16="http://schemas.microsoft.com/office/drawing/2014/main" id="{1869CE98-7E49-440C-8BFC-EAA2A55A506F}"/>
            </a:ext>
          </a:extLst>
        </xdr:cNvPr>
        <xdr:cNvSpPr/>
      </xdr:nvSpPr>
      <xdr:spPr>
        <a:xfrm>
          <a:off x="6817243" y="3820635"/>
          <a:ext cx="2176130" cy="1745510"/>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598969</xdr:colOff>
      <xdr:row>10</xdr:row>
      <xdr:rowOff>83290</xdr:rowOff>
    </xdr:from>
    <xdr:to>
      <xdr:col>18</xdr:col>
      <xdr:colOff>329610</xdr:colOff>
      <xdr:row>30</xdr:row>
      <xdr:rowOff>17721</xdr:rowOff>
    </xdr:to>
    <xdr:sp macro="" textlink="">
      <xdr:nvSpPr>
        <xdr:cNvPr id="19" name="Rectangle: Rounded Corners 18">
          <a:extLst>
            <a:ext uri="{FF2B5EF4-FFF2-40B4-BE49-F238E27FC236}">
              <a16:creationId xmlns:a16="http://schemas.microsoft.com/office/drawing/2014/main" id="{773D83BB-F268-4F86-8929-9787012145A8}"/>
            </a:ext>
          </a:extLst>
        </xdr:cNvPr>
        <xdr:cNvSpPr/>
      </xdr:nvSpPr>
      <xdr:spPr>
        <a:xfrm>
          <a:off x="9158178" y="1943988"/>
          <a:ext cx="2176130" cy="3655826"/>
        </a:xfrm>
        <a:prstGeom prst="roundRect">
          <a:avLst>
            <a:gd name="adj" fmla="val 4278"/>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249865</xdr:colOff>
      <xdr:row>11</xdr:row>
      <xdr:rowOff>115186</xdr:rowOff>
    </xdr:from>
    <xdr:to>
      <xdr:col>6</xdr:col>
      <xdr:colOff>398720</xdr:colOff>
      <xdr:row>19</xdr:row>
      <xdr:rowOff>0</xdr:rowOff>
    </xdr:to>
    <xdr:graphicFrame macro="">
      <xdr:nvGraphicFramePr>
        <xdr:cNvPr id="22" name="Chart 21">
          <a:extLst>
            <a:ext uri="{FF2B5EF4-FFF2-40B4-BE49-F238E27FC236}">
              <a16:creationId xmlns:a16="http://schemas.microsoft.com/office/drawing/2014/main" id="{B3BAEB19-A030-4332-9F42-1CC3CE013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333154</xdr:colOff>
      <xdr:row>11</xdr:row>
      <xdr:rowOff>44304</xdr:rowOff>
    </xdr:from>
    <xdr:to>
      <xdr:col>14</xdr:col>
      <xdr:colOff>363280</xdr:colOff>
      <xdr:row>19</xdr:row>
      <xdr:rowOff>97464</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92D4F205-C57D-432E-B59F-65978C57F5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00354" y="2055984"/>
              <a:ext cx="4297326" cy="1516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327837</xdr:colOff>
      <xdr:row>20</xdr:row>
      <xdr:rowOff>150628</xdr:rowOff>
    </xdr:from>
    <xdr:to>
      <xdr:col>10</xdr:col>
      <xdr:colOff>584791</xdr:colOff>
      <xdr:row>29</xdr:row>
      <xdr:rowOff>115186</xdr:rowOff>
    </xdr:to>
    <xdr:graphicFrame macro="">
      <xdr:nvGraphicFramePr>
        <xdr:cNvPr id="25" name="Chart 24">
          <a:extLst>
            <a:ext uri="{FF2B5EF4-FFF2-40B4-BE49-F238E27FC236}">
              <a16:creationId xmlns:a16="http://schemas.microsoft.com/office/drawing/2014/main" id="{C1A0A38F-31C9-4533-8B25-2C73D361F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159488</xdr:colOff>
      <xdr:row>20</xdr:row>
      <xdr:rowOff>115186</xdr:rowOff>
    </xdr:from>
    <xdr:to>
      <xdr:col>7</xdr:col>
      <xdr:colOff>53162</xdr:colOff>
      <xdr:row>29</xdr:row>
      <xdr:rowOff>53164</xdr:rowOff>
    </xdr:to>
    <xdr:graphicFrame macro="">
      <xdr:nvGraphicFramePr>
        <xdr:cNvPr id="26" name="Chart 25">
          <a:extLst>
            <a:ext uri="{FF2B5EF4-FFF2-40B4-BE49-F238E27FC236}">
              <a16:creationId xmlns:a16="http://schemas.microsoft.com/office/drawing/2014/main" id="{94965F3F-3396-4716-83FD-7F4820C91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127591</xdr:colOff>
      <xdr:row>20</xdr:row>
      <xdr:rowOff>177210</xdr:rowOff>
    </xdr:from>
    <xdr:to>
      <xdr:col>14</xdr:col>
      <xdr:colOff>398720</xdr:colOff>
      <xdr:row>29</xdr:row>
      <xdr:rowOff>106326</xdr:rowOff>
    </xdr:to>
    <xdr:graphicFrame macro="">
      <xdr:nvGraphicFramePr>
        <xdr:cNvPr id="27" name="Chart 26">
          <a:extLst>
            <a:ext uri="{FF2B5EF4-FFF2-40B4-BE49-F238E27FC236}">
              <a16:creationId xmlns:a16="http://schemas.microsoft.com/office/drawing/2014/main" id="{AAA51B73-5FBE-4D45-A6D7-63750E280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458973</xdr:colOff>
      <xdr:row>6</xdr:row>
      <xdr:rowOff>141767</xdr:rowOff>
    </xdr:from>
    <xdr:to>
      <xdr:col>6</xdr:col>
      <xdr:colOff>469604</xdr:colOff>
      <xdr:row>9</xdr:row>
      <xdr:rowOff>115186</xdr:rowOff>
    </xdr:to>
    <xdr:graphicFrame macro="">
      <xdr:nvGraphicFramePr>
        <xdr:cNvPr id="29" name="Chart 28">
          <a:extLst>
            <a:ext uri="{FF2B5EF4-FFF2-40B4-BE49-F238E27FC236}">
              <a16:creationId xmlns:a16="http://schemas.microsoft.com/office/drawing/2014/main" id="{694AFE3A-5AE6-495A-BD03-43CA168E4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186070</xdr:colOff>
      <xdr:row>7</xdr:row>
      <xdr:rowOff>83289</xdr:rowOff>
    </xdr:from>
    <xdr:to>
      <xdr:col>3</xdr:col>
      <xdr:colOff>256953</xdr:colOff>
      <xdr:row>9</xdr:row>
      <xdr:rowOff>118819</xdr:rowOff>
    </xdr:to>
    <xdr:graphicFrame macro="">
      <xdr:nvGraphicFramePr>
        <xdr:cNvPr id="30" name="Chart 29">
          <a:extLst>
            <a:ext uri="{FF2B5EF4-FFF2-40B4-BE49-F238E27FC236}">
              <a16:creationId xmlns:a16="http://schemas.microsoft.com/office/drawing/2014/main" id="{ACF6DE74-0A6C-487E-8439-11EA0D372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602512</xdr:colOff>
      <xdr:row>7</xdr:row>
      <xdr:rowOff>79745</xdr:rowOff>
    </xdr:from>
    <xdr:to>
      <xdr:col>10</xdr:col>
      <xdr:colOff>239233</xdr:colOff>
      <xdr:row>9</xdr:row>
      <xdr:rowOff>168349</xdr:rowOff>
    </xdr:to>
    <xdr:graphicFrame macro="">
      <xdr:nvGraphicFramePr>
        <xdr:cNvPr id="31" name="Chart 30">
          <a:extLst>
            <a:ext uri="{FF2B5EF4-FFF2-40B4-BE49-F238E27FC236}">
              <a16:creationId xmlns:a16="http://schemas.microsoft.com/office/drawing/2014/main" id="{AD9B9AAA-4CA1-4519-A2D1-3E2322466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125820</xdr:colOff>
      <xdr:row>7</xdr:row>
      <xdr:rowOff>106327</xdr:rowOff>
    </xdr:from>
    <xdr:to>
      <xdr:col>14</xdr:col>
      <xdr:colOff>128124</xdr:colOff>
      <xdr:row>9</xdr:row>
      <xdr:rowOff>168349</xdr:rowOff>
    </xdr:to>
    <xdr:graphicFrame macro="">
      <xdr:nvGraphicFramePr>
        <xdr:cNvPr id="32" name="Chart 31">
          <a:extLst>
            <a:ext uri="{FF2B5EF4-FFF2-40B4-BE49-F238E27FC236}">
              <a16:creationId xmlns:a16="http://schemas.microsoft.com/office/drawing/2014/main" id="{284DDE84-F9B8-4ABB-BDC2-1438052BF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163034</xdr:colOff>
      <xdr:row>7</xdr:row>
      <xdr:rowOff>70884</xdr:rowOff>
    </xdr:from>
    <xdr:to>
      <xdr:col>18</xdr:col>
      <xdr:colOff>58657</xdr:colOff>
      <xdr:row>10</xdr:row>
      <xdr:rowOff>0</xdr:rowOff>
    </xdr:to>
    <xdr:graphicFrame macro="">
      <xdr:nvGraphicFramePr>
        <xdr:cNvPr id="20" name="Chart 19">
          <a:extLst>
            <a:ext uri="{FF2B5EF4-FFF2-40B4-BE49-F238E27FC236}">
              <a16:creationId xmlns:a16="http://schemas.microsoft.com/office/drawing/2014/main" id="{DF14E4A1-8883-4918-A9B2-C42D51C46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212651</xdr:colOff>
      <xdr:row>3</xdr:row>
      <xdr:rowOff>159489</xdr:rowOff>
    </xdr:from>
    <xdr:to>
      <xdr:col>3</xdr:col>
      <xdr:colOff>115186</xdr:colOff>
      <xdr:row>5</xdr:row>
      <xdr:rowOff>44302</xdr:rowOff>
    </xdr:to>
    <xdr:sp macro="" textlink="Sheet2!$A$12">
      <xdr:nvSpPr>
        <xdr:cNvPr id="21" name="TextBox 20">
          <a:extLst>
            <a:ext uri="{FF2B5EF4-FFF2-40B4-BE49-F238E27FC236}">
              <a16:creationId xmlns:a16="http://schemas.microsoft.com/office/drawing/2014/main" id="{786910DC-ACE7-3E31-3DBF-A50CAB9A3B87}"/>
            </a:ext>
          </a:extLst>
        </xdr:cNvPr>
        <xdr:cNvSpPr txBox="1"/>
      </xdr:nvSpPr>
      <xdr:spPr>
        <a:xfrm>
          <a:off x="824023" y="717698"/>
          <a:ext cx="1125279" cy="256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C24E8F-C681-436F-B1D7-340D553E4C39}" type="TxLink">
            <a:rPr lang="en-US" sz="1600" b="0" i="0" u="none" strike="noStrike">
              <a:solidFill>
                <a:srgbClr val="FFFF00"/>
              </a:solidFill>
              <a:latin typeface="Calibri"/>
              <a:cs typeface="Calibri"/>
            </a:rPr>
            <a:pPr/>
            <a:t>▲20.62%</a:t>
          </a:fld>
          <a:endParaRPr lang="en-IN" sz="1600">
            <a:solidFill>
              <a:srgbClr val="FFFF00"/>
            </a:solidFill>
          </a:endParaRPr>
        </a:p>
      </xdr:txBody>
    </xdr:sp>
    <xdr:clientData/>
  </xdr:twoCellAnchor>
  <xdr:twoCellAnchor>
    <xdr:from>
      <xdr:col>5</xdr:col>
      <xdr:colOff>49619</xdr:colOff>
      <xdr:row>3</xdr:row>
      <xdr:rowOff>106327</xdr:rowOff>
    </xdr:from>
    <xdr:to>
      <xdr:col>6</xdr:col>
      <xdr:colOff>563525</xdr:colOff>
      <xdr:row>5</xdr:row>
      <xdr:rowOff>38987</xdr:rowOff>
    </xdr:to>
    <xdr:sp macro="" textlink="Sheet2!$B$12">
      <xdr:nvSpPr>
        <xdr:cNvPr id="23" name="TextBox 22">
          <a:extLst>
            <a:ext uri="{FF2B5EF4-FFF2-40B4-BE49-F238E27FC236}">
              <a16:creationId xmlns:a16="http://schemas.microsoft.com/office/drawing/2014/main" id="{CE121B78-C3BE-4C4E-8A06-9E127436AEE5}"/>
            </a:ext>
          </a:extLst>
        </xdr:cNvPr>
        <xdr:cNvSpPr txBox="1"/>
      </xdr:nvSpPr>
      <xdr:spPr>
        <a:xfrm>
          <a:off x="3106479" y="664536"/>
          <a:ext cx="112527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CB7A79-7AFC-4C07-B400-64B737438660}" type="TxLink">
            <a:rPr lang="en-US" sz="1600" b="0" i="0" u="none" strike="noStrike">
              <a:solidFill>
                <a:srgbClr val="FFFF00"/>
              </a:solidFill>
              <a:latin typeface="Calibri"/>
              <a:cs typeface="Calibri"/>
            </a:rPr>
            <a:pPr/>
            <a:t>▲14.41%</a:t>
          </a:fld>
          <a:endParaRPr lang="en-IN" sz="1600">
            <a:solidFill>
              <a:srgbClr val="FFFF00"/>
            </a:solidFill>
          </a:endParaRPr>
        </a:p>
      </xdr:txBody>
    </xdr:sp>
    <xdr:clientData/>
  </xdr:twoCellAnchor>
  <xdr:twoCellAnchor>
    <xdr:from>
      <xdr:col>9</xdr:col>
      <xdr:colOff>77972</xdr:colOff>
      <xdr:row>3</xdr:row>
      <xdr:rowOff>93922</xdr:rowOff>
    </xdr:from>
    <xdr:to>
      <xdr:col>10</xdr:col>
      <xdr:colOff>591879</xdr:colOff>
      <xdr:row>5</xdr:row>
      <xdr:rowOff>26582</xdr:rowOff>
    </xdr:to>
    <xdr:sp macro="" textlink="Sheet2!$C$12">
      <xdr:nvSpPr>
        <xdr:cNvPr id="33" name="TextBox 32">
          <a:extLst>
            <a:ext uri="{FF2B5EF4-FFF2-40B4-BE49-F238E27FC236}">
              <a16:creationId xmlns:a16="http://schemas.microsoft.com/office/drawing/2014/main" id="{62FBA3E4-886A-4449-85F9-41674E489D95}"/>
            </a:ext>
          </a:extLst>
        </xdr:cNvPr>
        <xdr:cNvSpPr txBox="1"/>
      </xdr:nvSpPr>
      <xdr:spPr>
        <a:xfrm>
          <a:off x="5580321" y="652131"/>
          <a:ext cx="112527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BA1969-B05B-4F07-AB1E-6D2027C00676}" type="TxLink">
            <a:rPr lang="en-US" sz="1600" b="0" i="0" u="none" strike="noStrike">
              <a:solidFill>
                <a:srgbClr val="FFFF00"/>
              </a:solidFill>
              <a:latin typeface="Calibri"/>
              <a:cs typeface="Calibri"/>
            </a:rPr>
            <a:pPr/>
            <a:t>▲27.45%</a:t>
          </a:fld>
          <a:endParaRPr lang="en-IN" sz="1600">
            <a:solidFill>
              <a:srgbClr val="FFFF00"/>
            </a:solidFill>
          </a:endParaRPr>
        </a:p>
      </xdr:txBody>
    </xdr:sp>
    <xdr:clientData/>
  </xdr:twoCellAnchor>
  <xdr:twoCellAnchor>
    <xdr:from>
      <xdr:col>12</xdr:col>
      <xdr:colOff>443023</xdr:colOff>
      <xdr:row>3</xdr:row>
      <xdr:rowOff>86835</xdr:rowOff>
    </xdr:from>
    <xdr:to>
      <xdr:col>14</xdr:col>
      <xdr:colOff>345558</xdr:colOff>
      <xdr:row>5</xdr:row>
      <xdr:rowOff>19495</xdr:rowOff>
    </xdr:to>
    <xdr:sp macro="" textlink="Sheet2!$D$12">
      <xdr:nvSpPr>
        <xdr:cNvPr id="34" name="TextBox 33">
          <a:extLst>
            <a:ext uri="{FF2B5EF4-FFF2-40B4-BE49-F238E27FC236}">
              <a16:creationId xmlns:a16="http://schemas.microsoft.com/office/drawing/2014/main" id="{1BB18DF3-A2C4-4645-A0A1-35DD37CB0F09}"/>
            </a:ext>
          </a:extLst>
        </xdr:cNvPr>
        <xdr:cNvSpPr txBox="1"/>
      </xdr:nvSpPr>
      <xdr:spPr>
        <a:xfrm>
          <a:off x="7779488" y="645044"/>
          <a:ext cx="112527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262CD9-65D5-4C94-BE63-021F30CF9743}" type="TxLink">
            <a:rPr lang="en-US" sz="1600" b="0" i="0" u="none" strike="noStrike">
              <a:solidFill>
                <a:srgbClr val="FFFF00"/>
              </a:solidFill>
              <a:latin typeface="Calibri"/>
              <a:cs typeface="Calibri"/>
            </a:rPr>
            <a:pPr/>
            <a:t>▲28.64%</a:t>
          </a:fld>
          <a:endParaRPr lang="en-IN" sz="1600">
            <a:solidFill>
              <a:srgbClr val="FFFF00"/>
            </a:solidFill>
          </a:endParaRPr>
        </a:p>
      </xdr:txBody>
    </xdr:sp>
    <xdr:clientData/>
  </xdr:twoCellAnchor>
  <xdr:twoCellAnchor>
    <xdr:from>
      <xdr:col>16</xdr:col>
      <xdr:colOff>542262</xdr:colOff>
      <xdr:row>3</xdr:row>
      <xdr:rowOff>79746</xdr:rowOff>
    </xdr:from>
    <xdr:to>
      <xdr:col>18</xdr:col>
      <xdr:colOff>318977</xdr:colOff>
      <xdr:row>5</xdr:row>
      <xdr:rowOff>12406</xdr:rowOff>
    </xdr:to>
    <xdr:sp macro="" textlink="Sheet2!$E$12">
      <xdr:nvSpPr>
        <xdr:cNvPr id="35" name="TextBox 34">
          <a:extLst>
            <a:ext uri="{FF2B5EF4-FFF2-40B4-BE49-F238E27FC236}">
              <a16:creationId xmlns:a16="http://schemas.microsoft.com/office/drawing/2014/main" id="{4A42B3BF-F03A-4623-8075-9BA81890860F}"/>
            </a:ext>
          </a:extLst>
        </xdr:cNvPr>
        <xdr:cNvSpPr txBox="1"/>
      </xdr:nvSpPr>
      <xdr:spPr>
        <a:xfrm>
          <a:off x="10324215" y="637955"/>
          <a:ext cx="999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9860E6-1FD1-4F6C-A59E-3E87FECDE8E8}" type="TxLink">
            <a:rPr lang="en-US" sz="1600" b="0" i="0" u="none" strike="noStrike">
              <a:solidFill>
                <a:srgbClr val="FF0000"/>
              </a:solidFill>
              <a:latin typeface="Calibri"/>
              <a:cs typeface="Calibri"/>
            </a:rPr>
            <a:pPr/>
            <a:t> ▼5.15%</a:t>
          </a:fld>
          <a:endParaRPr lang="en-IN" sz="1600">
            <a:solidFill>
              <a:srgbClr val="FF0000"/>
            </a:solidFill>
          </a:endParaRPr>
        </a:p>
      </xdr:txBody>
    </xdr:sp>
    <xdr:clientData/>
  </xdr:twoCellAnchor>
  <xdr:twoCellAnchor>
    <xdr:from>
      <xdr:col>0</xdr:col>
      <xdr:colOff>310116</xdr:colOff>
      <xdr:row>10</xdr:row>
      <xdr:rowOff>106325</xdr:rowOff>
    </xdr:from>
    <xdr:to>
      <xdr:col>5</xdr:col>
      <xdr:colOff>106326</xdr:colOff>
      <xdr:row>12</xdr:row>
      <xdr:rowOff>26582</xdr:rowOff>
    </xdr:to>
    <xdr:sp macro="" textlink="">
      <xdr:nvSpPr>
        <xdr:cNvPr id="36" name="TextBox 35">
          <a:extLst>
            <a:ext uri="{FF2B5EF4-FFF2-40B4-BE49-F238E27FC236}">
              <a16:creationId xmlns:a16="http://schemas.microsoft.com/office/drawing/2014/main" id="{1208A582-13A3-B382-67E0-54F144751822}"/>
            </a:ext>
          </a:extLst>
        </xdr:cNvPr>
        <xdr:cNvSpPr txBox="1"/>
      </xdr:nvSpPr>
      <xdr:spPr>
        <a:xfrm>
          <a:off x="310116" y="1967023"/>
          <a:ext cx="2853070" cy="292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Sales</a:t>
          </a:r>
          <a:r>
            <a:rPr lang="en-IN" sz="1400" b="1" baseline="0">
              <a:solidFill>
                <a:schemeClr val="bg1"/>
              </a:solidFill>
            </a:rPr>
            <a:t> And Profit</a:t>
          </a:r>
          <a:endParaRPr lang="en-IN" sz="1400" b="1">
            <a:solidFill>
              <a:schemeClr val="bg1"/>
            </a:solidFill>
          </a:endParaRPr>
        </a:p>
      </xdr:txBody>
    </xdr:sp>
    <xdr:clientData/>
  </xdr:twoCellAnchor>
  <xdr:twoCellAnchor>
    <xdr:from>
      <xdr:col>9</xdr:col>
      <xdr:colOff>311889</xdr:colOff>
      <xdr:row>10</xdr:row>
      <xdr:rowOff>159844</xdr:rowOff>
    </xdr:from>
    <xdr:to>
      <xdr:col>13</xdr:col>
      <xdr:colOff>26582</xdr:colOff>
      <xdr:row>12</xdr:row>
      <xdr:rowOff>92505</xdr:rowOff>
    </xdr:to>
    <xdr:sp macro="" textlink="Sheet2!$B$12">
      <xdr:nvSpPr>
        <xdr:cNvPr id="38" name="TextBox 37">
          <a:extLst>
            <a:ext uri="{FF2B5EF4-FFF2-40B4-BE49-F238E27FC236}">
              <a16:creationId xmlns:a16="http://schemas.microsoft.com/office/drawing/2014/main" id="{89FBE8C6-2C8E-4783-B417-AADCD61AFD1D}"/>
            </a:ext>
          </a:extLst>
        </xdr:cNvPr>
        <xdr:cNvSpPr txBox="1"/>
      </xdr:nvSpPr>
      <xdr:spPr>
        <a:xfrm>
          <a:off x="5814238" y="2020542"/>
          <a:ext cx="216018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Category</a:t>
          </a:r>
          <a:r>
            <a:rPr lang="en-IN" sz="1600" baseline="0">
              <a:solidFill>
                <a:schemeClr val="bg1"/>
              </a:solidFill>
            </a:rPr>
            <a:t> wise profit</a:t>
          </a:r>
          <a:endParaRPr lang="en-IN" sz="1600">
            <a:solidFill>
              <a:schemeClr val="bg1"/>
            </a:solidFill>
          </a:endParaRPr>
        </a:p>
      </xdr:txBody>
    </xdr:sp>
    <xdr:clientData/>
  </xdr:twoCellAnchor>
  <xdr:twoCellAnchor editAs="oneCell">
    <xdr:from>
      <xdr:col>15</xdr:col>
      <xdr:colOff>26582</xdr:colOff>
      <xdr:row>10</xdr:row>
      <xdr:rowOff>177208</xdr:rowOff>
    </xdr:from>
    <xdr:to>
      <xdr:col>16</xdr:col>
      <xdr:colOff>407581</xdr:colOff>
      <xdr:row>19</xdr:row>
      <xdr:rowOff>8859</xdr:rowOff>
    </xdr:to>
    <mc:AlternateContent xmlns:mc="http://schemas.openxmlformats.org/markup-compatibility/2006" xmlns:a14="http://schemas.microsoft.com/office/drawing/2010/main">
      <mc:Choice Requires="a14">
        <xdr:graphicFrame macro="">
          <xdr:nvGraphicFramePr>
            <xdr:cNvPr id="39" name="Year 1">
              <a:extLst>
                <a:ext uri="{FF2B5EF4-FFF2-40B4-BE49-F238E27FC236}">
                  <a16:creationId xmlns:a16="http://schemas.microsoft.com/office/drawing/2014/main" id="{4D2D2D1C-181C-42D9-A744-CA34CF67BA8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97163" y="2037906"/>
              <a:ext cx="992371" cy="150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14178</xdr:colOff>
      <xdr:row>19</xdr:row>
      <xdr:rowOff>154174</xdr:rowOff>
    </xdr:from>
    <xdr:to>
      <xdr:col>18</xdr:col>
      <xdr:colOff>310116</xdr:colOff>
      <xdr:row>28</xdr:row>
      <xdr:rowOff>44303</xdr:rowOff>
    </xdr:to>
    <mc:AlternateContent xmlns:mc="http://schemas.openxmlformats.org/markup-compatibility/2006" xmlns:a14="http://schemas.microsoft.com/office/drawing/2010/main">
      <mc:Choice Requires="a14">
        <xdr:graphicFrame macro="">
          <xdr:nvGraphicFramePr>
            <xdr:cNvPr id="40" name="Segment 1">
              <a:extLst>
                <a:ext uri="{FF2B5EF4-FFF2-40B4-BE49-F238E27FC236}">
                  <a16:creationId xmlns:a16="http://schemas.microsoft.com/office/drawing/2014/main" id="{AE674EE4-B8E9-4305-888B-BC93359B836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184759" y="3689500"/>
              <a:ext cx="2130055" cy="1564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487325</xdr:colOff>
      <xdr:row>10</xdr:row>
      <xdr:rowOff>145312</xdr:rowOff>
    </xdr:from>
    <xdr:to>
      <xdr:col>18</xdr:col>
      <xdr:colOff>265813</xdr:colOff>
      <xdr:row>19</xdr:row>
      <xdr:rowOff>8859</xdr:rowOff>
    </xdr:to>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B7C8B040-3BF4-43BE-982A-C8472092EE4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269278" y="2006010"/>
              <a:ext cx="1001233" cy="15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3</xdr:row>
      <xdr:rowOff>0</xdr:rowOff>
    </xdr:from>
    <xdr:to>
      <xdr:col>10</xdr:col>
      <xdr:colOff>442051</xdr:colOff>
      <xdr:row>5</xdr:row>
      <xdr:rowOff>74160</xdr:rowOff>
    </xdr:to>
    <xdr:pic>
      <xdr:nvPicPr>
        <xdr:cNvPr id="28" name="Picture 27">
          <a:extLst>
            <a:ext uri="{FF2B5EF4-FFF2-40B4-BE49-F238E27FC236}">
              <a16:creationId xmlns:a16="http://schemas.microsoft.com/office/drawing/2014/main" id="{B11AEB16-6399-DF48-29D6-EC00B74D812F}"/>
            </a:ext>
          </a:extLst>
        </xdr:cNvPr>
        <xdr:cNvPicPr>
          <a:picLocks noChangeAspect="1"/>
        </xdr:cNvPicPr>
      </xdr:nvPicPr>
      <xdr:blipFill>
        <a:blip xmlns:r="http://schemas.openxmlformats.org/officeDocument/2006/relationships" r:embed="rId11"/>
        <a:stretch>
          <a:fillRect/>
        </a:stretch>
      </xdr:blipFill>
      <xdr:spPr>
        <a:xfrm>
          <a:off x="5486400" y="540327"/>
          <a:ext cx="1051651" cy="4343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510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164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ep" refreshedDate="45348.831606828702" createdVersion="8" refreshedVersion="8" minRefreshableVersion="3" recordCount="9995" xr:uid="{75E1BCE7-790E-43C3-9672-CB506379D48C}">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4-1-11"/>
          <s v="Jan"/>
          <s v="Feb"/>
          <s v="Mar"/>
          <s v="Apr"/>
          <s v="May"/>
          <s v="Jun"/>
          <s v="Jul"/>
          <s v="Aug"/>
          <s v="Sep"/>
          <s v="Oct"/>
          <s v="Nov"/>
          <s v="Dec"/>
          <s v="&gt;1-1-15"/>
        </groupItems>
      </fieldGroup>
    </cacheField>
    <cacheField name="Quarters (Order Date)" numFmtId="0" databaseField="0">
      <fieldGroup base="3">
        <rangePr groupBy="quarters" startDate="2011-01-04T00:00:00" endDate="2015-01-01T00:00:00"/>
        <groupItems count="6">
          <s v="&lt;4-1-11"/>
          <s v="Qtr1"/>
          <s v="Qtr2"/>
          <s v="Qtr3"/>
          <s v="Qtr4"/>
          <s v="&gt;1-1-15"/>
        </groupItems>
      </fieldGroup>
    </cacheField>
    <cacheField name="Years (Order Date)" numFmtId="0" databaseField="0">
      <fieldGroup base="3">
        <rangePr groupBy="years" startDate="2011-01-04T00:00:00" endDate="2015-01-01T00:00:00"/>
        <groupItems count="7">
          <s v="&lt;4-1-11"/>
          <s v="2011"/>
          <s v="2012"/>
          <s v="2013"/>
          <s v="2014"/>
          <s v="2015"/>
          <s v="&gt;1-1-15"/>
        </groupItems>
      </fieldGroup>
    </cacheField>
    <cacheField name="profit margin" numFmtId="0" formula="Profit/Sales" databaseField="0"/>
  </cacheFields>
  <extLst>
    <ext xmlns:x14="http://schemas.microsoft.com/office/spreadsheetml/2009/9/main" uri="{725AE2AE-9491-48be-B2B4-4EB974FC3084}">
      <x14:pivotCacheDefinition pivotCacheId="842585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CE192E-1A03-40A0-BB1A-F850F57A6F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2:B3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15">
        <item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0" baseItem="0" numFmtId="10"/>
  </dataFields>
  <formats count="2">
    <format dxfId="1">
      <pivotArea collapsedLevelsAreSubtotals="1" fieldPosition="0">
        <references count="1">
          <reference field="15" count="1">
            <x v="0"/>
          </reference>
        </references>
      </pivotArea>
    </format>
    <format dxfId="0">
      <pivotArea collapsedLevelsAreSubtotals="1" fieldPosition="0">
        <references count="1">
          <reference field="15" count="2">
            <x v="1"/>
            <x v="2"/>
          </reference>
        </references>
      </pivotArea>
    </format>
  </formats>
  <chartFormats count="10">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5" count="1" selected="0">
            <x v="0"/>
          </reference>
        </references>
      </pivotArea>
    </chartFormat>
    <chartFormat chart="6" format="8">
      <pivotArea type="data" outline="0" fieldPosition="0">
        <references count="2">
          <reference field="4294967294" count="1" selected="0">
            <x v="0"/>
          </reference>
          <reference field="15" count="1" selected="0">
            <x v="1"/>
          </reference>
        </references>
      </pivotArea>
    </chartFormat>
    <chartFormat chart="6" format="9">
      <pivotArea type="data" outline="0" fieldPosition="0">
        <references count="2">
          <reference field="4294967294" count="1" selected="0">
            <x v="0"/>
          </reference>
          <reference field="15" count="1" selected="0">
            <x v="2"/>
          </reference>
        </references>
      </pivotArea>
    </chartFormat>
    <chartFormat chart="6" format="10">
      <pivotArea type="data" outline="0" fieldPosition="0">
        <references count="2">
          <reference field="4294967294" count="1" selected="0">
            <x v="0"/>
          </reference>
          <reference field="15" count="1" selected="0">
            <x v="3"/>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3" format="4">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2393A-CD9D-4C23-8BB8-4D134DD0E9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
  <location ref="A121:B135"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items count="19">
        <item sd="0" x="11"/>
        <item sd="0" x="9"/>
        <item sd="0" x="6"/>
        <item sd="0" x="8"/>
        <item sd="0" x="0"/>
        <item sd="0" x="1"/>
        <item sd="0" x="16"/>
        <item sd="0" x="12"/>
        <item sd="0" x="13"/>
        <item sd="0" x="5"/>
        <item sd="0" x="2"/>
        <item sd="0" x="15"/>
        <item sd="0" x="10"/>
        <item sd="0" x="7"/>
        <item sd="0" x="4"/>
        <item sd="0" x="14"/>
        <item sd="0" x="3"/>
        <item sd="0" x="17"/>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16"/>
    <field x="3"/>
  </rowFields>
  <rowItems count="14">
    <i>
      <x/>
    </i>
    <i>
      <x v="1"/>
    </i>
    <i>
      <x v="2"/>
    </i>
    <i>
      <x v="3"/>
    </i>
    <i>
      <x v="4"/>
    </i>
    <i>
      <x v="5"/>
    </i>
    <i>
      <x v="6"/>
    </i>
    <i>
      <x v="7"/>
    </i>
    <i>
      <x v="8"/>
    </i>
    <i>
      <x v="9"/>
    </i>
    <i>
      <x v="10"/>
    </i>
    <i>
      <x v="11"/>
    </i>
    <i>
      <x v="12"/>
    </i>
    <i t="grand">
      <x/>
    </i>
  </rowItems>
  <colItems count="1">
    <i/>
  </colItems>
  <dataFields count="1">
    <dataField name="Sum of Sales" fld="18" showDataAs="runTotal" baseField="22" baseItem="0"/>
  </dataFields>
  <formats count="2">
    <format dxfId="3">
      <pivotArea collapsedLevelsAreSubtotals="1" fieldPosition="0">
        <references count="1">
          <reference field="16" count="5">
            <x v="3"/>
            <x v="5"/>
            <x v="13"/>
            <x v="14"/>
            <x v="16"/>
          </reference>
        </references>
      </pivotArea>
    </format>
    <format dxfId="2">
      <pivotArea outline="0" fieldPosition="0">
        <references count="1">
          <reference field="4294967294" count="1">
            <x v="0"/>
          </reference>
        </references>
      </pivotArea>
    </format>
  </formats>
  <chartFormats count="18">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6" count="1" selected="0">
            <x v="3"/>
          </reference>
        </references>
      </pivotArea>
    </chartFormat>
    <chartFormat chart="12" format="9">
      <pivotArea type="data" outline="0" fieldPosition="0">
        <references count="2">
          <reference field="4294967294" count="1" selected="0">
            <x v="0"/>
          </reference>
          <reference field="16" count="1" selected="0">
            <x v="5"/>
          </reference>
        </references>
      </pivotArea>
    </chartFormat>
    <chartFormat chart="12" format="10">
      <pivotArea type="data" outline="0" fieldPosition="0">
        <references count="2">
          <reference field="4294967294" count="1" selected="0">
            <x v="0"/>
          </reference>
          <reference field="16" count="1" selected="0">
            <x v="13"/>
          </reference>
        </references>
      </pivotArea>
    </chartFormat>
    <chartFormat chart="12" format="11">
      <pivotArea type="data" outline="0" fieldPosition="0">
        <references count="2">
          <reference field="4294967294" count="1" selected="0">
            <x v="0"/>
          </reference>
          <reference field="16" count="1" selected="0">
            <x v="14"/>
          </reference>
        </references>
      </pivotArea>
    </chartFormat>
    <chartFormat chart="12" format="12">
      <pivotArea type="data" outline="0" fieldPosition="0">
        <references count="2">
          <reference field="4294967294" count="1" selected="0">
            <x v="0"/>
          </reference>
          <reference field="16" count="1" selected="0">
            <x v="16"/>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16" count="1" selected="0">
            <x v="3"/>
          </reference>
        </references>
      </pivotArea>
    </chartFormat>
    <chartFormat chart="13" format="9">
      <pivotArea type="data" outline="0" fieldPosition="0">
        <references count="2">
          <reference field="4294967294" count="1" selected="0">
            <x v="0"/>
          </reference>
          <reference field="16" count="1" selected="0">
            <x v="5"/>
          </reference>
        </references>
      </pivotArea>
    </chartFormat>
    <chartFormat chart="13" format="10">
      <pivotArea type="data" outline="0" fieldPosition="0">
        <references count="2">
          <reference field="4294967294" count="1" selected="0">
            <x v="0"/>
          </reference>
          <reference field="16" count="1" selected="0">
            <x v="13"/>
          </reference>
        </references>
      </pivotArea>
    </chartFormat>
    <chartFormat chart="13" format="11">
      <pivotArea type="data" outline="0" fieldPosition="0">
        <references count="2">
          <reference field="4294967294" count="1" selected="0">
            <x v="0"/>
          </reference>
          <reference field="16" count="1" selected="0">
            <x v="14"/>
          </reference>
        </references>
      </pivotArea>
    </chartFormat>
    <chartFormat chart="13" format="12">
      <pivotArea type="data" outline="0" fieldPosition="0">
        <references count="2">
          <reference field="4294967294" count="1" selected="0">
            <x v="0"/>
          </reference>
          <reference field="16" count="1" selected="0">
            <x v="16"/>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68E7F-DEA1-49A7-85D0-FCEAD3AD97E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
  <location ref="A112:B11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items count="15">
        <item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showDataAs="percentOfTotal" baseField="0" baseItem="0" numFmtId="10"/>
  </dataFields>
  <formats count="1">
    <format dxfId="4">
      <pivotArea collapsedLevelsAreSubtotals="1" fieldPosition="0">
        <references count="1">
          <reference field="16" count="5">
            <x v="3"/>
            <x v="5"/>
            <x v="13"/>
            <x v="14"/>
            <x v="16"/>
          </reference>
        </references>
      </pivotArea>
    </format>
  </formats>
  <chartFormats count="15">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6" count="1" selected="0">
            <x v="3"/>
          </reference>
        </references>
      </pivotArea>
    </chartFormat>
    <chartFormat chart="12" format="9">
      <pivotArea type="data" outline="0" fieldPosition="0">
        <references count="2">
          <reference field="4294967294" count="1" selected="0">
            <x v="0"/>
          </reference>
          <reference field="16" count="1" selected="0">
            <x v="5"/>
          </reference>
        </references>
      </pivotArea>
    </chartFormat>
    <chartFormat chart="12" format="10">
      <pivotArea type="data" outline="0" fieldPosition="0">
        <references count="2">
          <reference field="4294967294" count="1" selected="0">
            <x v="0"/>
          </reference>
          <reference field="16" count="1" selected="0">
            <x v="13"/>
          </reference>
        </references>
      </pivotArea>
    </chartFormat>
    <chartFormat chart="12" format="11">
      <pivotArea type="data" outline="0" fieldPosition="0">
        <references count="2">
          <reference field="4294967294" count="1" selected="0">
            <x v="0"/>
          </reference>
          <reference field="16" count="1" selected="0">
            <x v="14"/>
          </reference>
        </references>
      </pivotArea>
    </chartFormat>
    <chartFormat chart="12" format="12">
      <pivotArea type="data" outline="0" fieldPosition="0">
        <references count="2">
          <reference field="4294967294" count="1" selected="0">
            <x v="0"/>
          </reference>
          <reference field="16" count="1" selected="0">
            <x v="16"/>
          </reference>
        </references>
      </pivotArea>
    </chartFormat>
    <chartFormat chart="10" format="1">
      <pivotArea type="data" outline="0" fieldPosition="0">
        <references count="2">
          <reference field="4294967294" count="1" selected="0">
            <x v="0"/>
          </reference>
          <reference field="16" count="1" selected="0">
            <x v="3"/>
          </reference>
        </references>
      </pivotArea>
    </chartFormat>
    <chartFormat chart="10" format="2">
      <pivotArea type="data" outline="0" fieldPosition="0">
        <references count="2">
          <reference field="4294967294" count="1" selected="0">
            <x v="0"/>
          </reference>
          <reference field="16" count="1" selected="0">
            <x v="5"/>
          </reference>
        </references>
      </pivotArea>
    </chartFormat>
    <chartFormat chart="10" format="3">
      <pivotArea type="data" outline="0" fieldPosition="0">
        <references count="2">
          <reference field="4294967294" count="1" selected="0">
            <x v="0"/>
          </reference>
          <reference field="16" count="1" selected="0">
            <x v="13"/>
          </reference>
        </references>
      </pivotArea>
    </chartFormat>
    <chartFormat chart="10" format="4">
      <pivotArea type="data" outline="0" fieldPosition="0">
        <references count="2">
          <reference field="4294967294" count="1" selected="0">
            <x v="0"/>
          </reference>
          <reference field="16" count="1" selected="0">
            <x v="14"/>
          </reference>
        </references>
      </pivotArea>
    </chartFormat>
    <chartFormat chart="10" format="5">
      <pivotArea type="data" outline="0" fieldPosition="0">
        <references count="2">
          <reference field="4294967294" count="1" selected="0">
            <x v="0"/>
          </reference>
          <reference field="16" count="1" selected="0">
            <x v="16"/>
          </reference>
        </references>
      </pivotArea>
    </chartFormat>
    <chartFormat chart="10" format="6">
      <pivotArea type="data" outline="0" fieldPosition="0">
        <references count="2">
          <reference field="4294967294" count="1" selected="0">
            <x v="0"/>
          </reference>
          <reference field="16"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041B71-0AFF-4589-A5B2-17AEE7944BB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
  <location ref="D159:E173" firstHeaderRow="1" firstDataRow="1" firstDataCol="1"/>
  <pivotFields count="26">
    <pivotField showAll="0"/>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items count="19">
        <item sd="0" x="11"/>
        <item sd="0" x="9"/>
        <item sd="0" x="6"/>
        <item sd="0" x="8"/>
        <item sd="0" x="0"/>
        <item sd="0" x="1"/>
        <item sd="0" x="16"/>
        <item sd="0" x="12"/>
        <item sd="0" x="13"/>
        <item sd="0" x="5"/>
        <item sd="0" x="2"/>
        <item sd="0" x="15"/>
        <item sd="0" x="10"/>
        <item sd="0" x="7"/>
        <item sd="0" x="4"/>
        <item sd="0" x="14"/>
        <item sd="0" x="3"/>
        <item sd="0" x="17"/>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4">
    <field x="22"/>
    <field x="16"/>
    <field x="3"/>
    <field x="1"/>
  </rowFields>
  <rowItems count="14">
    <i>
      <x/>
    </i>
    <i>
      <x v="1"/>
    </i>
    <i>
      <x v="2"/>
    </i>
    <i>
      <x v="3"/>
    </i>
    <i>
      <x v="4"/>
    </i>
    <i>
      <x v="5"/>
    </i>
    <i>
      <x v="6"/>
    </i>
    <i>
      <x v="7"/>
    </i>
    <i>
      <x v="8"/>
    </i>
    <i>
      <x v="9"/>
    </i>
    <i>
      <x v="10"/>
    </i>
    <i>
      <x v="11"/>
    </i>
    <i>
      <x v="12"/>
    </i>
    <i t="grand">
      <x/>
    </i>
  </rowItems>
  <colItems count="1">
    <i/>
  </colItems>
  <dataFields count="1">
    <dataField name="Sum of profit margin" fld="25" baseField="22" baseItem="0"/>
  </dataFields>
  <formats count="15">
    <format dxfId="19">
      <pivotArea collapsedLevelsAreSubtotals="1" fieldPosition="0">
        <references count="1">
          <reference field="16" count="5">
            <x v="3"/>
            <x v="5"/>
            <x v="13"/>
            <x v="14"/>
            <x v="16"/>
          </reference>
        </references>
      </pivotArea>
    </format>
    <format dxfId="18">
      <pivotArea collapsedLevelsAreSubtotals="1" fieldPosition="0">
        <references count="1">
          <reference field="22" count="1">
            <x v="1"/>
          </reference>
        </references>
      </pivotArea>
    </format>
    <format dxfId="17">
      <pivotArea collapsedLevelsAreSubtotals="1" fieldPosition="0">
        <references count="1">
          <reference field="22" count="1">
            <x v="2"/>
          </reference>
        </references>
      </pivotArea>
    </format>
    <format dxfId="16">
      <pivotArea collapsedLevelsAreSubtotals="1" fieldPosition="0">
        <references count="1">
          <reference field="22" count="1">
            <x v="3"/>
          </reference>
        </references>
      </pivotArea>
    </format>
    <format dxfId="15">
      <pivotArea collapsedLevelsAreSubtotals="1" fieldPosition="0">
        <references count="1">
          <reference field="22" count="1">
            <x v="4"/>
          </reference>
        </references>
      </pivotArea>
    </format>
    <format dxfId="14">
      <pivotArea collapsedLevelsAreSubtotals="1" fieldPosition="0">
        <references count="1">
          <reference field="22" count="1">
            <x v="5"/>
          </reference>
        </references>
      </pivotArea>
    </format>
    <format dxfId="13">
      <pivotArea collapsedLevelsAreSubtotals="1" fieldPosition="0">
        <references count="1">
          <reference field="22" count="1">
            <x v="6"/>
          </reference>
        </references>
      </pivotArea>
    </format>
    <format dxfId="12">
      <pivotArea collapsedLevelsAreSubtotals="1" fieldPosition="0">
        <references count="1">
          <reference field="22" count="1">
            <x v="7"/>
          </reference>
        </references>
      </pivotArea>
    </format>
    <format dxfId="11">
      <pivotArea collapsedLevelsAreSubtotals="1" fieldPosition="0">
        <references count="1">
          <reference field="22" count="1">
            <x v="8"/>
          </reference>
        </references>
      </pivotArea>
    </format>
    <format dxfId="10">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8">
      <pivotArea collapsedLevelsAreSubtotals="1" fieldPosition="0">
        <references count="1">
          <reference field="22" count="1">
            <x v="11"/>
          </reference>
        </references>
      </pivotArea>
    </format>
    <format dxfId="7">
      <pivotArea collapsedLevelsAreSubtotals="1" fieldPosition="0">
        <references count="1">
          <reference field="22" count="1">
            <x v="12"/>
          </reference>
        </references>
      </pivotArea>
    </format>
    <format dxfId="6">
      <pivotArea grandRow="1" outline="0" collapsedLevelsAreSubtotals="1" fieldPosition="0"/>
    </format>
    <format dxfId="5">
      <pivotArea outline="0" fieldPosition="0">
        <references count="1">
          <reference field="4294967294" count="1">
            <x v="0"/>
          </reference>
        </references>
      </pivotArea>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A3881A-3F47-4D34-83A2-20111DBCAFA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
  <location ref="A159:B173" firstHeaderRow="1" firstDataRow="1" firstDataCol="1"/>
  <pivotFields count="26">
    <pivotField showAll="0"/>
    <pivotField axis="axisRow"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items count="19">
        <item sd="0" x="11"/>
        <item sd="0" x="9"/>
        <item sd="0" x="6"/>
        <item sd="0" x="8"/>
        <item sd="0" x="0"/>
        <item sd="0" x="1"/>
        <item sd="0" x="16"/>
        <item sd="0" x="12"/>
        <item sd="0" x="13"/>
        <item sd="0" x="5"/>
        <item sd="0" x="2"/>
        <item sd="0" x="15"/>
        <item sd="0" x="10"/>
        <item sd="0" x="7"/>
        <item sd="0" x="4"/>
        <item sd="0" x="14"/>
        <item sd="0" x="3"/>
        <item sd="0" x="17"/>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4">
    <field x="22"/>
    <field x="16"/>
    <field x="3"/>
    <field x="1"/>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21">
      <pivotArea collapsedLevelsAreSubtotals="1" fieldPosition="0">
        <references count="1">
          <reference field="16" count="5">
            <x v="3"/>
            <x v="5"/>
            <x v="13"/>
            <x v="14"/>
            <x v="16"/>
          </reference>
        </references>
      </pivotArea>
    </format>
    <format dxfId="20">
      <pivotArea grandRow="1" outline="0" collapsedLevelsAreSubtotals="1" fieldPosition="0"/>
    </format>
  </formats>
  <chartFormats count="2">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2315BB-7F37-4326-8FA9-1094EFD9CC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7" firstHeaderRow="0"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3">
      <pivotArea dataOnly="0" labelOnly="1" fieldPosition="0">
        <references count="1">
          <reference field="22" count="1">
            <x v="0"/>
          </reference>
        </references>
      </pivotArea>
    </format>
    <format dxfId="2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EEB2C-9E26-4187-96BC-064302B349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items count="15">
        <item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5">
    <i>
      <x/>
    </i>
    <i>
      <x v="1"/>
    </i>
    <i>
      <x v="2"/>
    </i>
    <i>
      <x v="3"/>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46FDE1-0812-4E0D-8093-FD858033815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location ref="F138:G152"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items count="19">
        <item sd="0" x="11"/>
        <item sd="0" x="9"/>
        <item sd="0" x="6"/>
        <item sd="0" x="8"/>
        <item sd="0" x="0"/>
        <item sd="0" x="1"/>
        <item sd="0" x="16"/>
        <item sd="0" x="12"/>
        <item sd="0" x="13"/>
        <item sd="0" x="5"/>
        <item sd="0" x="2"/>
        <item sd="0" x="15"/>
        <item sd="0" x="10"/>
        <item sd="0" x="7"/>
        <item sd="0" x="4"/>
        <item sd="0" x="14"/>
        <item sd="0" x="3"/>
        <item sd="0" x="17"/>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16"/>
    <field x="3"/>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formats count="2">
    <format dxfId="25">
      <pivotArea collapsedLevelsAreSubtotals="1" fieldPosition="0">
        <references count="1">
          <reference field="16" count="5">
            <x v="3"/>
            <x v="5"/>
            <x v="13"/>
            <x v="14"/>
            <x v="16"/>
          </reference>
        </references>
      </pivotArea>
    </format>
    <format dxfId="24">
      <pivotArea grandRow="1" outline="0" collapsedLevelsAreSubtotals="1" fieldPosition="0"/>
    </format>
  </formats>
  <chartFormats count="2">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AF3BB1-8CAF-42D1-AD97-B99F2726AF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6:B9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15">
        <item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34E3EC-2F16-4584-BC48-8EBADE75668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
  <location ref="A138:B152"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items count="19">
        <item sd="0" x="11"/>
        <item sd="0" x="9"/>
        <item sd="0" x="6"/>
        <item sd="0" x="8"/>
        <item sd="0" x="0"/>
        <item sd="0" x="1"/>
        <item sd="0" x="16"/>
        <item sd="0" x="12"/>
        <item sd="0" x="13"/>
        <item sd="0" x="5"/>
        <item sd="0" x="2"/>
        <item sd="0" x="15"/>
        <item sd="0" x="10"/>
        <item sd="0" x="7"/>
        <item sd="0" x="4"/>
        <item sd="0" x="14"/>
        <item sd="0" x="3"/>
        <item sd="0" x="17"/>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16"/>
    <field x="3"/>
  </rowFields>
  <rowItems count="14">
    <i>
      <x/>
    </i>
    <i>
      <x v="1"/>
    </i>
    <i>
      <x v="2"/>
    </i>
    <i>
      <x v="3"/>
    </i>
    <i>
      <x v="4"/>
    </i>
    <i>
      <x v="5"/>
    </i>
    <i>
      <x v="6"/>
    </i>
    <i>
      <x v="7"/>
    </i>
    <i>
      <x v="8"/>
    </i>
    <i>
      <x v="9"/>
    </i>
    <i>
      <x v="10"/>
    </i>
    <i>
      <x v="11"/>
    </i>
    <i>
      <x v="12"/>
    </i>
    <i t="grand">
      <x/>
    </i>
  </rowItems>
  <colItems count="1">
    <i/>
  </colItems>
  <dataFields count="1">
    <dataField name="Sum of Profit" fld="21" baseField="0" baseItem="0"/>
  </dataFields>
  <formats count="2">
    <format dxfId="27">
      <pivotArea collapsedLevelsAreSubtotals="1" fieldPosition="0">
        <references count="1">
          <reference field="16" count="5">
            <x v="3"/>
            <x v="5"/>
            <x v="13"/>
            <x v="14"/>
            <x v="16"/>
          </reference>
        </references>
      </pivotArea>
    </format>
    <format dxfId="26">
      <pivotArea grandRow="1"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618ABA-8246-4856-8A8D-17105F709F6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F71D69-BA33-475C-AF77-B735CED3161B}" sourceName="Year">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7"/>
    <pivotTable tabId="3" name="PivotTable8"/>
    <pivotTable tabId="3" name="PivotTable9"/>
    <pivotTable tabId="5" name="PivotTable1"/>
  </pivotTables>
  <data>
    <tabular pivotCacheId="842585250">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D300EB1-F784-4657-BB2C-9A14B37BD164}" sourceName="Segment">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7"/>
    <pivotTable tabId="3" name="PivotTable8"/>
    <pivotTable tabId="3" name="PivotTable9"/>
    <pivotTable tabId="5" name="PivotTable1"/>
  </pivotTables>
  <data>
    <tabular pivotCacheId="84258525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A7DD5D-734B-4DBF-8821-9F12527285E5}" sourceName="Region">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7"/>
    <pivotTable tabId="3" name="PivotTable8"/>
    <pivotTable tabId="3" name="PivotTable9"/>
    <pivotTable tabId="5" name="PivotTable1"/>
  </pivotTables>
  <data>
    <tabular pivotCacheId="842585250">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540898F-3DBF-439C-8F97-E7775AE8DABC}" cache="Slicer_Year" caption="Year" rowHeight="234950"/>
  <slicer name="Segment" xr10:uid="{A70373C7-A6B8-492A-B66A-39E9FDEC1BF0}" cache="Slicer_Segment" caption="Segment" rowHeight="234950"/>
  <slicer name="Region" xr10:uid="{74D871B7-1500-474F-90DF-85C14474776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65348C-32BC-45D5-902C-6658E9B4DFEC}" cache="Slicer_Year" caption="Year" style="SlicerStyleDark1" rowHeight="234950"/>
  <slicer name="Segment 1" xr10:uid="{68333991-8887-4ED2-B916-0FAD39BA4317}" cache="Slicer_Segment" caption="Segment" style="SlicerStyleDark1" rowHeight="234950"/>
  <slicer name="Region 1" xr10:uid="{BFBCC547-6ADB-4E3F-AF96-7069A2D4B315}" cache="Slicer_Region" caption="Reg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10017-D031-441A-96AC-7867BB05F9B3}">
  <dimension ref="A3:G173"/>
  <sheetViews>
    <sheetView topLeftCell="A155" workbookViewId="0">
      <selection activeCell="B161" sqref="B161"/>
    </sheetView>
  </sheetViews>
  <sheetFormatPr defaultRowHeight="14.4" x14ac:dyDescent="0.3"/>
  <cols>
    <col min="1" max="1" width="10.5546875" bestFit="1" customWidth="1"/>
    <col min="2" max="2" width="11.6640625" bestFit="1" customWidth="1"/>
    <col min="3" max="3" width="12" bestFit="1" customWidth="1"/>
    <col min="4" max="4" width="10.5546875" bestFit="1" customWidth="1"/>
    <col min="5" max="5" width="17.88671875" bestFit="1" customWidth="1"/>
    <col min="6" max="6" width="10.5546875" bestFit="1" customWidth="1"/>
    <col min="7" max="7" width="14.21875" bestFit="1" customWidth="1"/>
  </cols>
  <sheetData>
    <row r="3" spans="1:3" x14ac:dyDescent="0.3">
      <c r="A3" s="10" t="s">
        <v>10933</v>
      </c>
      <c r="B3" s="16" t="s">
        <v>10949</v>
      </c>
      <c r="C3" s="17" t="s">
        <v>10950</v>
      </c>
    </row>
    <row r="4" spans="1:3" x14ac:dyDescent="0.3">
      <c r="A4" s="36" t="s">
        <v>10936</v>
      </c>
      <c r="B4" s="16"/>
      <c r="C4" s="17"/>
    </row>
    <row r="5" spans="1:3" x14ac:dyDescent="0.3">
      <c r="A5" s="18" t="s">
        <v>10937</v>
      </c>
      <c r="B5" s="23">
        <v>95365.937600000019</v>
      </c>
      <c r="C5" s="24">
        <v>9199.2699999999986</v>
      </c>
    </row>
    <row r="6" spans="1:3" x14ac:dyDescent="0.3">
      <c r="A6" s="18" t="s">
        <v>10938</v>
      </c>
      <c r="B6" s="23">
        <v>60172.649400000024</v>
      </c>
      <c r="C6" s="24">
        <v>10288.898699999991</v>
      </c>
    </row>
    <row r="7" spans="1:3" x14ac:dyDescent="0.3">
      <c r="A7" s="18" t="s">
        <v>10939</v>
      </c>
      <c r="B7" s="23">
        <v>199252.98399999991</v>
      </c>
      <c r="C7" s="24">
        <v>26806.573700000015</v>
      </c>
    </row>
    <row r="8" spans="1:3" x14ac:dyDescent="0.3">
      <c r="A8" s="18" t="s">
        <v>10940</v>
      </c>
      <c r="B8" s="23">
        <v>141851.5674</v>
      </c>
      <c r="C8" s="24">
        <v>13437.806799999998</v>
      </c>
    </row>
    <row r="9" spans="1:3" x14ac:dyDescent="0.3">
      <c r="A9" s="18" t="s">
        <v>10941</v>
      </c>
      <c r="B9" s="23">
        <v>156122.28669999994</v>
      </c>
      <c r="C9" s="24">
        <v>22308.51279999999</v>
      </c>
    </row>
    <row r="10" spans="1:3" x14ac:dyDescent="0.3">
      <c r="A10" s="18" t="s">
        <v>10942</v>
      </c>
      <c r="B10" s="23">
        <v>147082.61130000011</v>
      </c>
      <c r="C10" s="24">
        <v>20899.334500000012</v>
      </c>
    </row>
    <row r="11" spans="1:3" x14ac:dyDescent="0.3">
      <c r="A11" s="18" t="s">
        <v>10943</v>
      </c>
      <c r="B11" s="23">
        <v>149580.83800000031</v>
      </c>
      <c r="C11" s="24">
        <v>13535.38299999998</v>
      </c>
    </row>
    <row r="12" spans="1:3" x14ac:dyDescent="0.3">
      <c r="A12" s="18" t="s">
        <v>10944</v>
      </c>
      <c r="B12" s="23">
        <v>159589.45099999988</v>
      </c>
      <c r="C12" s="24">
        <v>21896.715399999972</v>
      </c>
    </row>
    <row r="13" spans="1:3" x14ac:dyDescent="0.3">
      <c r="A13" s="18" t="s">
        <v>10945</v>
      </c>
      <c r="B13" s="23">
        <v>309770.09970000025</v>
      </c>
      <c r="C13" s="24">
        <v>37293.192500000034</v>
      </c>
    </row>
    <row r="14" spans="1:3" x14ac:dyDescent="0.3">
      <c r="A14" s="18" t="s">
        <v>10946</v>
      </c>
      <c r="B14" s="23">
        <v>197115.20170000009</v>
      </c>
      <c r="C14" s="24">
        <v>31469.663800000035</v>
      </c>
    </row>
    <row r="15" spans="1:3" x14ac:dyDescent="0.3">
      <c r="A15" s="18" t="s">
        <v>10947</v>
      </c>
      <c r="B15" s="23">
        <v>349120.07400000008</v>
      </c>
      <c r="C15" s="24">
        <v>35825.536599999927</v>
      </c>
    </row>
    <row r="16" spans="1:3" x14ac:dyDescent="0.3">
      <c r="A16" s="18" t="s">
        <v>10948</v>
      </c>
      <c r="B16" s="23">
        <v>332177.15950000001</v>
      </c>
      <c r="C16" s="24">
        <v>43436.13390000003</v>
      </c>
    </row>
    <row r="17" spans="1:4" x14ac:dyDescent="0.3">
      <c r="A17" s="13" t="s">
        <v>10935</v>
      </c>
      <c r="B17" s="21">
        <v>2297200.8603000008</v>
      </c>
      <c r="C17" s="22">
        <v>286397.02169999998</v>
      </c>
    </row>
    <row r="23" spans="1:4" x14ac:dyDescent="0.3">
      <c r="A23" s="10" t="s">
        <v>10933</v>
      </c>
      <c r="B23" s="11" t="s">
        <v>10950</v>
      </c>
      <c r="C23" s="5" t="s">
        <v>10951</v>
      </c>
      <c r="D23" s="5" t="s">
        <v>10952</v>
      </c>
    </row>
    <row r="24" spans="1:4" x14ac:dyDescent="0.3">
      <c r="A24" s="12" t="s">
        <v>32</v>
      </c>
      <c r="B24" s="11">
        <v>18451.272799999992</v>
      </c>
      <c r="C24" t="str">
        <f>A24</f>
        <v>Furniture</v>
      </c>
      <c r="D24" s="6">
        <f>GETPIVOTDATA("Profit",$A$23,"Category",A24)</f>
        <v>18451.272799999992</v>
      </c>
    </row>
    <row r="25" spans="1:4" x14ac:dyDescent="0.3">
      <c r="A25" s="18" t="s">
        <v>46</v>
      </c>
      <c r="B25" s="25">
        <v>122490.8008000001</v>
      </c>
      <c r="C25" t="str">
        <f t="shared" ref="C25:C28" si="0">A25</f>
        <v>Office Supplies</v>
      </c>
      <c r="D25" s="6">
        <f t="shared" ref="D25:D27" si="1">GETPIVOTDATA("Profit",$A$23,"Category",A25)</f>
        <v>122490.8008000001</v>
      </c>
    </row>
    <row r="26" spans="1:4" x14ac:dyDescent="0.3">
      <c r="A26" s="18" t="s">
        <v>71</v>
      </c>
      <c r="B26" s="25">
        <v>145454.9480999998</v>
      </c>
      <c r="C26" t="str">
        <f t="shared" si="0"/>
        <v>Technology</v>
      </c>
      <c r="D26" s="6">
        <f t="shared" si="1"/>
        <v>145454.9480999998</v>
      </c>
    </row>
    <row r="27" spans="1:4" x14ac:dyDescent="0.3">
      <c r="A27" s="18" t="s">
        <v>10934</v>
      </c>
      <c r="B27" s="25"/>
      <c r="C27" t="str">
        <f t="shared" si="0"/>
        <v>(blank)</v>
      </c>
      <c r="D27">
        <f t="shared" si="1"/>
        <v>0</v>
      </c>
    </row>
    <row r="28" spans="1:4" x14ac:dyDescent="0.3">
      <c r="A28" s="13" t="s">
        <v>10935</v>
      </c>
      <c r="B28" s="14">
        <v>286397.02169999992</v>
      </c>
      <c r="C28" t="str">
        <f t="shared" si="0"/>
        <v>Grand Total</v>
      </c>
      <c r="D28">
        <f>GETPIVOTDATA("Profit",$A$23)</f>
        <v>286397.02169999992</v>
      </c>
    </row>
    <row r="32" spans="1:4" x14ac:dyDescent="0.3">
      <c r="A32" s="10" t="s">
        <v>10933</v>
      </c>
      <c r="B32" s="11" t="s">
        <v>10949</v>
      </c>
    </row>
    <row r="33" spans="1:4" x14ac:dyDescent="0.3">
      <c r="A33" s="12" t="s">
        <v>32</v>
      </c>
      <c r="B33" s="28">
        <v>0.32300170530281774</v>
      </c>
    </row>
    <row r="34" spans="1:4" x14ac:dyDescent="0.3">
      <c r="A34" s="18" t="s">
        <v>46</v>
      </c>
      <c r="B34" s="29">
        <v>0.31301008302169103</v>
      </c>
    </row>
    <row r="35" spans="1:4" x14ac:dyDescent="0.3">
      <c r="A35" s="18" t="s">
        <v>71</v>
      </c>
      <c r="B35" s="29">
        <v>0.36398821167549117</v>
      </c>
    </row>
    <row r="36" spans="1:4" x14ac:dyDescent="0.3">
      <c r="A36" s="18" t="s">
        <v>10934</v>
      </c>
      <c r="B36" s="26">
        <v>0</v>
      </c>
    </row>
    <row r="37" spans="1:4" x14ac:dyDescent="0.3">
      <c r="A37" s="13" t="s">
        <v>10935</v>
      </c>
      <c r="B37" s="27">
        <v>1</v>
      </c>
    </row>
    <row r="46" spans="1:4" x14ac:dyDescent="0.3">
      <c r="A46" s="10" t="s">
        <v>10933</v>
      </c>
      <c r="B46" s="11" t="s">
        <v>10949</v>
      </c>
      <c r="C46" s="5" t="s">
        <v>10953</v>
      </c>
      <c r="D46" s="5" t="s">
        <v>10954</v>
      </c>
    </row>
    <row r="47" spans="1:4" x14ac:dyDescent="0.3">
      <c r="A47" s="12" t="s">
        <v>358</v>
      </c>
      <c r="B47" s="11">
        <v>19510.639999999992</v>
      </c>
      <c r="C47" t="str">
        <f>A47</f>
        <v>Alabama</v>
      </c>
      <c r="D47" s="6">
        <f>GETPIVOTDATA("Sales",$A$46,"State",A47)</f>
        <v>19510.639999999992</v>
      </c>
    </row>
    <row r="48" spans="1:4" x14ac:dyDescent="0.3">
      <c r="A48" s="18" t="s">
        <v>310</v>
      </c>
      <c r="B48" s="25">
        <v>35282.000999999997</v>
      </c>
      <c r="C48" t="str">
        <f t="shared" ref="C48:C97" si="2">A48</f>
        <v>Arizona</v>
      </c>
      <c r="D48" s="6">
        <f t="shared" ref="D48:D97" si="3">GETPIVOTDATA("Sales",$A$46,"State",A48)</f>
        <v>35282.000999999997</v>
      </c>
    </row>
    <row r="49" spans="1:4" x14ac:dyDescent="0.3">
      <c r="A49" s="18" t="s">
        <v>1707</v>
      </c>
      <c r="B49" s="25">
        <v>11678.129999999997</v>
      </c>
      <c r="C49" t="str">
        <f t="shared" si="2"/>
        <v>Arkansas</v>
      </c>
      <c r="D49" s="6">
        <f t="shared" si="3"/>
        <v>11678.129999999997</v>
      </c>
    </row>
    <row r="50" spans="1:4" x14ac:dyDescent="0.3">
      <c r="A50" s="18" t="s">
        <v>43</v>
      </c>
      <c r="B50" s="25">
        <v>457687.63150000101</v>
      </c>
      <c r="C50" t="str">
        <f t="shared" si="2"/>
        <v>California</v>
      </c>
      <c r="D50" s="6">
        <f t="shared" si="3"/>
        <v>457687.63150000101</v>
      </c>
    </row>
    <row r="51" spans="1:4" x14ac:dyDescent="0.3">
      <c r="A51" s="18" t="s">
        <v>457</v>
      </c>
      <c r="B51" s="25">
        <v>32108.117999999995</v>
      </c>
      <c r="C51" t="str">
        <f t="shared" si="2"/>
        <v>Colorado</v>
      </c>
      <c r="D51" s="6">
        <f t="shared" si="3"/>
        <v>32108.117999999995</v>
      </c>
    </row>
    <row r="52" spans="1:4" x14ac:dyDescent="0.3">
      <c r="A52" s="18" t="s">
        <v>747</v>
      </c>
      <c r="B52" s="25">
        <v>13384.356999999996</v>
      </c>
      <c r="C52" t="str">
        <f t="shared" si="2"/>
        <v>Connecticut</v>
      </c>
      <c r="D52" s="6">
        <f t="shared" si="3"/>
        <v>13384.356999999996</v>
      </c>
    </row>
    <row r="53" spans="1:4" x14ac:dyDescent="0.3">
      <c r="A53" s="18" t="s">
        <v>245</v>
      </c>
      <c r="B53" s="25">
        <v>27451.068999999992</v>
      </c>
      <c r="C53" t="str">
        <f t="shared" si="2"/>
        <v>Delaware</v>
      </c>
      <c r="D53" s="6">
        <f t="shared" si="3"/>
        <v>27451.068999999992</v>
      </c>
    </row>
    <row r="54" spans="1:4" x14ac:dyDescent="0.3">
      <c r="A54" s="18" t="s">
        <v>3034</v>
      </c>
      <c r="B54" s="25">
        <v>2865.0199999999995</v>
      </c>
      <c r="C54" t="str">
        <f t="shared" si="2"/>
        <v>District of Columbia</v>
      </c>
      <c r="D54" s="6">
        <f t="shared" si="3"/>
        <v>2865.0199999999995</v>
      </c>
    </row>
    <row r="55" spans="1:4" x14ac:dyDescent="0.3">
      <c r="A55" s="18" t="s">
        <v>54</v>
      </c>
      <c r="B55" s="25">
        <v>89473.707999999999</v>
      </c>
      <c r="C55" t="str">
        <f t="shared" si="2"/>
        <v>Florida</v>
      </c>
      <c r="D55" s="6">
        <f t="shared" si="3"/>
        <v>89473.707999999999</v>
      </c>
    </row>
    <row r="56" spans="1:4" x14ac:dyDescent="0.3">
      <c r="A56" s="18" t="s">
        <v>1272</v>
      </c>
      <c r="B56" s="25">
        <v>49095.840000000004</v>
      </c>
      <c r="C56" t="str">
        <f t="shared" si="2"/>
        <v>Georgia</v>
      </c>
      <c r="D56" s="6">
        <f t="shared" si="3"/>
        <v>49095.840000000004</v>
      </c>
    </row>
    <row r="57" spans="1:4" x14ac:dyDescent="0.3">
      <c r="A57" s="18" t="s">
        <v>6260</v>
      </c>
      <c r="B57" s="25">
        <v>4382.4860000000017</v>
      </c>
      <c r="C57" t="str">
        <f t="shared" si="2"/>
        <v>Idaho</v>
      </c>
      <c r="D57" s="6">
        <f t="shared" si="3"/>
        <v>4382.4860000000017</v>
      </c>
    </row>
    <row r="58" spans="1:4" x14ac:dyDescent="0.3">
      <c r="A58" s="18" t="s">
        <v>211</v>
      </c>
      <c r="B58" s="25">
        <v>80166.10099999985</v>
      </c>
      <c r="C58" t="str">
        <f t="shared" si="2"/>
        <v>Illinois</v>
      </c>
      <c r="D58" s="6">
        <f t="shared" si="3"/>
        <v>80166.10099999985</v>
      </c>
    </row>
    <row r="59" spans="1:4" x14ac:dyDescent="0.3">
      <c r="A59" s="18" t="s">
        <v>254</v>
      </c>
      <c r="B59" s="25">
        <v>53555.360000000001</v>
      </c>
      <c r="C59" t="str">
        <f t="shared" si="2"/>
        <v>Indiana</v>
      </c>
      <c r="D59" s="6">
        <f t="shared" si="3"/>
        <v>53555.360000000001</v>
      </c>
    </row>
    <row r="60" spans="1:4" x14ac:dyDescent="0.3">
      <c r="A60" s="18" t="s">
        <v>489</v>
      </c>
      <c r="B60" s="25">
        <v>4579.7599999999993</v>
      </c>
      <c r="C60" t="str">
        <f t="shared" si="2"/>
        <v>Iowa</v>
      </c>
      <c r="D60" s="6">
        <f t="shared" si="3"/>
        <v>4579.7599999999993</v>
      </c>
    </row>
    <row r="61" spans="1:4" x14ac:dyDescent="0.3">
      <c r="A61" s="18" t="s">
        <v>4530</v>
      </c>
      <c r="B61" s="25">
        <v>2914.31</v>
      </c>
      <c r="C61" t="str">
        <f t="shared" si="2"/>
        <v>Kansas</v>
      </c>
      <c r="D61" s="6">
        <f t="shared" si="3"/>
        <v>2914.31</v>
      </c>
    </row>
    <row r="62" spans="1:4" x14ac:dyDescent="0.3">
      <c r="A62" s="18" t="s">
        <v>29</v>
      </c>
      <c r="B62" s="25">
        <v>36591.749999999971</v>
      </c>
      <c r="C62" t="str">
        <f t="shared" si="2"/>
        <v>Kentucky</v>
      </c>
      <c r="D62" s="6">
        <f t="shared" si="3"/>
        <v>36591.749999999971</v>
      </c>
    </row>
    <row r="63" spans="1:4" x14ac:dyDescent="0.3">
      <c r="A63" s="18" t="s">
        <v>736</v>
      </c>
      <c r="B63" s="25">
        <v>9217.0299999999988</v>
      </c>
      <c r="C63" t="str">
        <f t="shared" si="2"/>
        <v>Louisiana</v>
      </c>
      <c r="D63" s="6">
        <f t="shared" si="3"/>
        <v>9217.0299999999988</v>
      </c>
    </row>
    <row r="64" spans="1:4" x14ac:dyDescent="0.3">
      <c r="A64" s="18" t="s">
        <v>5235</v>
      </c>
      <c r="B64" s="25">
        <v>1270.53</v>
      </c>
      <c r="C64" t="str">
        <f t="shared" si="2"/>
        <v>Maine</v>
      </c>
      <c r="D64" s="6">
        <f t="shared" si="3"/>
        <v>1270.53</v>
      </c>
    </row>
    <row r="65" spans="1:4" x14ac:dyDescent="0.3">
      <c r="A65" s="18" t="s">
        <v>2735</v>
      </c>
      <c r="B65" s="25">
        <v>23705.523000000005</v>
      </c>
      <c r="C65" t="str">
        <f t="shared" si="2"/>
        <v>Maryland</v>
      </c>
      <c r="D65" s="6">
        <f t="shared" si="3"/>
        <v>23705.523000000005</v>
      </c>
    </row>
    <row r="66" spans="1:4" x14ac:dyDescent="0.3">
      <c r="A66" s="18" t="s">
        <v>1245</v>
      </c>
      <c r="B66" s="25">
        <v>28634.43399999999</v>
      </c>
      <c r="C66" t="str">
        <f t="shared" si="2"/>
        <v>Massachusetts</v>
      </c>
      <c r="D66" s="6">
        <f t="shared" si="3"/>
        <v>28634.43399999999</v>
      </c>
    </row>
    <row r="67" spans="1:4" x14ac:dyDescent="0.3">
      <c r="A67" s="18" t="s">
        <v>238</v>
      </c>
      <c r="B67" s="25">
        <v>76269.614000000016</v>
      </c>
      <c r="C67" t="str">
        <f t="shared" si="2"/>
        <v>Michigan</v>
      </c>
      <c r="D67" s="6">
        <f t="shared" si="3"/>
        <v>76269.614000000016</v>
      </c>
    </row>
    <row r="68" spans="1:4" x14ac:dyDescent="0.3">
      <c r="A68" s="18" t="s">
        <v>229</v>
      </c>
      <c r="B68" s="25">
        <v>29863.149999999994</v>
      </c>
      <c r="C68" t="str">
        <f t="shared" si="2"/>
        <v>Minnesota</v>
      </c>
      <c r="D68" s="6">
        <f t="shared" si="3"/>
        <v>29863.149999999994</v>
      </c>
    </row>
    <row r="69" spans="1:4" x14ac:dyDescent="0.3">
      <c r="A69" s="18" t="s">
        <v>1487</v>
      </c>
      <c r="B69" s="25">
        <v>10771.34</v>
      </c>
      <c r="C69" t="str">
        <f t="shared" si="2"/>
        <v>Mississippi</v>
      </c>
      <c r="D69" s="6">
        <f t="shared" si="3"/>
        <v>10771.34</v>
      </c>
    </row>
    <row r="70" spans="1:4" x14ac:dyDescent="0.3">
      <c r="A70" s="18" t="s">
        <v>596</v>
      </c>
      <c r="B70" s="25">
        <v>22205.149999999998</v>
      </c>
      <c r="C70" t="str">
        <f t="shared" si="2"/>
        <v>Missouri</v>
      </c>
      <c r="D70" s="6">
        <f t="shared" si="3"/>
        <v>22205.149999999998</v>
      </c>
    </row>
    <row r="71" spans="1:4" x14ac:dyDescent="0.3">
      <c r="A71" s="18" t="s">
        <v>1762</v>
      </c>
      <c r="B71" s="25">
        <v>5589.3519999999971</v>
      </c>
      <c r="C71" t="str">
        <f t="shared" si="2"/>
        <v>Montana</v>
      </c>
      <c r="D71" s="6">
        <f t="shared" si="3"/>
        <v>5589.3519999999971</v>
      </c>
    </row>
    <row r="72" spans="1:4" x14ac:dyDescent="0.3">
      <c r="A72" s="18" t="s">
        <v>138</v>
      </c>
      <c r="B72" s="25">
        <v>7464.9299999999985</v>
      </c>
      <c r="C72" t="str">
        <f t="shared" si="2"/>
        <v>Nebraska</v>
      </c>
      <c r="D72" s="6">
        <f t="shared" si="3"/>
        <v>7464.9299999999985</v>
      </c>
    </row>
    <row r="73" spans="1:4" x14ac:dyDescent="0.3">
      <c r="A73" s="18" t="s">
        <v>1392</v>
      </c>
      <c r="B73" s="25">
        <v>16729.101999999999</v>
      </c>
      <c r="C73" t="str">
        <f t="shared" si="2"/>
        <v>Nevada</v>
      </c>
      <c r="D73" s="6">
        <f t="shared" si="3"/>
        <v>16729.101999999999</v>
      </c>
    </row>
    <row r="74" spans="1:4" x14ac:dyDescent="0.3">
      <c r="A74" s="18" t="s">
        <v>2694</v>
      </c>
      <c r="B74" s="25">
        <v>7292.5239999999994</v>
      </c>
      <c r="C74" t="str">
        <f t="shared" si="2"/>
        <v>New Hampshire</v>
      </c>
      <c r="D74" s="6">
        <f t="shared" si="3"/>
        <v>7292.5239999999994</v>
      </c>
    </row>
    <row r="75" spans="1:4" x14ac:dyDescent="0.3">
      <c r="A75" s="18" t="s">
        <v>788</v>
      </c>
      <c r="B75" s="25">
        <v>35764.312000000013</v>
      </c>
      <c r="C75" t="str">
        <f t="shared" si="2"/>
        <v>New Jersey</v>
      </c>
      <c r="D75" s="6">
        <f t="shared" si="3"/>
        <v>35764.312000000013</v>
      </c>
    </row>
    <row r="76" spans="1:4" x14ac:dyDescent="0.3">
      <c r="A76" s="18" t="s">
        <v>668</v>
      </c>
      <c r="B76" s="25">
        <v>4783.5220000000008</v>
      </c>
      <c r="C76" t="str">
        <f t="shared" si="2"/>
        <v>New Mexico</v>
      </c>
      <c r="D76" s="6">
        <f t="shared" si="3"/>
        <v>4783.5220000000008</v>
      </c>
    </row>
    <row r="77" spans="1:4" x14ac:dyDescent="0.3">
      <c r="A77" s="18" t="s">
        <v>267</v>
      </c>
      <c r="B77" s="25">
        <v>310876.27099999978</v>
      </c>
      <c r="C77" t="str">
        <f t="shared" si="2"/>
        <v>New York</v>
      </c>
      <c r="D77" s="6">
        <f t="shared" si="3"/>
        <v>310876.27099999978</v>
      </c>
    </row>
    <row r="78" spans="1:4" x14ac:dyDescent="0.3">
      <c r="A78" s="18" t="s">
        <v>88</v>
      </c>
      <c r="B78" s="25">
        <v>55603.163999999968</v>
      </c>
      <c r="C78" t="str">
        <f t="shared" si="2"/>
        <v>North Carolina</v>
      </c>
      <c r="D78" s="6">
        <f t="shared" si="3"/>
        <v>55603.163999999968</v>
      </c>
    </row>
    <row r="79" spans="1:4" x14ac:dyDescent="0.3">
      <c r="A79" s="18" t="s">
        <v>7449</v>
      </c>
      <c r="B79" s="25">
        <v>919.91</v>
      </c>
      <c r="C79" t="str">
        <f t="shared" si="2"/>
        <v>North Dakota</v>
      </c>
      <c r="D79" s="6">
        <f t="shared" si="3"/>
        <v>919.91</v>
      </c>
    </row>
    <row r="80" spans="1:4" x14ac:dyDescent="0.3">
      <c r="A80" s="18" t="s">
        <v>498</v>
      </c>
      <c r="B80" s="25">
        <v>78258.135999999926</v>
      </c>
      <c r="C80" t="str">
        <f t="shared" si="2"/>
        <v>Ohio</v>
      </c>
      <c r="D80" s="6">
        <f t="shared" si="3"/>
        <v>78258.135999999926</v>
      </c>
    </row>
    <row r="81" spans="1:4" x14ac:dyDescent="0.3">
      <c r="A81" s="18" t="s">
        <v>649</v>
      </c>
      <c r="B81" s="25">
        <v>19683.390000000003</v>
      </c>
      <c r="C81" t="str">
        <f t="shared" si="2"/>
        <v>Oklahoma</v>
      </c>
      <c r="D81" s="6">
        <f t="shared" si="3"/>
        <v>19683.390000000003</v>
      </c>
    </row>
    <row r="82" spans="1:4" x14ac:dyDescent="0.3">
      <c r="A82" s="18" t="s">
        <v>420</v>
      </c>
      <c r="B82" s="25">
        <v>17431.149999999991</v>
      </c>
      <c r="C82" t="str">
        <f t="shared" si="2"/>
        <v>Oregon</v>
      </c>
      <c r="D82" s="6">
        <f t="shared" si="3"/>
        <v>17431.149999999991</v>
      </c>
    </row>
    <row r="83" spans="1:4" x14ac:dyDescent="0.3">
      <c r="A83" s="18" t="s">
        <v>147</v>
      </c>
      <c r="B83" s="25">
        <v>116511.91400000003</v>
      </c>
      <c r="C83" t="str">
        <f t="shared" si="2"/>
        <v>Pennsylvania</v>
      </c>
      <c r="D83" s="6">
        <f t="shared" si="3"/>
        <v>116511.91400000003</v>
      </c>
    </row>
    <row r="84" spans="1:4" x14ac:dyDescent="0.3">
      <c r="A84" s="18" t="s">
        <v>1399</v>
      </c>
      <c r="B84" s="25">
        <v>22627.955999999995</v>
      </c>
      <c r="C84" t="str">
        <f t="shared" si="2"/>
        <v>Rhode Island</v>
      </c>
      <c r="D84" s="6">
        <f t="shared" si="3"/>
        <v>22627.955999999995</v>
      </c>
    </row>
    <row r="85" spans="1:4" x14ac:dyDescent="0.3">
      <c r="A85" s="18" t="s">
        <v>383</v>
      </c>
      <c r="B85" s="25">
        <v>8481.7099999999991</v>
      </c>
      <c r="C85" t="str">
        <f t="shared" si="2"/>
        <v>South Carolina</v>
      </c>
      <c r="D85" s="6">
        <f t="shared" si="3"/>
        <v>8481.7099999999991</v>
      </c>
    </row>
    <row r="86" spans="1:4" x14ac:dyDescent="0.3">
      <c r="A86" s="18" t="s">
        <v>5326</v>
      </c>
      <c r="B86" s="25">
        <v>1315.5600000000002</v>
      </c>
      <c r="C86" t="str">
        <f t="shared" si="2"/>
        <v>South Dakota</v>
      </c>
      <c r="D86" s="6">
        <f t="shared" si="3"/>
        <v>1315.5600000000002</v>
      </c>
    </row>
    <row r="87" spans="1:4" x14ac:dyDescent="0.3">
      <c r="A87" s="18" t="s">
        <v>335</v>
      </c>
      <c r="B87" s="25">
        <v>30661.872999999981</v>
      </c>
      <c r="C87" t="str">
        <f t="shared" si="2"/>
        <v>Tennessee</v>
      </c>
      <c r="D87" s="6">
        <f t="shared" si="3"/>
        <v>30661.872999999981</v>
      </c>
    </row>
    <row r="88" spans="1:4" x14ac:dyDescent="0.3">
      <c r="A88" s="18" t="s">
        <v>104</v>
      </c>
      <c r="B88" s="25">
        <v>170188.04580000002</v>
      </c>
      <c r="C88" t="str">
        <f t="shared" si="2"/>
        <v>Texas</v>
      </c>
      <c r="D88" s="6">
        <f t="shared" si="3"/>
        <v>170188.04580000002</v>
      </c>
    </row>
    <row r="89" spans="1:4" x14ac:dyDescent="0.3">
      <c r="A89" s="18" t="s">
        <v>121</v>
      </c>
      <c r="B89" s="25">
        <v>11220.055999999999</v>
      </c>
      <c r="C89" t="str">
        <f t="shared" si="2"/>
        <v>Utah</v>
      </c>
      <c r="D89" s="6">
        <f t="shared" si="3"/>
        <v>11220.055999999999</v>
      </c>
    </row>
    <row r="90" spans="1:4" x14ac:dyDescent="0.3">
      <c r="A90" s="18" t="s">
        <v>5203</v>
      </c>
      <c r="B90" s="25">
        <v>8929.369999999999</v>
      </c>
      <c r="C90" t="str">
        <f t="shared" si="2"/>
        <v>Vermont</v>
      </c>
      <c r="D90" s="6">
        <f t="shared" si="3"/>
        <v>8929.369999999999</v>
      </c>
    </row>
    <row r="91" spans="1:4" x14ac:dyDescent="0.3">
      <c r="A91" s="18" t="s">
        <v>319</v>
      </c>
      <c r="B91" s="25">
        <v>70636.719999999987</v>
      </c>
      <c r="C91" t="str">
        <f t="shared" si="2"/>
        <v>Virginia</v>
      </c>
      <c r="D91" s="6">
        <f t="shared" si="3"/>
        <v>70636.719999999987</v>
      </c>
    </row>
    <row r="92" spans="1:4" x14ac:dyDescent="0.3">
      <c r="A92" s="18" t="s">
        <v>96</v>
      </c>
      <c r="B92" s="25">
        <v>138641.26999999993</v>
      </c>
      <c r="C92" t="str">
        <f t="shared" si="2"/>
        <v>Washington</v>
      </c>
      <c r="D92" s="6">
        <f t="shared" si="3"/>
        <v>138641.26999999993</v>
      </c>
    </row>
    <row r="93" spans="1:4" x14ac:dyDescent="0.3">
      <c r="A93" s="18" t="s">
        <v>9726</v>
      </c>
      <c r="B93" s="25">
        <v>1209.8240000000001</v>
      </c>
      <c r="C93" t="str">
        <f t="shared" si="2"/>
        <v>West Virginia</v>
      </c>
      <c r="D93" s="6">
        <f t="shared" si="3"/>
        <v>1209.8240000000001</v>
      </c>
    </row>
    <row r="94" spans="1:4" x14ac:dyDescent="0.3">
      <c r="A94" s="18" t="s">
        <v>114</v>
      </c>
      <c r="B94" s="25">
        <v>32114.610000000019</v>
      </c>
      <c r="C94" t="str">
        <f t="shared" si="2"/>
        <v>Wisconsin</v>
      </c>
      <c r="D94" s="6">
        <f t="shared" si="3"/>
        <v>32114.610000000019</v>
      </c>
    </row>
    <row r="95" spans="1:4" x14ac:dyDescent="0.3">
      <c r="A95" s="18" t="s">
        <v>8542</v>
      </c>
      <c r="B95" s="25">
        <v>1603.1360000000002</v>
      </c>
      <c r="C95" t="str">
        <f t="shared" si="2"/>
        <v>Wyoming</v>
      </c>
      <c r="D95">
        <f t="shared" si="3"/>
        <v>1603.1360000000002</v>
      </c>
    </row>
    <row r="96" spans="1:4" x14ac:dyDescent="0.3">
      <c r="A96" s="18" t="s">
        <v>10934</v>
      </c>
      <c r="B96" s="25"/>
      <c r="C96" t="str">
        <f t="shared" si="2"/>
        <v>(blank)</v>
      </c>
      <c r="D96">
        <f t="shared" si="3"/>
        <v>0</v>
      </c>
    </row>
    <row r="97" spans="1:4" x14ac:dyDescent="0.3">
      <c r="A97" s="13" t="s">
        <v>10935</v>
      </c>
      <c r="B97" s="14">
        <v>2297200.8603000003</v>
      </c>
      <c r="C97" t="str">
        <f t="shared" si="2"/>
        <v>Grand Total</v>
      </c>
      <c r="D97" t="e">
        <f t="shared" si="3"/>
        <v>#REF!</v>
      </c>
    </row>
    <row r="112" spans="1:4" x14ac:dyDescent="0.3">
      <c r="A112" s="10" t="s">
        <v>10955</v>
      </c>
      <c r="B112" s="11" t="s">
        <v>10949</v>
      </c>
    </row>
    <row r="113" spans="1:2" x14ac:dyDescent="0.3">
      <c r="A113" s="12" t="s">
        <v>75</v>
      </c>
      <c r="B113" s="28">
        <v>0.15735761595638778</v>
      </c>
    </row>
    <row r="114" spans="1:2" x14ac:dyDescent="0.3">
      <c r="A114" s="18" t="s">
        <v>36</v>
      </c>
      <c r="B114" s="29">
        <v>0.2540842308583216</v>
      </c>
    </row>
    <row r="115" spans="1:2" x14ac:dyDescent="0.3">
      <c r="A115" s="18" t="s">
        <v>72</v>
      </c>
      <c r="B115" s="29">
        <v>0.25528944280115895</v>
      </c>
    </row>
    <row r="116" spans="1:2" x14ac:dyDescent="0.3">
      <c r="A116" s="18" t="s">
        <v>59</v>
      </c>
      <c r="B116" s="29">
        <v>0.17316269233724033</v>
      </c>
    </row>
    <row r="117" spans="1:2" x14ac:dyDescent="0.3">
      <c r="A117" s="18" t="s">
        <v>56</v>
      </c>
      <c r="B117" s="29">
        <v>0.16010601804689131</v>
      </c>
    </row>
    <row r="118" spans="1:2" x14ac:dyDescent="0.3">
      <c r="A118" s="13" t="s">
        <v>10935</v>
      </c>
      <c r="B118" s="27">
        <v>1</v>
      </c>
    </row>
    <row r="121" spans="1:2" x14ac:dyDescent="0.3">
      <c r="A121" s="10" t="s">
        <v>10955</v>
      </c>
      <c r="B121" s="11" t="s">
        <v>10949</v>
      </c>
    </row>
    <row r="122" spans="1:2" x14ac:dyDescent="0.3">
      <c r="A122" s="12" t="s">
        <v>10936</v>
      </c>
      <c r="B122" s="11">
        <v>0</v>
      </c>
    </row>
    <row r="123" spans="1:2" x14ac:dyDescent="0.3">
      <c r="A123" s="12" t="s">
        <v>10937</v>
      </c>
      <c r="B123" s="11">
        <v>57795.604000000007</v>
      </c>
    </row>
    <row r="124" spans="1:2" x14ac:dyDescent="0.3">
      <c r="A124" s="12" t="s">
        <v>10938</v>
      </c>
      <c r="B124" s="11">
        <v>95047.361999999994</v>
      </c>
    </row>
    <row r="125" spans="1:2" x14ac:dyDescent="0.3">
      <c r="A125" s="12" t="s">
        <v>10939</v>
      </c>
      <c r="B125" s="11">
        <v>217145.68400000001</v>
      </c>
    </row>
    <row r="126" spans="1:2" x14ac:dyDescent="0.3">
      <c r="A126" s="12" t="s">
        <v>10940</v>
      </c>
      <c r="B126" s="11">
        <v>302026.18599999999</v>
      </c>
    </row>
    <row r="127" spans="1:2" x14ac:dyDescent="0.3">
      <c r="A127" s="12" t="s">
        <v>10941</v>
      </c>
      <c r="B127" s="11">
        <v>396925.848</v>
      </c>
    </row>
    <row r="128" spans="1:2" x14ac:dyDescent="0.3">
      <c r="A128" s="12" t="s">
        <v>10942</v>
      </c>
      <c r="B128" s="11">
        <v>489413.212</v>
      </c>
    </row>
    <row r="129" spans="1:7" x14ac:dyDescent="0.3">
      <c r="A129" s="12" t="s">
        <v>10943</v>
      </c>
      <c r="B129" s="11">
        <v>578053.40299999993</v>
      </c>
    </row>
    <row r="130" spans="1:7" x14ac:dyDescent="0.3">
      <c r="A130" s="12" t="s">
        <v>10944</v>
      </c>
      <c r="B130" s="11">
        <v>680344.89199999999</v>
      </c>
      <c r="C130" s="7">
        <f>SUM(B123:B134)</f>
        <v>7260223.0814999994</v>
      </c>
    </row>
    <row r="131" spans="1:7" x14ac:dyDescent="0.3">
      <c r="A131" s="12" t="s">
        <v>10945</v>
      </c>
      <c r="B131" s="11">
        <v>864544.12899999996</v>
      </c>
    </row>
    <row r="132" spans="1:7" x14ac:dyDescent="0.3">
      <c r="A132" s="12" t="s">
        <v>10946</v>
      </c>
      <c r="B132" s="11">
        <v>987744.97149999999</v>
      </c>
    </row>
    <row r="133" spans="1:7" x14ac:dyDescent="0.3">
      <c r="A133" s="12" t="s">
        <v>10947</v>
      </c>
      <c r="B133" s="11">
        <v>1193759.8800000001</v>
      </c>
    </row>
    <row r="134" spans="1:7" x14ac:dyDescent="0.3">
      <c r="A134" s="12" t="s">
        <v>10948</v>
      </c>
      <c r="B134" s="11">
        <v>1397421.9100000001</v>
      </c>
    </row>
    <row r="135" spans="1:7" x14ac:dyDescent="0.3">
      <c r="A135" s="13" t="s">
        <v>10935</v>
      </c>
      <c r="B135" s="14"/>
    </row>
    <row r="138" spans="1:7" x14ac:dyDescent="0.3">
      <c r="A138" s="10" t="s">
        <v>10955</v>
      </c>
      <c r="B138" s="11" t="s">
        <v>10950</v>
      </c>
      <c r="F138" s="10" t="s">
        <v>10955</v>
      </c>
      <c r="G138" s="11" t="s">
        <v>10956</v>
      </c>
    </row>
    <row r="139" spans="1:7" x14ac:dyDescent="0.3">
      <c r="A139" s="12" t="s">
        <v>10936</v>
      </c>
      <c r="B139" s="11"/>
      <c r="F139" s="12" t="s">
        <v>10936</v>
      </c>
      <c r="G139" s="11"/>
    </row>
    <row r="140" spans="1:7" x14ac:dyDescent="0.3">
      <c r="A140" s="12" t="s">
        <v>10937</v>
      </c>
      <c r="B140" s="11">
        <v>9199.2699999999986</v>
      </c>
      <c r="C140">
        <f>SUM(C1400)</f>
        <v>0</v>
      </c>
      <c r="F140" s="12" t="s">
        <v>10937</v>
      </c>
      <c r="G140" s="11">
        <v>1500</v>
      </c>
    </row>
    <row r="141" spans="1:7" x14ac:dyDescent="0.3">
      <c r="A141" s="12" t="s">
        <v>10938</v>
      </c>
      <c r="B141" s="11">
        <v>10288.898699999991</v>
      </c>
      <c r="F141" s="12" t="s">
        <v>10938</v>
      </c>
      <c r="G141" s="11">
        <v>1068</v>
      </c>
    </row>
    <row r="142" spans="1:7" x14ac:dyDescent="0.3">
      <c r="A142" s="12" t="s">
        <v>10939</v>
      </c>
      <c r="B142" s="11">
        <v>26806.573700000015</v>
      </c>
      <c r="F142" s="12" t="s">
        <v>10939</v>
      </c>
      <c r="G142" s="11">
        <v>2491</v>
      </c>
    </row>
    <row r="143" spans="1:7" x14ac:dyDescent="0.3">
      <c r="A143" s="12" t="s">
        <v>10940</v>
      </c>
      <c r="B143" s="11">
        <v>13437.806799999998</v>
      </c>
      <c r="F143" s="12" t="s">
        <v>10940</v>
      </c>
      <c r="G143" s="11">
        <v>2441</v>
      </c>
    </row>
    <row r="144" spans="1:7" x14ac:dyDescent="0.3">
      <c r="A144" s="12" t="s">
        <v>10941</v>
      </c>
      <c r="B144" s="11">
        <v>22308.51279999999</v>
      </c>
      <c r="F144" s="12" t="s">
        <v>10941</v>
      </c>
      <c r="G144" s="11">
        <v>2850</v>
      </c>
    </row>
    <row r="145" spans="1:7" x14ac:dyDescent="0.3">
      <c r="A145" s="12" t="s">
        <v>10942</v>
      </c>
      <c r="B145" s="11">
        <v>20899.334500000012</v>
      </c>
      <c r="F145" s="12" t="s">
        <v>10942</v>
      </c>
      <c r="G145" s="11">
        <v>2644</v>
      </c>
    </row>
    <row r="146" spans="1:7" x14ac:dyDescent="0.3">
      <c r="A146" s="12" t="s">
        <v>10943</v>
      </c>
      <c r="B146" s="11">
        <v>13535.38299999998</v>
      </c>
      <c r="F146" s="12" t="s">
        <v>10943</v>
      </c>
      <c r="G146" s="11">
        <v>2705</v>
      </c>
    </row>
    <row r="147" spans="1:7" x14ac:dyDescent="0.3">
      <c r="A147" s="12" t="s">
        <v>10944</v>
      </c>
      <c r="B147" s="11">
        <v>21896.715399999972</v>
      </c>
      <c r="F147" s="12" t="s">
        <v>10944</v>
      </c>
      <c r="G147" s="11">
        <v>2796</v>
      </c>
    </row>
    <row r="148" spans="1:7" x14ac:dyDescent="0.3">
      <c r="A148" s="12" t="s">
        <v>10945</v>
      </c>
      <c r="B148" s="11">
        <v>37293.192500000034</v>
      </c>
      <c r="F148" s="12" t="s">
        <v>10945</v>
      </c>
      <c r="G148" s="11">
        <v>5073</v>
      </c>
    </row>
    <row r="149" spans="1:7" x14ac:dyDescent="0.3">
      <c r="A149" s="12" t="s">
        <v>10946</v>
      </c>
      <c r="B149" s="11">
        <v>31469.663800000035</v>
      </c>
      <c r="F149" s="12" t="s">
        <v>10946</v>
      </c>
      <c r="G149" s="11">
        <v>3095</v>
      </c>
    </row>
    <row r="150" spans="1:7" x14ac:dyDescent="0.3">
      <c r="A150" s="12" t="s">
        <v>10947</v>
      </c>
      <c r="B150" s="11">
        <v>35825.536599999927</v>
      </c>
      <c r="F150" s="12" t="s">
        <v>10947</v>
      </c>
      <c r="G150" s="11">
        <v>5741</v>
      </c>
    </row>
    <row r="151" spans="1:7" x14ac:dyDescent="0.3">
      <c r="A151" s="12" t="s">
        <v>10948</v>
      </c>
      <c r="B151" s="11">
        <v>43436.13390000003</v>
      </c>
      <c r="F151" s="12" t="s">
        <v>10948</v>
      </c>
      <c r="G151" s="11">
        <v>5469</v>
      </c>
    </row>
    <row r="152" spans="1:7" x14ac:dyDescent="0.3">
      <c r="A152" s="13" t="s">
        <v>10935</v>
      </c>
      <c r="B152" s="15">
        <v>286397.02169999998</v>
      </c>
      <c r="F152" s="13" t="s">
        <v>10935</v>
      </c>
      <c r="G152" s="15">
        <v>37873</v>
      </c>
    </row>
    <row r="159" spans="1:7" x14ac:dyDescent="0.3">
      <c r="A159" s="10" t="s">
        <v>10955</v>
      </c>
      <c r="B159" s="11" t="s">
        <v>10957</v>
      </c>
      <c r="D159" s="10" t="s">
        <v>10955</v>
      </c>
      <c r="E159" s="11" t="s">
        <v>10958</v>
      </c>
    </row>
    <row r="160" spans="1:7" x14ac:dyDescent="0.3">
      <c r="A160" s="12" t="s">
        <v>10936</v>
      </c>
      <c r="B160" s="11"/>
      <c r="D160" s="12" t="s">
        <v>10936</v>
      </c>
      <c r="E160" s="11" t="e">
        <v>#DIV/0!</v>
      </c>
    </row>
    <row r="161" spans="1:7" x14ac:dyDescent="0.3">
      <c r="A161" s="12" t="s">
        <v>10937</v>
      </c>
      <c r="B161" s="11">
        <v>387</v>
      </c>
      <c r="D161" s="12" t="s">
        <v>10937</v>
      </c>
      <c r="E161" s="11">
        <v>9.6462848596792869E-2</v>
      </c>
    </row>
    <row r="162" spans="1:7" x14ac:dyDescent="0.3">
      <c r="A162" s="12" t="s">
        <v>10938</v>
      </c>
      <c r="B162" s="11">
        <v>301</v>
      </c>
      <c r="D162" s="12" t="s">
        <v>10938</v>
      </c>
      <c r="E162" s="11">
        <v>0.17098962406664425</v>
      </c>
    </row>
    <row r="163" spans="1:7" x14ac:dyDescent="0.3">
      <c r="A163" s="12" t="s">
        <v>10939</v>
      </c>
      <c r="B163" s="11">
        <v>680</v>
      </c>
      <c r="D163" s="12" t="s">
        <v>10939</v>
      </c>
      <c r="E163" s="11">
        <v>0.13453536886554246</v>
      </c>
    </row>
    <row r="164" spans="1:7" x14ac:dyDescent="0.3">
      <c r="A164" s="12" t="s">
        <v>10940</v>
      </c>
      <c r="B164" s="11">
        <v>663</v>
      </c>
      <c r="D164" s="12" t="s">
        <v>10940</v>
      </c>
      <c r="E164" s="11">
        <v>9.4731465053942004E-2</v>
      </c>
    </row>
    <row r="165" spans="1:7" x14ac:dyDescent="0.3">
      <c r="A165" s="12" t="s">
        <v>10941</v>
      </c>
      <c r="B165" s="11">
        <v>750</v>
      </c>
      <c r="D165" s="12" t="s">
        <v>10941</v>
      </c>
      <c r="E165" s="11">
        <v>0.14289127626517142</v>
      </c>
    </row>
    <row r="166" spans="1:7" x14ac:dyDescent="0.3">
      <c r="A166" s="12" t="s">
        <v>10942</v>
      </c>
      <c r="B166" s="11">
        <v>709</v>
      </c>
      <c r="D166" s="12" t="s">
        <v>10942</v>
      </c>
      <c r="E166" s="11">
        <v>0.1420924901678027</v>
      </c>
    </row>
    <row r="167" spans="1:7" x14ac:dyDescent="0.3">
      <c r="A167" s="12" t="s">
        <v>10943</v>
      </c>
      <c r="B167" s="11">
        <v>708</v>
      </c>
      <c r="D167" s="12" t="s">
        <v>10943</v>
      </c>
      <c r="E167" s="11">
        <v>9.0488749635163512E-2</v>
      </c>
    </row>
    <row r="168" spans="1:7" x14ac:dyDescent="0.3">
      <c r="A168" s="12" t="s">
        <v>10944</v>
      </c>
      <c r="B168" s="11">
        <v>710</v>
      </c>
      <c r="D168" s="12" t="s">
        <v>10944</v>
      </c>
      <c r="E168" s="11">
        <v>0.13720653378273723</v>
      </c>
    </row>
    <row r="169" spans="1:7" x14ac:dyDescent="0.3">
      <c r="A169" s="12" t="s">
        <v>10945</v>
      </c>
      <c r="B169" s="11">
        <v>1386</v>
      </c>
      <c r="D169" s="12" t="s">
        <v>10945</v>
      </c>
      <c r="E169" s="11">
        <v>0.12038990379031732</v>
      </c>
    </row>
    <row r="170" spans="1:7" x14ac:dyDescent="0.3">
      <c r="A170" s="12" t="s">
        <v>10946</v>
      </c>
      <c r="B170" s="11">
        <v>817</v>
      </c>
      <c r="D170" s="12" t="s">
        <v>10946</v>
      </c>
      <c r="E170" s="11">
        <v>0.15965112547684351</v>
      </c>
    </row>
    <row r="171" spans="1:7" x14ac:dyDescent="0.3">
      <c r="A171" s="12" t="s">
        <v>10947</v>
      </c>
      <c r="B171" s="11">
        <v>1462</v>
      </c>
      <c r="D171" s="12" t="s">
        <v>10947</v>
      </c>
      <c r="E171" s="11">
        <v>0.10261666191099604</v>
      </c>
    </row>
    <row r="172" spans="1:7" x14ac:dyDescent="0.3">
      <c r="A172" s="12" t="s">
        <v>10948</v>
      </c>
      <c r="B172" s="11">
        <v>1421</v>
      </c>
      <c r="D172" s="12" t="s">
        <v>10948</v>
      </c>
      <c r="E172" s="11">
        <v>0.13076195234308405</v>
      </c>
      <c r="G172" s="8">
        <f>GETPIVOTDATA("profit margin",$D$159)</f>
        <v>0.12467217240315856</v>
      </c>
    </row>
    <row r="173" spans="1:7" x14ac:dyDescent="0.3">
      <c r="A173" s="13" t="s">
        <v>10935</v>
      </c>
      <c r="B173" s="15">
        <v>9994</v>
      </c>
      <c r="D173" s="13" t="s">
        <v>10935</v>
      </c>
      <c r="E173" s="14">
        <v>0.12467217240315856</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E849-B12B-452F-A1B8-3BA0726ABA42}">
  <dimension ref="A1"/>
  <sheetViews>
    <sheetView tabSelected="1" zoomScale="110" zoomScaleNormal="110" workbookViewId="0">
      <selection activeCell="J4" sqref="J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55C2-A5D4-40BD-AFF9-454284025AB6}">
  <dimension ref="A3:F12"/>
  <sheetViews>
    <sheetView workbookViewId="0">
      <selection activeCell="A12" sqref="A12:E12"/>
    </sheetView>
  </sheetViews>
  <sheetFormatPr defaultRowHeight="14.4" x14ac:dyDescent="0.3"/>
  <cols>
    <col min="1" max="1" width="12.44140625" bestFit="1" customWidth="1"/>
    <col min="2" max="2" width="12" bestFit="1" customWidth="1"/>
    <col min="3" max="3" width="11.6640625" bestFit="1" customWidth="1"/>
    <col min="4" max="4" width="15.5546875" bestFit="1" customWidth="1"/>
    <col min="5" max="5" width="14.21875" bestFit="1" customWidth="1"/>
    <col min="6" max="6" width="17.88671875" bestFit="1" customWidth="1"/>
  </cols>
  <sheetData>
    <row r="3" spans="1:6" x14ac:dyDescent="0.3">
      <c r="A3" s="10" t="s">
        <v>10933</v>
      </c>
      <c r="B3" s="16" t="s">
        <v>10949</v>
      </c>
      <c r="C3" s="30" t="s">
        <v>10950</v>
      </c>
      <c r="D3" s="30" t="s">
        <v>10957</v>
      </c>
      <c r="E3" s="30" t="s">
        <v>10956</v>
      </c>
      <c r="F3" s="17" t="s">
        <v>10958</v>
      </c>
    </row>
    <row r="4" spans="1:6" x14ac:dyDescent="0.3">
      <c r="A4" s="12" t="s">
        <v>10936</v>
      </c>
      <c r="B4" s="16"/>
      <c r="C4" s="30"/>
      <c r="D4" s="30"/>
      <c r="E4" s="30"/>
      <c r="F4" s="17" t="e">
        <v>#DIV/0!</v>
      </c>
    </row>
    <row r="5" spans="1:6" x14ac:dyDescent="0.3">
      <c r="A5" s="18" t="s">
        <v>10959</v>
      </c>
      <c r="B5" s="19">
        <v>484247.49810000096</v>
      </c>
      <c r="C5" s="31">
        <v>49543.974100000007</v>
      </c>
      <c r="D5" s="31">
        <v>1993</v>
      </c>
      <c r="E5" s="31">
        <v>7581</v>
      </c>
      <c r="F5" s="20">
        <v>0.10231126499236715</v>
      </c>
    </row>
    <row r="6" spans="1:6" x14ac:dyDescent="0.3">
      <c r="A6" s="18" t="s">
        <v>10960</v>
      </c>
      <c r="B6" s="19">
        <v>470532.50899999985</v>
      </c>
      <c r="C6" s="31">
        <v>61618.603700000051</v>
      </c>
      <c r="D6" s="31">
        <v>2102</v>
      </c>
      <c r="E6" s="31">
        <v>7979</v>
      </c>
      <c r="F6" s="20">
        <v>0.13095504034557592</v>
      </c>
    </row>
    <row r="7" spans="1:6" x14ac:dyDescent="0.3">
      <c r="A7" s="18" t="s">
        <v>10961</v>
      </c>
      <c r="B7" s="19">
        <v>608473.83000000066</v>
      </c>
      <c r="C7" s="31">
        <v>81726.930800000177</v>
      </c>
      <c r="D7" s="31">
        <v>2580</v>
      </c>
      <c r="E7" s="31">
        <v>9810</v>
      </c>
      <c r="F7" s="20">
        <v>0.13431461924993568</v>
      </c>
    </row>
    <row r="8" spans="1:6" x14ac:dyDescent="0.3">
      <c r="A8" s="32" t="s">
        <v>10962</v>
      </c>
      <c r="B8" s="33">
        <v>733947.0231999997</v>
      </c>
      <c r="C8" s="34">
        <v>93507.513099999967</v>
      </c>
      <c r="D8" s="34">
        <v>3319</v>
      </c>
      <c r="E8" s="34">
        <v>12503</v>
      </c>
      <c r="F8" s="35">
        <v>0.12740362743390987</v>
      </c>
    </row>
    <row r="12" spans="1:6" x14ac:dyDescent="0.3">
      <c r="A12" s="9">
        <f>GETPIVOTDATA("Sum of Sales",$A$3,"Years (Order Date)",2014)/GETPIVOTDATA("Sum of Sales",$A$3,"Years (Order Date)",2013)-1</f>
        <v>0.20620967905883303</v>
      </c>
      <c r="B12" s="9">
        <f>GETPIVOTDATA("Sum of Profit",$A$3,"Years (Order Date)",2014)/GETPIVOTDATA("Sum of Profit",$A$3,"Years (Order Date)",2013)-1</f>
        <v>0.14414565902185772</v>
      </c>
      <c r="C12" s="9">
        <f>GETPIVOTDATA("Sum of Quantity",$A$3,"Years (Order Date)",2014)/GETPIVOTDATA("Sum of Quantity",$A$3,"Years (Order Date)",2013)-1</f>
        <v>0.27451580020387367</v>
      </c>
      <c r="D12" s="9">
        <f>GETPIVOTDATA("Count of Order ID",$A$3,"Years (Order Date)",2014)/GETPIVOTDATA("Count of Order ID",$A$3,"Years (Order Date)",2013)-1</f>
        <v>0.2864341085271318</v>
      </c>
      <c r="E12" s="9">
        <f>GETPIVOTDATA("Sum of profit margin",$A$3,"Years (Order Date)",2014)/GETPIVOTDATA("Sum of profit margin",$A$3,"Years (Order Date)",2013)-1</f>
        <v>-5.1453757264990463E-2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5" zoomScaleNormal="75"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layout 2</vt:lpstr>
      <vt:lpstr>Sheet2</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Aman</cp:lastModifiedBy>
  <dcterms:created xsi:type="dcterms:W3CDTF">2015-06-05T18:17:20Z</dcterms:created>
  <dcterms:modified xsi:type="dcterms:W3CDTF">2024-06-25T11:04:01Z</dcterms:modified>
</cp:coreProperties>
</file>