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p\OneDrive\Desktop\"/>
    </mc:Choice>
  </mc:AlternateContent>
  <xr:revisionPtr revIDLastSave="0" documentId="13_ncr:1_{EC1418D4-5ED4-4CAF-8614-3C82000A6584}" xr6:coauthVersionLast="47" xr6:coauthVersionMax="47" xr10:uidLastSave="{00000000-0000-0000-0000-000000000000}"/>
  <bookViews>
    <workbookView xWindow="-108" yWindow="-108" windowWidth="23256" windowHeight="12456" firstSheet="1" activeTab="2" xr2:uid="{BCCB86EF-BD54-4DA7-A394-365B777746FA}"/>
  </bookViews>
  <sheets>
    <sheet name="Rough" sheetId="3" r:id="rId1"/>
    <sheet name="Sheet1" sheetId="1" r:id="rId2"/>
    <sheet name="Jan" sheetId="14" r:id="rId3"/>
    <sheet name="Feb" sheetId="4" r:id="rId4"/>
    <sheet name="March" sheetId="5" r:id="rId5"/>
    <sheet name="Apr" sheetId="6" r:id="rId6"/>
    <sheet name="May" sheetId="7" r:id="rId7"/>
    <sheet name="June" sheetId="8" r:id="rId8"/>
    <sheet name="July" sheetId="9" r:id="rId9"/>
    <sheet name="Aug" sheetId="10" r:id="rId10"/>
    <sheet name="Sep" sheetId="11" r:id="rId11"/>
    <sheet name="Oct" sheetId="12" r:id="rId12"/>
    <sheet name="Nov" sheetId="13" r:id="rId13"/>
    <sheet name="Dec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3" i="9" l="1"/>
  <c r="AD14" i="9"/>
  <c r="AD15" i="9"/>
  <c r="AD16" i="9"/>
  <c r="AD17" i="9"/>
  <c r="AD18" i="9"/>
  <c r="AD19" i="9"/>
  <c r="AD20" i="9"/>
  <c r="AD21" i="9"/>
  <c r="AD23" i="9"/>
  <c r="AD24" i="9"/>
  <c r="AD25" i="9"/>
  <c r="AD10" i="9"/>
  <c r="V10" i="14"/>
  <c r="AJ10" i="14"/>
  <c r="O10" i="14"/>
  <c r="K9" i="14" l="1"/>
  <c r="K8" i="14" s="1"/>
  <c r="L5" i="14"/>
  <c r="I5" i="14" s="1"/>
  <c r="AZ23" i="14" s="1"/>
  <c r="J5" i="14"/>
  <c r="AT27" i="14" s="1"/>
  <c r="K9" i="13"/>
  <c r="L5" i="13"/>
  <c r="I5" i="13" s="1"/>
  <c r="J5" i="13"/>
  <c r="AT10" i="13" s="1"/>
  <c r="K9" i="12"/>
  <c r="L5" i="12"/>
  <c r="I5" i="12" s="1"/>
  <c r="AZ12" i="12" s="1"/>
  <c r="J5" i="12"/>
  <c r="K9" i="11"/>
  <c r="K8" i="11" s="1"/>
  <c r="L5" i="11"/>
  <c r="I5" i="11" s="1"/>
  <c r="J5" i="11"/>
  <c r="AT21" i="11" s="1"/>
  <c r="K9" i="10"/>
  <c r="L5" i="10"/>
  <c r="I5" i="10" s="1"/>
  <c r="J5" i="10"/>
  <c r="K9" i="9"/>
  <c r="K8" i="9" s="1"/>
  <c r="L5" i="9"/>
  <c r="I5" i="9" s="1"/>
  <c r="J5" i="9"/>
  <c r="AZ28" i="8"/>
  <c r="BC28" i="8" s="1"/>
  <c r="AT20" i="8"/>
  <c r="AT18" i="8"/>
  <c r="AT13" i="8"/>
  <c r="AZ10" i="8"/>
  <c r="BC10" i="8" s="1"/>
  <c r="K9" i="8"/>
  <c r="L5" i="8"/>
  <c r="J5" i="8"/>
  <c r="I5" i="8"/>
  <c r="AZ24" i="8" s="1"/>
  <c r="AZ24" i="7"/>
  <c r="BC24" i="7" s="1"/>
  <c r="AZ14" i="7"/>
  <c r="BC14" i="7" s="1"/>
  <c r="AT14" i="7"/>
  <c r="K9" i="7"/>
  <c r="K8" i="7" s="1"/>
  <c r="L5" i="7"/>
  <c r="I5" i="7" s="1"/>
  <c r="AZ21" i="7" s="1"/>
  <c r="BC21" i="7" s="1"/>
  <c r="J5" i="7"/>
  <c r="AT23" i="7" s="1"/>
  <c r="K9" i="6"/>
  <c r="K8" i="6" s="1"/>
  <c r="L5" i="6"/>
  <c r="J5" i="6"/>
  <c r="AT26" i="6" s="1"/>
  <c r="I5" i="6"/>
  <c r="AZ21" i="6" s="1"/>
  <c r="K9" i="5"/>
  <c r="L9" i="5" s="1"/>
  <c r="L5" i="5"/>
  <c r="I5" i="5" s="1"/>
  <c r="J5" i="5"/>
  <c r="AT10" i="5" s="1"/>
  <c r="K9" i="4"/>
  <c r="L5" i="4"/>
  <c r="I5" i="4" s="1"/>
  <c r="AZ21" i="4" s="1"/>
  <c r="J5" i="4"/>
  <c r="AT23" i="4" s="1"/>
  <c r="J5" i="2"/>
  <c r="AT10" i="2" s="1"/>
  <c r="K9" i="2"/>
  <c r="K8" i="2" s="1"/>
  <c r="L5" i="2"/>
  <c r="I5" i="2" s="1"/>
  <c r="AZ15" i="2" s="1"/>
  <c r="BC15" i="2" s="1"/>
  <c r="L9" i="12" l="1"/>
  <c r="AZ19" i="11"/>
  <c r="AZ21" i="11"/>
  <c r="BC21" i="11" s="1"/>
  <c r="AZ28" i="11"/>
  <c r="BC28" i="11" s="1"/>
  <c r="AZ13" i="11"/>
  <c r="AZ26" i="11"/>
  <c r="BC26" i="11" s="1"/>
  <c r="AZ22" i="11"/>
  <c r="AZ20" i="11"/>
  <c r="BC20" i="11" s="1"/>
  <c r="AZ12" i="11"/>
  <c r="BC12" i="11" s="1"/>
  <c r="AZ11" i="11"/>
  <c r="BC11" i="11" s="1"/>
  <c r="AZ10" i="11"/>
  <c r="BC10" i="11" s="1"/>
  <c r="AT27" i="11"/>
  <c r="AT23" i="11"/>
  <c r="AT20" i="11"/>
  <c r="L9" i="11"/>
  <c r="AZ21" i="10"/>
  <c r="AZ14" i="10"/>
  <c r="BC14" i="10" s="1"/>
  <c r="AT15" i="7"/>
  <c r="AZ10" i="7"/>
  <c r="BC10" i="7" s="1"/>
  <c r="AT11" i="7"/>
  <c r="AZ20" i="7"/>
  <c r="AT13" i="7"/>
  <c r="AT21" i="7"/>
  <c r="AZ17" i="7"/>
  <c r="BC17" i="7" s="1"/>
  <c r="AZ28" i="7"/>
  <c r="BC28" i="7" s="1"/>
  <c r="AZ18" i="7"/>
  <c r="BC18" i="7" s="1"/>
  <c r="AZ19" i="7"/>
  <c r="BC19" i="7" s="1"/>
  <c r="AT20" i="7"/>
  <c r="AZ12" i="7"/>
  <c r="AZ13" i="7"/>
  <c r="AT27" i="6"/>
  <c r="AT11" i="6"/>
  <c r="AT12" i="6"/>
  <c r="AZ14" i="6"/>
  <c r="BC14" i="6" s="1"/>
  <c r="AT16" i="6"/>
  <c r="AT25" i="6"/>
  <c r="AT10" i="6"/>
  <c r="AT18" i="6"/>
  <c r="AT19" i="6"/>
  <c r="AT23" i="6"/>
  <c r="AT24" i="6"/>
  <c r="AZ22" i="5"/>
  <c r="AZ14" i="5"/>
  <c r="AZ23" i="5"/>
  <c r="AZ20" i="5"/>
  <c r="AT11" i="5"/>
  <c r="AT15" i="5"/>
  <c r="K8" i="5"/>
  <c r="AT27" i="5"/>
  <c r="AT16" i="5"/>
  <c r="AT20" i="5"/>
  <c r="AT29" i="5"/>
  <c r="AT13" i="5"/>
  <c r="AT14" i="5"/>
  <c r="AT25" i="5"/>
  <c r="AT11" i="4"/>
  <c r="AZ21" i="14"/>
  <c r="BC21" i="14" s="1"/>
  <c r="AZ10" i="14"/>
  <c r="BC10" i="14" s="1"/>
  <c r="AZ22" i="14"/>
  <c r="AT18" i="14"/>
  <c r="AZ18" i="14"/>
  <c r="AT21" i="14"/>
  <c r="AZ12" i="14"/>
  <c r="BC12" i="14" s="1"/>
  <c r="AT23" i="14"/>
  <c r="AT13" i="14"/>
  <c r="AZ24" i="14"/>
  <c r="BC24" i="14" s="1"/>
  <c r="AZ14" i="14"/>
  <c r="BC14" i="14" s="1"/>
  <c r="AT25" i="14"/>
  <c r="AT15" i="14"/>
  <c r="AZ25" i="14"/>
  <c r="BC25" i="14" s="1"/>
  <c r="AZ17" i="14"/>
  <c r="BC17" i="14" s="1"/>
  <c r="BC23" i="14"/>
  <c r="BC18" i="14"/>
  <c r="BC22" i="14"/>
  <c r="AT22" i="14"/>
  <c r="AT17" i="14"/>
  <c r="AT28" i="14"/>
  <c r="AT26" i="14"/>
  <c r="AT24" i="14"/>
  <c r="AT12" i="14"/>
  <c r="AT19" i="14"/>
  <c r="AT16" i="14"/>
  <c r="AT11" i="14"/>
  <c r="AZ26" i="14"/>
  <c r="AT29" i="14"/>
  <c r="AT10" i="14"/>
  <c r="L9" i="14"/>
  <c r="AZ16" i="14"/>
  <c r="AZ11" i="14"/>
  <c r="AZ27" i="14"/>
  <c r="AZ20" i="14"/>
  <c r="AZ15" i="14"/>
  <c r="AZ13" i="14"/>
  <c r="AZ19" i="14"/>
  <c r="AT20" i="14"/>
  <c r="AT14" i="14"/>
  <c r="AZ28" i="14"/>
  <c r="AZ29" i="14"/>
  <c r="K8" i="13"/>
  <c r="L9" i="13"/>
  <c r="AZ16" i="13"/>
  <c r="AZ11" i="13"/>
  <c r="AZ27" i="13"/>
  <c r="AZ25" i="13"/>
  <c r="AZ23" i="13"/>
  <c r="AZ20" i="13"/>
  <c r="AZ15" i="13"/>
  <c r="AZ13" i="13"/>
  <c r="AZ29" i="13"/>
  <c r="AZ28" i="13"/>
  <c r="AZ26" i="13"/>
  <c r="AZ17" i="13"/>
  <c r="AZ12" i="13"/>
  <c r="AZ10" i="13"/>
  <c r="AZ24" i="13"/>
  <c r="AZ22" i="13"/>
  <c r="AZ18" i="13"/>
  <c r="AZ21" i="13"/>
  <c r="AZ19" i="13"/>
  <c r="AZ14" i="13"/>
  <c r="AT22" i="13"/>
  <c r="AT17" i="13"/>
  <c r="AT28" i="13"/>
  <c r="AT26" i="13"/>
  <c r="AT24" i="13"/>
  <c r="AT12" i="13"/>
  <c r="AT19" i="13"/>
  <c r="AT16" i="13"/>
  <c r="AT11" i="13"/>
  <c r="AT14" i="13"/>
  <c r="AT23" i="13"/>
  <c r="AT15" i="13"/>
  <c r="AT27" i="13"/>
  <c r="AT29" i="13"/>
  <c r="AT25" i="13"/>
  <c r="AT21" i="13"/>
  <c r="AT13" i="13"/>
  <c r="AT18" i="13"/>
  <c r="AT20" i="13"/>
  <c r="BC12" i="12"/>
  <c r="L8" i="12"/>
  <c r="M9" i="12"/>
  <c r="AT28" i="12"/>
  <c r="AT26" i="12"/>
  <c r="AT24" i="12"/>
  <c r="AT12" i="12"/>
  <c r="AT21" i="12"/>
  <c r="AT14" i="12"/>
  <c r="AT10" i="12"/>
  <c r="AT19" i="12"/>
  <c r="AT15" i="12"/>
  <c r="AT11" i="12"/>
  <c r="AT29" i="12"/>
  <c r="AT27" i="12"/>
  <c r="AT17" i="12"/>
  <c r="K8" i="12"/>
  <c r="AT22" i="12"/>
  <c r="AZ19" i="12"/>
  <c r="AZ24" i="12"/>
  <c r="AZ21" i="12"/>
  <c r="AT23" i="12"/>
  <c r="AZ15" i="12"/>
  <c r="AT16" i="12"/>
  <c r="AT25" i="12"/>
  <c r="AZ27" i="12"/>
  <c r="AZ25" i="12"/>
  <c r="AZ23" i="12"/>
  <c r="AZ29" i="12"/>
  <c r="AZ18" i="12"/>
  <c r="AZ10" i="12"/>
  <c r="AZ22" i="12"/>
  <c r="AZ28" i="12"/>
  <c r="AZ20" i="12"/>
  <c r="AZ13" i="12"/>
  <c r="AZ11" i="12"/>
  <c r="AZ17" i="12"/>
  <c r="AT18" i="12"/>
  <c r="AZ14" i="12"/>
  <c r="AT13" i="12"/>
  <c r="AT20" i="12"/>
  <c r="AZ16" i="12"/>
  <c r="AZ26" i="12"/>
  <c r="BC19" i="11"/>
  <c r="BC22" i="11"/>
  <c r="AT28" i="11"/>
  <c r="AT26" i="11"/>
  <c r="AT24" i="11"/>
  <c r="AT12" i="11"/>
  <c r="AT10" i="11"/>
  <c r="AT22" i="11"/>
  <c r="AT16" i="11"/>
  <c r="AT15" i="11"/>
  <c r="AT11" i="11"/>
  <c r="AT19" i="11"/>
  <c r="AT18" i="11"/>
  <c r="AT14" i="11"/>
  <c r="AT17" i="11"/>
  <c r="AT29" i="11"/>
  <c r="AT25" i="11"/>
  <c r="AT13" i="11"/>
  <c r="BC13" i="11"/>
  <c r="AZ27" i="11"/>
  <c r="AZ25" i="11"/>
  <c r="AZ23" i="11"/>
  <c r="AZ17" i="11"/>
  <c r="AZ16" i="11"/>
  <c r="AZ18" i="11"/>
  <c r="AZ29" i="11"/>
  <c r="AZ15" i="11"/>
  <c r="AZ24" i="11"/>
  <c r="AZ14" i="11"/>
  <c r="BC21" i="10"/>
  <c r="K8" i="10"/>
  <c r="L9" i="10"/>
  <c r="AZ16" i="10"/>
  <c r="AZ11" i="10"/>
  <c r="AZ27" i="10"/>
  <c r="AZ25" i="10"/>
  <c r="AZ23" i="10"/>
  <c r="AZ29" i="10"/>
  <c r="AZ18" i="10"/>
  <c r="AZ10" i="10"/>
  <c r="AZ20" i="10"/>
  <c r="AZ15" i="10"/>
  <c r="AZ13" i="10"/>
  <c r="AZ28" i="10"/>
  <c r="AZ12" i="10"/>
  <c r="AZ19" i="10"/>
  <c r="AZ22" i="10"/>
  <c r="AZ24" i="10"/>
  <c r="AZ17" i="10"/>
  <c r="AZ26" i="10"/>
  <c r="AT22" i="10"/>
  <c r="AT17" i="10"/>
  <c r="AT28" i="10"/>
  <c r="AT26" i="10"/>
  <c r="AT24" i="10"/>
  <c r="AT12" i="10"/>
  <c r="AT27" i="10"/>
  <c r="AT19" i="10"/>
  <c r="AT21" i="10"/>
  <c r="AT14" i="10"/>
  <c r="AT16" i="10"/>
  <c r="AT11" i="10"/>
  <c r="AT25" i="10"/>
  <c r="AT13" i="10"/>
  <c r="AT10" i="10"/>
  <c r="AT29" i="10"/>
  <c r="AT23" i="10"/>
  <c r="AT18" i="10"/>
  <c r="AT15" i="10"/>
  <c r="AT20" i="10"/>
  <c r="AZ16" i="9"/>
  <c r="AZ11" i="9"/>
  <c r="AZ27" i="9"/>
  <c r="AZ25" i="9"/>
  <c r="AZ23" i="9"/>
  <c r="AZ29" i="9"/>
  <c r="AZ18" i="9"/>
  <c r="AZ22" i="9"/>
  <c r="AZ14" i="9"/>
  <c r="AZ28" i="9"/>
  <c r="AZ21" i="9"/>
  <c r="AZ26" i="9"/>
  <c r="AZ17" i="9"/>
  <c r="AZ19" i="9"/>
  <c r="AZ20" i="9"/>
  <c r="AZ13" i="9"/>
  <c r="AZ24" i="9"/>
  <c r="AZ15" i="9"/>
  <c r="AZ12" i="9"/>
  <c r="AZ10" i="9"/>
  <c r="AT22" i="9"/>
  <c r="AT17" i="9"/>
  <c r="AT28" i="9"/>
  <c r="AT26" i="9"/>
  <c r="AT24" i="9"/>
  <c r="AT12" i="9"/>
  <c r="AT15" i="9"/>
  <c r="AT10" i="9"/>
  <c r="AT13" i="9"/>
  <c r="AT16" i="9"/>
  <c r="AT23" i="9"/>
  <c r="AT20" i="9"/>
  <c r="AT11" i="9"/>
  <c r="AT29" i="9"/>
  <c r="L9" i="9"/>
  <c r="AT27" i="9"/>
  <c r="AT25" i="9"/>
  <c r="AT19" i="9"/>
  <c r="AT14" i="9"/>
  <c r="AT21" i="9"/>
  <c r="AT18" i="9"/>
  <c r="K8" i="8"/>
  <c r="L9" i="8"/>
  <c r="BC24" i="8"/>
  <c r="AT22" i="8"/>
  <c r="AT17" i="8"/>
  <c r="AT28" i="8"/>
  <c r="AT26" i="8"/>
  <c r="AT24" i="8"/>
  <c r="AT12" i="8"/>
  <c r="AT19" i="8"/>
  <c r="AT16" i="8"/>
  <c r="AT11" i="8"/>
  <c r="AZ12" i="8"/>
  <c r="AT14" i="8"/>
  <c r="AT21" i="8"/>
  <c r="AT25" i="8"/>
  <c r="AT29" i="8"/>
  <c r="AZ14" i="8"/>
  <c r="AZ19" i="8"/>
  <c r="AZ21" i="8"/>
  <c r="AT27" i="8"/>
  <c r="AT15" i="8"/>
  <c r="AT23" i="8"/>
  <c r="AZ18" i="8"/>
  <c r="AZ22" i="8"/>
  <c r="AZ16" i="8"/>
  <c r="AZ11" i="8"/>
  <c r="AZ27" i="8"/>
  <c r="AZ25" i="8"/>
  <c r="AZ23" i="8"/>
  <c r="AZ20" i="8"/>
  <c r="AZ15" i="8"/>
  <c r="AZ13" i="8"/>
  <c r="AT10" i="8"/>
  <c r="AZ17" i="8"/>
  <c r="AZ26" i="8"/>
  <c r="AZ29" i="8"/>
  <c r="BC12" i="7"/>
  <c r="AT22" i="7"/>
  <c r="AT17" i="7"/>
  <c r="AT28" i="7"/>
  <c r="AT26" i="7"/>
  <c r="AT24" i="7"/>
  <c r="AT12" i="7"/>
  <c r="AT19" i="7"/>
  <c r="AT10" i="7"/>
  <c r="AZ16" i="7"/>
  <c r="AZ11" i="7"/>
  <c r="AZ27" i="7"/>
  <c r="AZ25" i="7"/>
  <c r="AZ23" i="7"/>
  <c r="AZ29" i="7"/>
  <c r="AZ26" i="7"/>
  <c r="AZ22" i="7"/>
  <c r="AZ15" i="7"/>
  <c r="AT18" i="7"/>
  <c r="AT27" i="7"/>
  <c r="BC13" i="7"/>
  <c r="BC20" i="7"/>
  <c r="L9" i="7"/>
  <c r="AT29" i="7"/>
  <c r="AT16" i="7"/>
  <c r="AT25" i="7"/>
  <c r="BC21" i="6"/>
  <c r="AZ16" i="6"/>
  <c r="AZ27" i="6"/>
  <c r="AZ25" i="6"/>
  <c r="AZ23" i="6"/>
  <c r="AZ22" i="6"/>
  <c r="AZ29" i="6"/>
  <c r="AZ24" i="6"/>
  <c r="AZ18" i="6"/>
  <c r="AZ12" i="6"/>
  <c r="AZ11" i="6"/>
  <c r="AZ10" i="6"/>
  <c r="AZ17" i="6"/>
  <c r="AZ28" i="6"/>
  <c r="AZ20" i="6"/>
  <c r="L9" i="6"/>
  <c r="AZ19" i="6"/>
  <c r="AZ13" i="6"/>
  <c r="AZ26" i="6"/>
  <c r="AZ15" i="6"/>
  <c r="AT29" i="6"/>
  <c r="AT15" i="6"/>
  <c r="AT22" i="6"/>
  <c r="AT17" i="6"/>
  <c r="AT13" i="6"/>
  <c r="AT14" i="6"/>
  <c r="AT20" i="6"/>
  <c r="AT21" i="6"/>
  <c r="AT28" i="6"/>
  <c r="BC22" i="5"/>
  <c r="BC20" i="5"/>
  <c r="BC14" i="5"/>
  <c r="BC23" i="5"/>
  <c r="L8" i="5"/>
  <c r="M9" i="5"/>
  <c r="AZ15" i="5"/>
  <c r="AZ18" i="5"/>
  <c r="AZ16" i="5"/>
  <c r="AZ11" i="5"/>
  <c r="AZ27" i="5"/>
  <c r="AZ29" i="5"/>
  <c r="AZ21" i="5"/>
  <c r="AZ13" i="5"/>
  <c r="AZ19" i="5"/>
  <c r="AZ26" i="5"/>
  <c r="AZ24" i="5"/>
  <c r="AZ10" i="5"/>
  <c r="AZ17" i="5"/>
  <c r="AZ28" i="5"/>
  <c r="AZ25" i="5"/>
  <c r="AZ12" i="5"/>
  <c r="AT22" i="5"/>
  <c r="AT17" i="5"/>
  <c r="AT28" i="5"/>
  <c r="AT26" i="5"/>
  <c r="AT24" i="5"/>
  <c r="AT12" i="5"/>
  <c r="AT19" i="5"/>
  <c r="AT18" i="5"/>
  <c r="AT21" i="5"/>
  <c r="AT23" i="5"/>
  <c r="BC21" i="4"/>
  <c r="AZ13" i="4"/>
  <c r="AZ14" i="4"/>
  <c r="AZ19" i="4"/>
  <c r="AZ17" i="4"/>
  <c r="AZ16" i="4"/>
  <c r="AZ11" i="4"/>
  <c r="AZ27" i="4"/>
  <c r="AZ25" i="4"/>
  <c r="AZ23" i="4"/>
  <c r="AZ29" i="4"/>
  <c r="AZ28" i="4"/>
  <c r="AZ22" i="4"/>
  <c r="AZ26" i="4"/>
  <c r="AZ20" i="4"/>
  <c r="AZ18" i="4"/>
  <c r="AZ10" i="4"/>
  <c r="AZ24" i="4"/>
  <c r="AZ15" i="4"/>
  <c r="AZ12" i="4"/>
  <c r="AT25" i="4"/>
  <c r="AT16" i="4"/>
  <c r="AT13" i="4"/>
  <c r="AT14" i="4"/>
  <c r="AT19" i="4"/>
  <c r="AT22" i="4"/>
  <c r="AT17" i="4"/>
  <c r="AT28" i="4"/>
  <c r="AT26" i="4"/>
  <c r="AT24" i="4"/>
  <c r="AT12" i="4"/>
  <c r="AT10" i="4"/>
  <c r="AT27" i="4"/>
  <c r="AT15" i="4"/>
  <c r="AT29" i="4"/>
  <c r="AT18" i="4"/>
  <c r="AT20" i="4"/>
  <c r="L9" i="4"/>
  <c r="K8" i="4"/>
  <c r="AT21" i="4"/>
  <c r="AZ16" i="2"/>
  <c r="BC16" i="2" s="1"/>
  <c r="AZ28" i="2"/>
  <c r="BC28" i="2" s="1"/>
  <c r="AZ25" i="2"/>
  <c r="BC25" i="2" s="1"/>
  <c r="AZ22" i="2"/>
  <c r="BC22" i="2" s="1"/>
  <c r="AZ19" i="2"/>
  <c r="BC19" i="2" s="1"/>
  <c r="AZ10" i="2"/>
  <c r="BC10" i="2" s="1"/>
  <c r="AZ11" i="2"/>
  <c r="BC11" i="2" s="1"/>
  <c r="AZ29" i="2"/>
  <c r="BC29" i="2" s="1"/>
  <c r="AZ24" i="2"/>
  <c r="BC24" i="2" s="1"/>
  <c r="AZ21" i="2"/>
  <c r="BC21" i="2" s="1"/>
  <c r="AZ20" i="2"/>
  <c r="BC20" i="2" s="1"/>
  <c r="AZ18" i="2"/>
  <c r="BC18" i="2" s="1"/>
  <c r="AZ17" i="2"/>
  <c r="BC17" i="2" s="1"/>
  <c r="AZ27" i="2"/>
  <c r="BC27" i="2" s="1"/>
  <c r="AZ14" i="2"/>
  <c r="BC14" i="2" s="1"/>
  <c r="AZ26" i="2"/>
  <c r="BC26" i="2" s="1"/>
  <c r="AZ13" i="2"/>
  <c r="BC13" i="2" s="1"/>
  <c r="AZ12" i="2"/>
  <c r="BC12" i="2" s="1"/>
  <c r="AZ23" i="2"/>
  <c r="BC23" i="2" s="1"/>
  <c r="AT19" i="2"/>
  <c r="AT18" i="2"/>
  <c r="AT21" i="2"/>
  <c r="AT20" i="2"/>
  <c r="AT29" i="2"/>
  <c r="AT17" i="2"/>
  <c r="AT28" i="2"/>
  <c r="AT16" i="2"/>
  <c r="AT27" i="2"/>
  <c r="AT15" i="2"/>
  <c r="AT26" i="2"/>
  <c r="AT14" i="2"/>
  <c r="AT25" i="2"/>
  <c r="AT13" i="2"/>
  <c r="AT24" i="2"/>
  <c r="AT12" i="2"/>
  <c r="AT23" i="2"/>
  <c r="AT11" i="2"/>
  <c r="AT22" i="2"/>
  <c r="L9" i="2"/>
  <c r="L8" i="2" s="1"/>
  <c r="L8" i="11" l="1"/>
  <c r="M9" i="11"/>
  <c r="BC13" i="14"/>
  <c r="BC15" i="14"/>
  <c r="BC20" i="14"/>
  <c r="BC28" i="14"/>
  <c r="BC26" i="14"/>
  <c r="BC19" i="14"/>
  <c r="BC11" i="14"/>
  <c r="BC29" i="14"/>
  <c r="BC27" i="14"/>
  <c r="BC16" i="14"/>
  <c r="L8" i="14"/>
  <c r="M9" i="14"/>
  <c r="BC25" i="13"/>
  <c r="BC24" i="13"/>
  <c r="BC27" i="13"/>
  <c r="BC12" i="13"/>
  <c r="BC16" i="13"/>
  <c r="BC28" i="13"/>
  <c r="BC13" i="13"/>
  <c r="BC19" i="13"/>
  <c r="BC20" i="13"/>
  <c r="BC18" i="13"/>
  <c r="BC11" i="13"/>
  <c r="BC17" i="13"/>
  <c r="L8" i="13"/>
  <c r="M9" i="13"/>
  <c r="BC29" i="13"/>
  <c r="BC14" i="13"/>
  <c r="BC15" i="13"/>
  <c r="BC21" i="13"/>
  <c r="BC23" i="13"/>
  <c r="BC22" i="13"/>
  <c r="BC10" i="13"/>
  <c r="BC26" i="13"/>
  <c r="BC15" i="12"/>
  <c r="BC23" i="12"/>
  <c r="BC14" i="12"/>
  <c r="BC25" i="12"/>
  <c r="M8" i="12"/>
  <c r="N9" i="12"/>
  <c r="BC20" i="12"/>
  <c r="BC21" i="12"/>
  <c r="BC24" i="12"/>
  <c r="BC18" i="12"/>
  <c r="BC29" i="12"/>
  <c r="BC27" i="12"/>
  <c r="BC13" i="12"/>
  <c r="BC28" i="12"/>
  <c r="BC22" i="12"/>
  <c r="BC10" i="12"/>
  <c r="BC17" i="12"/>
  <c r="BC26" i="12"/>
  <c r="BC19" i="12"/>
  <c r="BC16" i="12"/>
  <c r="BC11" i="12"/>
  <c r="BC29" i="11"/>
  <c r="BC18" i="11"/>
  <c r="BC16" i="11"/>
  <c r="BC17" i="11"/>
  <c r="BC25" i="11"/>
  <c r="BC14" i="11"/>
  <c r="BC24" i="11"/>
  <c r="BC15" i="11"/>
  <c r="BC23" i="11"/>
  <c r="BC27" i="11"/>
  <c r="BC27" i="10"/>
  <c r="BC12" i="10"/>
  <c r="BC16" i="10"/>
  <c r="BC26" i="10"/>
  <c r="BC24" i="10"/>
  <c r="BC22" i="10"/>
  <c r="BC11" i="10"/>
  <c r="BC28" i="10"/>
  <c r="BC13" i="10"/>
  <c r="L8" i="10"/>
  <c r="M9" i="10"/>
  <c r="BC23" i="10"/>
  <c r="BC19" i="10"/>
  <c r="BC15" i="10"/>
  <c r="BC17" i="10"/>
  <c r="BC20" i="10"/>
  <c r="BC29" i="10"/>
  <c r="BC10" i="10"/>
  <c r="BC25" i="10"/>
  <c r="BC18" i="10"/>
  <c r="BC26" i="9"/>
  <c r="BC12" i="9"/>
  <c r="BC18" i="9"/>
  <c r="BC15" i="9"/>
  <c r="BC29" i="9"/>
  <c r="BC14" i="9"/>
  <c r="BC22" i="9"/>
  <c r="BC23" i="9"/>
  <c r="BC13" i="9"/>
  <c r="BC25" i="9"/>
  <c r="BC20" i="9"/>
  <c r="BC27" i="9"/>
  <c r="BC28" i="9"/>
  <c r="BC19" i="9"/>
  <c r="BC11" i="9"/>
  <c r="BC21" i="9"/>
  <c r="BC10" i="9"/>
  <c r="BC24" i="9"/>
  <c r="M9" i="9"/>
  <c r="L8" i="9"/>
  <c r="BC17" i="9"/>
  <c r="BC16" i="9"/>
  <c r="BC25" i="8"/>
  <c r="BC11" i="8"/>
  <c r="BC16" i="8"/>
  <c r="K23" i="8"/>
  <c r="K18" i="8"/>
  <c r="K27" i="8"/>
  <c r="K25" i="8"/>
  <c r="K13" i="8"/>
  <c r="K29" i="8"/>
  <c r="K22" i="8"/>
  <c r="K15" i="8"/>
  <c r="K12" i="8"/>
  <c r="K11" i="8"/>
  <c r="K20" i="8"/>
  <c r="K19" i="8"/>
  <c r="K21" i="8"/>
  <c r="K17" i="8"/>
  <c r="K24" i="8"/>
  <c r="K26" i="8"/>
  <c r="K16" i="8"/>
  <c r="K28" i="8"/>
  <c r="K14" i="8"/>
  <c r="BC20" i="8"/>
  <c r="BC23" i="8"/>
  <c r="BC22" i="8"/>
  <c r="BC27" i="8"/>
  <c r="BC29" i="8"/>
  <c r="BC26" i="8"/>
  <c r="BC18" i="8"/>
  <c r="BC17" i="8"/>
  <c r="BC13" i="8"/>
  <c r="BC19" i="8"/>
  <c r="BC14" i="8"/>
  <c r="BC12" i="8"/>
  <c r="L8" i="8"/>
  <c r="M9" i="8"/>
  <c r="BC15" i="8"/>
  <c r="BC21" i="8"/>
  <c r="BC23" i="7"/>
  <c r="BC27" i="7"/>
  <c r="BC11" i="7"/>
  <c r="BC15" i="7"/>
  <c r="M9" i="7"/>
  <c r="L8" i="7"/>
  <c r="BC25" i="7"/>
  <c r="BC16" i="7"/>
  <c r="BC22" i="7"/>
  <c r="BC26" i="7"/>
  <c r="BC29" i="7"/>
  <c r="BC22" i="6"/>
  <c r="BC19" i="6"/>
  <c r="BC28" i="6"/>
  <c r="BC16" i="6"/>
  <c r="BC10" i="6"/>
  <c r="BC11" i="6"/>
  <c r="BC12" i="6"/>
  <c r="BC29" i="6"/>
  <c r="BC13" i="6"/>
  <c r="BC23" i="6"/>
  <c r="M9" i="6"/>
  <c r="L8" i="6"/>
  <c r="BC20" i="6"/>
  <c r="BC26" i="6"/>
  <c r="BC25" i="6"/>
  <c r="BC27" i="6"/>
  <c r="BC17" i="6"/>
  <c r="BC18" i="6"/>
  <c r="BC15" i="6"/>
  <c r="BC24" i="6"/>
  <c r="BC26" i="5"/>
  <c r="BC15" i="5"/>
  <c r="BC19" i="5"/>
  <c r="BC13" i="5"/>
  <c r="BC29" i="5"/>
  <c r="BC10" i="5"/>
  <c r="M8" i="5"/>
  <c r="N9" i="5"/>
  <c r="BC27" i="5"/>
  <c r="BC25" i="5"/>
  <c r="BC11" i="5"/>
  <c r="L23" i="5"/>
  <c r="L18" i="5"/>
  <c r="L27" i="5"/>
  <c r="L25" i="5"/>
  <c r="L13" i="5"/>
  <c r="L10" i="5"/>
  <c r="L29" i="5"/>
  <c r="L20" i="5"/>
  <c r="L12" i="5"/>
  <c r="L26" i="5"/>
  <c r="L21" i="5"/>
  <c r="L28" i="5"/>
  <c r="L19" i="5"/>
  <c r="L14" i="5"/>
  <c r="L17" i="5"/>
  <c r="L22" i="5"/>
  <c r="L16" i="5"/>
  <c r="L24" i="5"/>
  <c r="L15" i="5"/>
  <c r="L11" i="5"/>
  <c r="BC28" i="5"/>
  <c r="BC16" i="5"/>
  <c r="BC12" i="5"/>
  <c r="BC21" i="5"/>
  <c r="BC17" i="5"/>
  <c r="BC18" i="5"/>
  <c r="BC24" i="5"/>
  <c r="BC12" i="4"/>
  <c r="BC15" i="4"/>
  <c r="BC16" i="4"/>
  <c r="BC10" i="4"/>
  <c r="BC17" i="4"/>
  <c r="BC29" i="4"/>
  <c r="BC27" i="4"/>
  <c r="BC20" i="4"/>
  <c r="BC14" i="4"/>
  <c r="L8" i="4"/>
  <c r="M9" i="4"/>
  <c r="BC26" i="4"/>
  <c r="BC13" i="4"/>
  <c r="BC23" i="4"/>
  <c r="BC11" i="4"/>
  <c r="BC19" i="4"/>
  <c r="BC22" i="4"/>
  <c r="BC25" i="4"/>
  <c r="BC24" i="4"/>
  <c r="BC18" i="4"/>
  <c r="BC28" i="4"/>
  <c r="M9" i="2"/>
  <c r="N9" i="11" l="1"/>
  <c r="M8" i="11"/>
  <c r="N9" i="14"/>
  <c r="M8" i="14"/>
  <c r="M8" i="13"/>
  <c r="N9" i="13"/>
  <c r="L23" i="13"/>
  <c r="L18" i="13"/>
  <c r="L27" i="13"/>
  <c r="L25" i="13"/>
  <c r="L13" i="13"/>
  <c r="L10" i="13"/>
  <c r="L29" i="13"/>
  <c r="L20" i="13"/>
  <c r="L17" i="13"/>
  <c r="L12" i="13"/>
  <c r="L14" i="13"/>
  <c r="L11" i="13"/>
  <c r="L16" i="13"/>
  <c r="L24" i="13"/>
  <c r="L21" i="13"/>
  <c r="L19" i="13"/>
  <c r="L28" i="13"/>
  <c r="L26" i="13"/>
  <c r="L22" i="13"/>
  <c r="L15" i="13"/>
  <c r="O9" i="12"/>
  <c r="N8" i="12"/>
  <c r="M8" i="10"/>
  <c r="N9" i="10"/>
  <c r="M8" i="9"/>
  <c r="N9" i="9"/>
  <c r="M8" i="8"/>
  <c r="N9" i="8"/>
  <c r="N9" i="7"/>
  <c r="M8" i="7"/>
  <c r="M8" i="6"/>
  <c r="N9" i="6"/>
  <c r="O9" i="5"/>
  <c r="N8" i="5"/>
  <c r="L23" i="4"/>
  <c r="L18" i="4"/>
  <c r="L27" i="4"/>
  <c r="L25" i="4"/>
  <c r="L13" i="4"/>
  <c r="L10" i="4"/>
  <c r="L29" i="4"/>
  <c r="L26" i="4"/>
  <c r="L24" i="4"/>
  <c r="L22" i="4"/>
  <c r="L15" i="4"/>
  <c r="L20" i="4"/>
  <c r="L11" i="4"/>
  <c r="L17" i="4"/>
  <c r="L14" i="4"/>
  <c r="L16" i="4"/>
  <c r="L21" i="4"/>
  <c r="L12" i="4"/>
  <c r="L28" i="4"/>
  <c r="L19" i="4"/>
  <c r="M8" i="4"/>
  <c r="N9" i="4"/>
  <c r="N9" i="2"/>
  <c r="M8" i="2"/>
  <c r="O9" i="11" l="1"/>
  <c r="N8" i="11"/>
  <c r="O9" i="14"/>
  <c r="N8" i="14"/>
  <c r="N8" i="13"/>
  <c r="O9" i="13"/>
  <c r="O8" i="12"/>
  <c r="P9" i="12"/>
  <c r="N8" i="10"/>
  <c r="O9" i="10"/>
  <c r="M27" i="10"/>
  <c r="M25" i="10"/>
  <c r="M13" i="10"/>
  <c r="M10" i="10"/>
  <c r="M29" i="10"/>
  <c r="M20" i="10"/>
  <c r="M22" i="10"/>
  <c r="M15" i="10"/>
  <c r="M17" i="10"/>
  <c r="M12" i="10"/>
  <c r="M28" i="10"/>
  <c r="M26" i="10"/>
  <c r="M24" i="10"/>
  <c r="M21" i="10"/>
  <c r="M14" i="10"/>
  <c r="M16" i="10"/>
  <c r="M11" i="10"/>
  <c r="M23" i="10"/>
  <c r="M18" i="10"/>
  <c r="M19" i="10"/>
  <c r="O9" i="9"/>
  <c r="N8" i="9"/>
  <c r="O9" i="8"/>
  <c r="N8" i="8"/>
  <c r="O9" i="7"/>
  <c r="N8" i="7"/>
  <c r="O9" i="6"/>
  <c r="N8" i="6"/>
  <c r="O8" i="5"/>
  <c r="P9" i="5"/>
  <c r="O9" i="4"/>
  <c r="N8" i="4"/>
  <c r="O9" i="2"/>
  <c r="N8" i="2"/>
  <c r="O8" i="11" l="1"/>
  <c r="P9" i="11"/>
  <c r="P9" i="14"/>
  <c r="O8" i="14"/>
  <c r="O8" i="13"/>
  <c r="P9" i="13"/>
  <c r="P8" i="12"/>
  <c r="Q9" i="12"/>
  <c r="O22" i="12"/>
  <c r="O15" i="12"/>
  <c r="O17" i="12"/>
  <c r="O12" i="12"/>
  <c r="O28" i="12"/>
  <c r="O26" i="12"/>
  <c r="O24" i="12"/>
  <c r="O11" i="12"/>
  <c r="O16" i="12"/>
  <c r="O27" i="12"/>
  <c r="O13" i="12"/>
  <c r="O25" i="12"/>
  <c r="O20" i="12"/>
  <c r="O18" i="12"/>
  <c r="O23" i="12"/>
  <c r="O14" i="12"/>
  <c r="O29" i="12"/>
  <c r="O19" i="12"/>
  <c r="O10" i="12"/>
  <c r="O21" i="12"/>
  <c r="O8" i="10"/>
  <c r="P9" i="10"/>
  <c r="P9" i="9"/>
  <c r="O8" i="9"/>
  <c r="O8" i="8"/>
  <c r="P9" i="8"/>
  <c r="N29" i="7"/>
  <c r="N20" i="7"/>
  <c r="N22" i="7"/>
  <c r="N15" i="7"/>
  <c r="N28" i="7"/>
  <c r="N11" i="7"/>
  <c r="N21" i="7"/>
  <c r="N14" i="7"/>
  <c r="N13" i="7"/>
  <c r="N12" i="7"/>
  <c r="N26" i="7"/>
  <c r="N19" i="7"/>
  <c r="N25" i="7"/>
  <c r="N18" i="7"/>
  <c r="N10" i="7"/>
  <c r="N27" i="7"/>
  <c r="N17" i="7"/>
  <c r="N16" i="7"/>
  <c r="N24" i="7"/>
  <c r="N23" i="7"/>
  <c r="O8" i="7"/>
  <c r="P9" i="7"/>
  <c r="O8" i="6"/>
  <c r="P9" i="6"/>
  <c r="P8" i="5"/>
  <c r="Q9" i="5"/>
  <c r="O8" i="4"/>
  <c r="P9" i="4"/>
  <c r="P9" i="2"/>
  <c r="O8" i="2"/>
  <c r="Q9" i="11" l="1"/>
  <c r="P8" i="11"/>
  <c r="O19" i="14"/>
  <c r="O20" i="14"/>
  <c r="O25" i="14"/>
  <c r="O21" i="14"/>
  <c r="O11" i="14"/>
  <c r="O12" i="14"/>
  <c r="O13" i="14"/>
  <c r="O14" i="14"/>
  <c r="O27" i="14"/>
  <c r="O16" i="14"/>
  <c r="O29" i="14"/>
  <c r="O22" i="14"/>
  <c r="O23" i="14"/>
  <c r="O24" i="14"/>
  <c r="O26" i="14"/>
  <c r="O15" i="14"/>
  <c r="O28" i="14"/>
  <c r="O17" i="14"/>
  <c r="O18" i="14"/>
  <c r="P8" i="14"/>
  <c r="Q9" i="14"/>
  <c r="P8" i="13"/>
  <c r="Q9" i="13"/>
  <c r="R9" i="12"/>
  <c r="Q8" i="12"/>
  <c r="P8" i="10"/>
  <c r="Q9" i="10"/>
  <c r="P8" i="9"/>
  <c r="Q9" i="9"/>
  <c r="P8" i="8"/>
  <c r="Q9" i="8"/>
  <c r="P8" i="7"/>
  <c r="Q9" i="7"/>
  <c r="Q9" i="6"/>
  <c r="P8" i="6"/>
  <c r="Q8" i="5"/>
  <c r="R9" i="5"/>
  <c r="P8" i="4"/>
  <c r="Q9" i="4"/>
  <c r="Q9" i="2"/>
  <c r="P8" i="2"/>
  <c r="R9" i="11" l="1"/>
  <c r="Q8" i="11"/>
  <c r="Q8" i="14"/>
  <c r="R9" i="14"/>
  <c r="Q8" i="13"/>
  <c r="R9" i="13"/>
  <c r="R8" i="12"/>
  <c r="S9" i="12"/>
  <c r="Q8" i="10"/>
  <c r="R9" i="10"/>
  <c r="P22" i="9"/>
  <c r="P15" i="9"/>
  <c r="P17" i="9"/>
  <c r="P12" i="9"/>
  <c r="P28" i="9"/>
  <c r="P26" i="9"/>
  <c r="P24" i="9"/>
  <c r="P25" i="9"/>
  <c r="P16" i="9"/>
  <c r="P19" i="9"/>
  <c r="P27" i="9"/>
  <c r="P21" i="9"/>
  <c r="P14" i="9"/>
  <c r="P10" i="9"/>
  <c r="P20" i="9"/>
  <c r="P11" i="9"/>
  <c r="P23" i="9"/>
  <c r="P13" i="9"/>
  <c r="P18" i="9"/>
  <c r="P29" i="9"/>
  <c r="Q8" i="9"/>
  <c r="R9" i="9"/>
  <c r="Q8" i="8"/>
  <c r="R9" i="8"/>
  <c r="Q8" i="7"/>
  <c r="R9" i="7"/>
  <c r="P22" i="6"/>
  <c r="P15" i="6"/>
  <c r="P26" i="6"/>
  <c r="P28" i="6"/>
  <c r="P29" i="6"/>
  <c r="P16" i="6"/>
  <c r="P27" i="6"/>
  <c r="P23" i="6"/>
  <c r="P17" i="6"/>
  <c r="P18" i="6"/>
  <c r="P25" i="6"/>
  <c r="P13" i="6"/>
  <c r="P10" i="6"/>
  <c r="P20" i="6"/>
  <c r="P24" i="6"/>
  <c r="P14" i="6"/>
  <c r="P12" i="6"/>
  <c r="P11" i="6"/>
  <c r="P21" i="6"/>
  <c r="P19" i="6"/>
  <c r="R9" i="6"/>
  <c r="Q8" i="6"/>
  <c r="R8" i="5"/>
  <c r="S9" i="5"/>
  <c r="Q8" i="4"/>
  <c r="R9" i="4"/>
  <c r="R9" i="2"/>
  <c r="Q8" i="2"/>
  <c r="Q23" i="11" l="1"/>
  <c r="Q21" i="11"/>
  <c r="Q12" i="11"/>
  <c r="Q26" i="11"/>
  <c r="Q29" i="11"/>
  <c r="Q10" i="11"/>
  <c r="Q17" i="11"/>
  <c r="Q20" i="11"/>
  <c r="Q16" i="11"/>
  <c r="Q27" i="11"/>
  <c r="Q22" i="11"/>
  <c r="Q18" i="11"/>
  <c r="Q19" i="11"/>
  <c r="Q15" i="11"/>
  <c r="Q28" i="11"/>
  <c r="Q25" i="11"/>
  <c r="Q11" i="11"/>
  <c r="Q24" i="11"/>
  <c r="Q14" i="11"/>
  <c r="S9" i="11"/>
  <c r="R8" i="11"/>
  <c r="R8" i="14"/>
  <c r="S9" i="14"/>
  <c r="R8" i="13"/>
  <c r="S9" i="13"/>
  <c r="T9" i="12"/>
  <c r="S8" i="12"/>
  <c r="S9" i="10"/>
  <c r="R8" i="10"/>
  <c r="R8" i="9"/>
  <c r="S9" i="9"/>
  <c r="R8" i="8"/>
  <c r="S9" i="8"/>
  <c r="S9" i="7"/>
  <c r="R8" i="7"/>
  <c r="R8" i="6"/>
  <c r="S9" i="6"/>
  <c r="T9" i="5"/>
  <c r="S8" i="5"/>
  <c r="R8" i="4"/>
  <c r="S9" i="4"/>
  <c r="Q17" i="2"/>
  <c r="Q29" i="2"/>
  <c r="Q12" i="2"/>
  <c r="Q24" i="2"/>
  <c r="Q19" i="2"/>
  <c r="Q14" i="2"/>
  <c r="Q26" i="2"/>
  <c r="Q10" i="2"/>
  <c r="Q21" i="2"/>
  <c r="Q18" i="2"/>
  <c r="Q16" i="2"/>
  <c r="Q28" i="2"/>
  <c r="Q11" i="2"/>
  <c r="Q23" i="2"/>
  <c r="Q20" i="2"/>
  <c r="Q22" i="2"/>
  <c r="Q25" i="2"/>
  <c r="Q27" i="2"/>
  <c r="Q15" i="2"/>
  <c r="S9" i="2"/>
  <c r="R8" i="2"/>
  <c r="S8" i="11" l="1"/>
  <c r="T9" i="11"/>
  <c r="S8" i="14"/>
  <c r="T9" i="14"/>
  <c r="T9" i="13"/>
  <c r="S8" i="13"/>
  <c r="U9" i="12"/>
  <c r="T8" i="12"/>
  <c r="T9" i="10"/>
  <c r="S8" i="10"/>
  <c r="S8" i="9"/>
  <c r="T9" i="9"/>
  <c r="T9" i="8"/>
  <c r="S8" i="8"/>
  <c r="R28" i="8"/>
  <c r="R26" i="8"/>
  <c r="R24" i="8"/>
  <c r="R19" i="8"/>
  <c r="R29" i="8"/>
  <c r="R27" i="8"/>
  <c r="R16" i="8"/>
  <c r="R25" i="8"/>
  <c r="R23" i="8"/>
  <c r="R21" i="8"/>
  <c r="R10" i="8"/>
  <c r="R14" i="8"/>
  <c r="R22" i="8"/>
  <c r="R20" i="8"/>
  <c r="R17" i="8"/>
  <c r="R15" i="8"/>
  <c r="R13" i="8"/>
  <c r="R11" i="8"/>
  <c r="R12" i="8"/>
  <c r="T9" i="7"/>
  <c r="S8" i="7"/>
  <c r="T9" i="6"/>
  <c r="S8" i="6"/>
  <c r="U9" i="5"/>
  <c r="T8" i="5"/>
  <c r="S28" i="5"/>
  <c r="S26" i="5"/>
  <c r="S24" i="5"/>
  <c r="S21" i="5"/>
  <c r="S14" i="5"/>
  <c r="S22" i="5"/>
  <c r="S27" i="5"/>
  <c r="S20" i="5"/>
  <c r="S11" i="5"/>
  <c r="S15" i="5"/>
  <c r="S25" i="5"/>
  <c r="S13" i="5"/>
  <c r="S12" i="5"/>
  <c r="S18" i="5"/>
  <c r="S17" i="5"/>
  <c r="S23" i="5"/>
  <c r="S29" i="5"/>
  <c r="S19" i="5"/>
  <c r="S16" i="5"/>
  <c r="T9" i="4"/>
  <c r="S8" i="4"/>
  <c r="T9" i="2"/>
  <c r="S8" i="2"/>
  <c r="T8" i="11" l="1"/>
  <c r="U9" i="11"/>
  <c r="U9" i="14"/>
  <c r="T8" i="14"/>
  <c r="S28" i="13"/>
  <c r="S26" i="13"/>
  <c r="S24" i="13"/>
  <c r="S16" i="13"/>
  <c r="S19" i="13"/>
  <c r="S11" i="13"/>
  <c r="S21" i="13"/>
  <c r="S14" i="13"/>
  <c r="S23" i="13"/>
  <c r="S18" i="13"/>
  <c r="S29" i="13"/>
  <c r="S27" i="13"/>
  <c r="S25" i="13"/>
  <c r="S17" i="13"/>
  <c r="S13" i="13"/>
  <c r="S22" i="13"/>
  <c r="S15" i="13"/>
  <c r="S20" i="13"/>
  <c r="S12" i="13"/>
  <c r="U9" i="13"/>
  <c r="T8" i="13"/>
  <c r="V9" i="12"/>
  <c r="U8" i="12"/>
  <c r="U9" i="10"/>
  <c r="T8" i="10"/>
  <c r="U9" i="9"/>
  <c r="T8" i="9"/>
  <c r="U9" i="8"/>
  <c r="T8" i="8"/>
  <c r="U9" i="7"/>
  <c r="T8" i="7"/>
  <c r="T8" i="6"/>
  <c r="U9" i="6"/>
  <c r="V9" i="5"/>
  <c r="U8" i="5"/>
  <c r="U9" i="4"/>
  <c r="T8" i="4"/>
  <c r="S28" i="4"/>
  <c r="S26" i="4"/>
  <c r="S24" i="4"/>
  <c r="S19" i="4"/>
  <c r="S23" i="4"/>
  <c r="S21" i="4"/>
  <c r="S12" i="4"/>
  <c r="S29" i="4"/>
  <c r="S27" i="4"/>
  <c r="S25" i="4"/>
  <c r="S13" i="4"/>
  <c r="S15" i="4"/>
  <c r="S20" i="4"/>
  <c r="S18" i="4"/>
  <c r="S16" i="4"/>
  <c r="S14" i="4"/>
  <c r="S17" i="4"/>
  <c r="S22" i="4"/>
  <c r="S11" i="4"/>
  <c r="U9" i="2"/>
  <c r="T8" i="2"/>
  <c r="V9" i="11" l="1"/>
  <c r="U8" i="11"/>
  <c r="V9" i="14"/>
  <c r="U8" i="14"/>
  <c r="V9" i="13"/>
  <c r="U8" i="13"/>
  <c r="V8" i="12"/>
  <c r="W9" i="12"/>
  <c r="T19" i="10"/>
  <c r="T11" i="10"/>
  <c r="T21" i="10"/>
  <c r="T16" i="10"/>
  <c r="T14" i="10"/>
  <c r="T23" i="10"/>
  <c r="T27" i="10"/>
  <c r="T25" i="10"/>
  <c r="T18" i="10"/>
  <c r="T29" i="10"/>
  <c r="T13" i="10"/>
  <c r="T10" i="10"/>
  <c r="T28" i="10"/>
  <c r="T12" i="10"/>
  <c r="T20" i="10"/>
  <c r="T24" i="10"/>
  <c r="T22" i="10"/>
  <c r="T15" i="10"/>
  <c r="T17" i="10"/>
  <c r="T26" i="10"/>
  <c r="V9" i="10"/>
  <c r="U8" i="10"/>
  <c r="V9" i="9"/>
  <c r="U8" i="9"/>
  <c r="V9" i="8"/>
  <c r="U8" i="8"/>
  <c r="V9" i="7"/>
  <c r="U8" i="7"/>
  <c r="U8" i="6"/>
  <c r="V9" i="6"/>
  <c r="W9" i="5"/>
  <c r="V8" i="5"/>
  <c r="V9" i="4"/>
  <c r="U8" i="4"/>
  <c r="V9" i="2"/>
  <c r="U8" i="2"/>
  <c r="V8" i="11" l="1"/>
  <c r="W9" i="11"/>
  <c r="V8" i="14"/>
  <c r="W9" i="14"/>
  <c r="V8" i="13"/>
  <c r="W9" i="13"/>
  <c r="V23" i="12"/>
  <c r="V29" i="12"/>
  <c r="V13" i="12"/>
  <c r="V10" i="12"/>
  <c r="V28" i="12"/>
  <c r="V16" i="12"/>
  <c r="V12" i="12"/>
  <c r="V17" i="12"/>
  <c r="V19" i="12"/>
  <c r="V14" i="12"/>
  <c r="V24" i="12"/>
  <c r="V26" i="12"/>
  <c r="V21" i="12"/>
  <c r="V22" i="12"/>
  <c r="V15" i="12"/>
  <c r="V25" i="12"/>
  <c r="V11" i="12"/>
  <c r="V27" i="12"/>
  <c r="V20" i="12"/>
  <c r="V18" i="12"/>
  <c r="W8" i="12"/>
  <c r="X9" i="12"/>
  <c r="V8" i="10"/>
  <c r="W9" i="10"/>
  <c r="W9" i="9"/>
  <c r="V8" i="9"/>
  <c r="V8" i="8"/>
  <c r="W9" i="8"/>
  <c r="V8" i="7"/>
  <c r="W9" i="7"/>
  <c r="U19" i="7"/>
  <c r="U11" i="7"/>
  <c r="U21" i="7"/>
  <c r="U16" i="7"/>
  <c r="U14" i="7"/>
  <c r="U27" i="7"/>
  <c r="U23" i="7"/>
  <c r="U26" i="7"/>
  <c r="U25" i="7"/>
  <c r="U18" i="7"/>
  <c r="U28" i="7"/>
  <c r="U24" i="7"/>
  <c r="U22" i="7"/>
  <c r="U29" i="7"/>
  <c r="U17" i="7"/>
  <c r="U15" i="7"/>
  <c r="U20" i="7"/>
  <c r="U13" i="7"/>
  <c r="U10" i="7"/>
  <c r="U12" i="7"/>
  <c r="V8" i="6"/>
  <c r="W9" i="6"/>
  <c r="X9" i="5"/>
  <c r="W8" i="5"/>
  <c r="V8" i="4"/>
  <c r="W9" i="4"/>
  <c r="W9" i="2"/>
  <c r="V8" i="2"/>
  <c r="W8" i="11" l="1"/>
  <c r="X9" i="11"/>
  <c r="W8" i="14"/>
  <c r="X9" i="14"/>
  <c r="V21" i="14"/>
  <c r="V16" i="14"/>
  <c r="V14" i="14"/>
  <c r="V27" i="14"/>
  <c r="V25" i="14"/>
  <c r="V18" i="14"/>
  <c r="V20" i="14"/>
  <c r="V17" i="14"/>
  <c r="V28" i="14"/>
  <c r="V29" i="14"/>
  <c r="V24" i="14"/>
  <c r="V15" i="14"/>
  <c r="V26" i="14"/>
  <c r="V13" i="14"/>
  <c r="V11" i="14"/>
  <c r="V22" i="14"/>
  <c r="V23" i="14"/>
  <c r="V19" i="14"/>
  <c r="V12" i="14"/>
  <c r="X9" i="13"/>
  <c r="W8" i="13"/>
  <c r="Y9" i="12"/>
  <c r="X8" i="12"/>
  <c r="W8" i="10"/>
  <c r="X9" i="10"/>
  <c r="X9" i="9"/>
  <c r="W8" i="9"/>
  <c r="W8" i="8"/>
  <c r="X9" i="8"/>
  <c r="W8" i="7"/>
  <c r="X9" i="7"/>
  <c r="W8" i="6"/>
  <c r="X9" i="6"/>
  <c r="Y9" i="5"/>
  <c r="X8" i="5"/>
  <c r="X9" i="4"/>
  <c r="W8" i="4"/>
  <c r="X9" i="2"/>
  <c r="W8" i="2"/>
  <c r="Y9" i="11" l="1"/>
  <c r="X8" i="11"/>
  <c r="X8" i="14"/>
  <c r="Y9" i="14"/>
  <c r="Y9" i="13"/>
  <c r="X8" i="13"/>
  <c r="Y8" i="12"/>
  <c r="Z9" i="12"/>
  <c r="X8" i="10"/>
  <c r="Y9" i="10"/>
  <c r="Y9" i="9"/>
  <c r="X8" i="9"/>
  <c r="W23" i="9"/>
  <c r="W27" i="9"/>
  <c r="W25" i="9"/>
  <c r="W18" i="9"/>
  <c r="W29" i="9"/>
  <c r="W17" i="9"/>
  <c r="W19" i="9"/>
  <c r="W15" i="9"/>
  <c r="W22" i="9"/>
  <c r="W20" i="9"/>
  <c r="W26" i="9"/>
  <c r="W13" i="9"/>
  <c r="W10" i="9"/>
  <c r="W11" i="9"/>
  <c r="W16" i="9"/>
  <c r="W24" i="9"/>
  <c r="W14" i="9"/>
  <c r="W28" i="9"/>
  <c r="W12" i="9"/>
  <c r="W21" i="9"/>
  <c r="X8" i="8"/>
  <c r="Y9" i="8"/>
  <c r="Y9" i="7"/>
  <c r="X8" i="7"/>
  <c r="Y9" i="6"/>
  <c r="X8" i="6"/>
  <c r="W27" i="6"/>
  <c r="W25" i="6"/>
  <c r="W18" i="6"/>
  <c r="W29" i="6"/>
  <c r="W12" i="6"/>
  <c r="W11" i="6"/>
  <c r="W28" i="6"/>
  <c r="W20" i="6"/>
  <c r="W19" i="6"/>
  <c r="W26" i="6"/>
  <c r="W22" i="6"/>
  <c r="W21" i="6"/>
  <c r="W16" i="6"/>
  <c r="W24" i="6"/>
  <c r="W17" i="6"/>
  <c r="W14" i="6"/>
  <c r="W10" i="6"/>
  <c r="W13" i="6"/>
  <c r="W15" i="6"/>
  <c r="W23" i="6"/>
  <c r="Y8" i="5"/>
  <c r="Z9" i="5"/>
  <c r="Y9" i="4"/>
  <c r="X8" i="4"/>
  <c r="Y9" i="2"/>
  <c r="X8" i="2"/>
  <c r="Y8" i="11" l="1"/>
  <c r="Z9" i="11"/>
  <c r="X20" i="11"/>
  <c r="X23" i="11"/>
  <c r="X21" i="11"/>
  <c r="X28" i="11"/>
  <c r="X14" i="11"/>
  <c r="X13" i="11"/>
  <c r="X12" i="11"/>
  <c r="X11" i="11"/>
  <c r="X27" i="11"/>
  <c r="X26" i="11"/>
  <c r="X25" i="11"/>
  <c r="X16" i="11"/>
  <c r="X18" i="11"/>
  <c r="X15" i="11"/>
  <c r="X29" i="11"/>
  <c r="X10" i="11"/>
  <c r="X19" i="11"/>
  <c r="X24" i="11"/>
  <c r="X17" i="11"/>
  <c r="Z9" i="14"/>
  <c r="Y8" i="14"/>
  <c r="Y8" i="13"/>
  <c r="Z9" i="13"/>
  <c r="AA9" i="12"/>
  <c r="Z8" i="12"/>
  <c r="Y8" i="10"/>
  <c r="Z9" i="10"/>
  <c r="Z9" i="9"/>
  <c r="Y8" i="9"/>
  <c r="Y8" i="8"/>
  <c r="Z9" i="8"/>
  <c r="Y8" i="7"/>
  <c r="Z9" i="7"/>
  <c r="Z9" i="6"/>
  <c r="Y8" i="6"/>
  <c r="Z8" i="5"/>
  <c r="AA9" i="5"/>
  <c r="Z9" i="4"/>
  <c r="Y8" i="4"/>
  <c r="X16" i="2"/>
  <c r="X28" i="2"/>
  <c r="X11" i="2"/>
  <c r="X23" i="2"/>
  <c r="X10" i="2"/>
  <c r="X18" i="2"/>
  <c r="X27" i="2"/>
  <c r="X13" i="2"/>
  <c r="X25" i="2"/>
  <c r="X17" i="2"/>
  <c r="X29" i="2"/>
  <c r="X12" i="2"/>
  <c r="X20" i="2"/>
  <c r="X15" i="2"/>
  <c r="X19" i="2"/>
  <c r="X21" i="2"/>
  <c r="X26" i="2"/>
  <c r="X24" i="2"/>
  <c r="X14" i="2"/>
  <c r="Z9" i="2"/>
  <c r="Y8" i="2"/>
  <c r="Z8" i="11" l="1"/>
  <c r="AA9" i="11"/>
  <c r="AA9" i="14"/>
  <c r="Z8" i="14"/>
  <c r="Z8" i="13"/>
  <c r="AA9" i="13"/>
  <c r="AA8" i="12"/>
  <c r="AB9" i="12"/>
  <c r="Z8" i="10"/>
  <c r="AA9" i="10"/>
  <c r="AA9" i="9"/>
  <c r="Z8" i="9"/>
  <c r="AA9" i="8"/>
  <c r="Z8" i="8"/>
  <c r="Y27" i="8"/>
  <c r="Y25" i="8"/>
  <c r="Y18" i="8"/>
  <c r="Y29" i="8"/>
  <c r="Y13" i="8"/>
  <c r="Y10" i="8"/>
  <c r="Y20" i="8"/>
  <c r="Y15" i="8"/>
  <c r="Y26" i="8"/>
  <c r="Y17" i="8"/>
  <c r="Y12" i="8"/>
  <c r="Y24" i="8"/>
  <c r="Y22" i="8"/>
  <c r="Y21" i="8"/>
  <c r="Y19" i="8"/>
  <c r="Y14" i="8"/>
  <c r="Y23" i="8"/>
  <c r="Y28" i="8"/>
  <c r="Y11" i="8"/>
  <c r="Z8" i="7"/>
  <c r="AA9" i="7"/>
  <c r="AA9" i="6"/>
  <c r="Z8" i="6"/>
  <c r="AA8" i="5"/>
  <c r="AB9" i="5"/>
  <c r="Z29" i="5"/>
  <c r="Z13" i="5"/>
  <c r="Z10" i="5"/>
  <c r="Z20" i="5"/>
  <c r="Z22" i="5"/>
  <c r="Z27" i="5"/>
  <c r="Z25" i="5"/>
  <c r="Z23" i="5"/>
  <c r="Z26" i="5"/>
  <c r="Z21" i="5"/>
  <c r="Z11" i="5"/>
  <c r="Z15" i="5"/>
  <c r="Z28" i="5"/>
  <c r="Z16" i="5"/>
  <c r="Z18" i="5"/>
  <c r="Z19" i="5"/>
  <c r="Z17" i="5"/>
  <c r="Z14" i="5"/>
  <c r="Z24" i="5"/>
  <c r="AA9" i="4"/>
  <c r="Z8" i="4"/>
  <c r="AA9" i="2"/>
  <c r="Z8" i="2"/>
  <c r="AB9" i="11" l="1"/>
  <c r="AA8" i="11"/>
  <c r="AB9" i="14"/>
  <c r="AA8" i="14"/>
  <c r="Z29" i="13"/>
  <c r="Z13" i="13"/>
  <c r="Z10" i="13"/>
  <c r="Z20" i="13"/>
  <c r="Z15" i="13"/>
  <c r="Z22" i="13"/>
  <c r="Z17" i="13"/>
  <c r="Z28" i="13"/>
  <c r="Z26" i="13"/>
  <c r="Z24" i="13"/>
  <c r="Z27" i="13"/>
  <c r="Z21" i="13"/>
  <c r="Z16" i="13"/>
  <c r="Z19" i="13"/>
  <c r="Z14" i="13"/>
  <c r="Z25" i="13"/>
  <c r="Z23" i="13"/>
  <c r="Z18" i="13"/>
  <c r="Z11" i="13"/>
  <c r="AA8" i="13"/>
  <c r="AB9" i="13"/>
  <c r="AB8" i="12"/>
  <c r="AC9" i="12"/>
  <c r="AA8" i="10"/>
  <c r="AB9" i="10"/>
  <c r="AB9" i="9"/>
  <c r="AA8" i="9"/>
  <c r="AA8" i="8"/>
  <c r="AB9" i="8"/>
  <c r="AA8" i="7"/>
  <c r="AB9" i="7"/>
  <c r="AA8" i="6"/>
  <c r="AB9" i="6"/>
  <c r="AB8" i="5"/>
  <c r="AC9" i="5"/>
  <c r="Z29" i="4"/>
  <c r="Z13" i="4"/>
  <c r="Z10" i="4"/>
  <c r="Z20" i="4"/>
  <c r="Z15" i="4"/>
  <c r="Z28" i="4"/>
  <c r="Z26" i="4"/>
  <c r="Z19" i="4"/>
  <c r="Z24" i="4"/>
  <c r="Z27" i="4"/>
  <c r="Z22" i="4"/>
  <c r="Z11" i="4"/>
  <c r="Z18" i="4"/>
  <c r="Z17" i="4"/>
  <c r="Z21" i="4"/>
  <c r="Z16" i="4"/>
  <c r="Z23" i="4"/>
  <c r="Z25" i="4"/>
  <c r="Z14" i="4"/>
  <c r="AA8" i="4"/>
  <c r="AB9" i="4"/>
  <c r="AB9" i="2"/>
  <c r="AA8" i="2"/>
  <c r="AB8" i="11" l="1"/>
  <c r="AC9" i="11"/>
  <c r="AB8" i="14"/>
  <c r="AC9" i="14"/>
  <c r="AB8" i="13"/>
  <c r="AC9" i="13"/>
  <c r="AD9" i="12"/>
  <c r="AC8" i="12"/>
  <c r="AB8" i="10"/>
  <c r="AC9" i="10"/>
  <c r="AA20" i="10"/>
  <c r="AA15" i="10"/>
  <c r="AA22" i="10"/>
  <c r="AA17" i="10"/>
  <c r="AA12" i="10"/>
  <c r="AA28" i="10"/>
  <c r="AA26" i="10"/>
  <c r="AA24" i="10"/>
  <c r="AA19" i="10"/>
  <c r="AA11" i="10"/>
  <c r="AA27" i="10"/>
  <c r="AA23" i="10"/>
  <c r="AA10" i="10"/>
  <c r="AA29" i="10"/>
  <c r="AA16" i="10"/>
  <c r="AA21" i="10"/>
  <c r="AA14" i="10"/>
  <c r="AA25" i="10"/>
  <c r="AA18" i="10"/>
  <c r="AB8" i="9"/>
  <c r="AC9" i="9"/>
  <c r="AB8" i="8"/>
  <c r="AC9" i="8"/>
  <c r="AB8" i="7"/>
  <c r="AC9" i="7"/>
  <c r="AC9" i="6"/>
  <c r="AB8" i="6"/>
  <c r="AC8" i="5"/>
  <c r="AD9" i="5"/>
  <c r="AB8" i="4"/>
  <c r="AC9" i="4"/>
  <c r="AC9" i="2"/>
  <c r="AB8" i="2"/>
  <c r="AD9" i="11" l="1"/>
  <c r="AC8" i="11"/>
  <c r="AC8" i="14"/>
  <c r="AD9" i="14"/>
  <c r="AC8" i="13"/>
  <c r="AD9" i="13"/>
  <c r="AC12" i="12"/>
  <c r="AC28" i="12"/>
  <c r="AC26" i="12"/>
  <c r="AC24" i="12"/>
  <c r="AC19" i="12"/>
  <c r="AC29" i="12"/>
  <c r="AC17" i="12"/>
  <c r="AC25" i="12"/>
  <c r="AC20" i="12"/>
  <c r="AC27" i="12"/>
  <c r="AC15" i="12"/>
  <c r="AC22" i="12"/>
  <c r="AC13" i="12"/>
  <c r="AC23" i="12"/>
  <c r="AC21" i="12"/>
  <c r="AC14" i="12"/>
  <c r="AC16" i="12"/>
  <c r="AE9" i="12"/>
  <c r="AD8" i="12"/>
  <c r="AC8" i="10"/>
  <c r="AD9" i="10"/>
  <c r="AC8" i="9"/>
  <c r="AD9" i="9"/>
  <c r="AC8" i="8"/>
  <c r="AD9" i="8"/>
  <c r="AC8" i="7"/>
  <c r="AD9" i="7"/>
  <c r="AB15" i="7"/>
  <c r="AB22" i="7"/>
  <c r="AB17" i="7"/>
  <c r="AB28" i="7"/>
  <c r="AB26" i="7"/>
  <c r="AB12" i="7"/>
  <c r="AB24" i="7"/>
  <c r="AB23" i="7"/>
  <c r="AB21" i="7"/>
  <c r="AB14" i="7"/>
  <c r="AB11" i="7"/>
  <c r="AB20" i="7"/>
  <c r="AB13" i="7"/>
  <c r="AB25" i="7"/>
  <c r="AB16" i="7"/>
  <c r="AB10" i="7"/>
  <c r="AB27" i="7"/>
  <c r="AB29" i="7"/>
  <c r="AB19" i="7"/>
  <c r="AB18" i="7"/>
  <c r="AD9" i="6"/>
  <c r="AC8" i="6"/>
  <c r="AD8" i="5"/>
  <c r="AE9" i="5"/>
  <c r="AC8" i="4"/>
  <c r="AD9" i="4"/>
  <c r="AD9" i="2"/>
  <c r="AC8" i="2"/>
  <c r="AE9" i="11" l="1"/>
  <c r="AD8" i="11"/>
  <c r="AE9" i="14"/>
  <c r="AD8" i="14"/>
  <c r="AC22" i="14"/>
  <c r="AC17" i="14"/>
  <c r="AC12" i="14"/>
  <c r="AC28" i="14"/>
  <c r="AC21" i="14"/>
  <c r="AC14" i="14"/>
  <c r="AC27" i="14"/>
  <c r="AC23" i="14"/>
  <c r="AC26" i="14"/>
  <c r="AC19" i="14"/>
  <c r="AC24" i="14"/>
  <c r="AC25" i="14"/>
  <c r="AC29" i="14"/>
  <c r="AC15" i="14"/>
  <c r="AC20" i="14"/>
  <c r="AC16" i="14"/>
  <c r="AC13" i="14"/>
  <c r="AE9" i="13"/>
  <c r="AD8" i="13"/>
  <c r="AF9" i="12"/>
  <c r="AE8" i="12"/>
  <c r="AE9" i="10"/>
  <c r="AD8" i="10"/>
  <c r="AD8" i="9"/>
  <c r="AE9" i="9"/>
  <c r="AD8" i="8"/>
  <c r="AE9" i="8"/>
  <c r="AE9" i="7"/>
  <c r="AD8" i="7"/>
  <c r="AE9" i="6"/>
  <c r="AD8" i="6"/>
  <c r="AF9" i="5"/>
  <c r="AE8" i="5"/>
  <c r="AD8" i="4"/>
  <c r="AE9" i="4"/>
  <c r="AE9" i="2"/>
  <c r="AD8" i="2"/>
  <c r="AE8" i="11" l="1"/>
  <c r="AF9" i="11"/>
  <c r="AF9" i="14"/>
  <c r="AE8" i="14"/>
  <c r="AF9" i="13"/>
  <c r="AE8" i="13"/>
  <c r="AG9" i="12"/>
  <c r="AF8" i="12"/>
  <c r="AF9" i="10"/>
  <c r="AE8" i="10"/>
  <c r="AE8" i="9"/>
  <c r="AF9" i="9"/>
  <c r="AD28" i="9"/>
  <c r="AD26" i="9"/>
  <c r="AD27" i="9"/>
  <c r="AD29" i="9"/>
  <c r="AF9" i="8"/>
  <c r="AE8" i="8"/>
  <c r="AF9" i="7"/>
  <c r="AE8" i="7"/>
  <c r="AD26" i="6"/>
  <c r="AD15" i="6"/>
  <c r="AD29" i="6"/>
  <c r="AD23" i="6"/>
  <c r="AD24" i="6"/>
  <c r="AD25" i="6"/>
  <c r="AD10" i="6"/>
  <c r="AD13" i="6"/>
  <c r="AD19" i="6"/>
  <c r="AD21" i="6"/>
  <c r="AD18" i="6"/>
  <c r="AD14" i="6"/>
  <c r="AD28" i="6"/>
  <c r="AD20" i="6"/>
  <c r="AD17" i="6"/>
  <c r="AD27" i="6"/>
  <c r="AD16" i="6"/>
  <c r="AF9" i="6"/>
  <c r="AE8" i="6"/>
  <c r="AG9" i="5"/>
  <c r="AF8" i="5"/>
  <c r="AE8" i="4"/>
  <c r="AF9" i="4"/>
  <c r="AF9" i="2"/>
  <c r="AE8" i="2"/>
  <c r="AE10" i="2" s="1"/>
  <c r="AE17" i="11" l="1"/>
  <c r="AE18" i="11"/>
  <c r="AE16" i="11"/>
  <c r="AE21" i="11"/>
  <c r="AE10" i="11"/>
  <c r="AE13" i="11"/>
  <c r="AE26" i="11"/>
  <c r="AE20" i="11"/>
  <c r="AE19" i="11"/>
  <c r="AE14" i="11"/>
  <c r="AE23" i="11"/>
  <c r="AE11" i="11"/>
  <c r="AE22" i="11"/>
  <c r="AE12" i="11"/>
  <c r="AE29" i="11"/>
  <c r="AE25" i="11"/>
  <c r="AE27" i="11"/>
  <c r="AE15" i="11"/>
  <c r="AE24" i="11"/>
  <c r="AE28" i="11"/>
  <c r="AG9" i="11"/>
  <c r="AF8" i="11"/>
  <c r="AG9" i="14"/>
  <c r="AF8" i="14"/>
  <c r="AG9" i="13"/>
  <c r="AF8" i="13"/>
  <c r="AG8" i="12"/>
  <c r="AH9" i="12"/>
  <c r="AG9" i="10"/>
  <c r="AF8" i="10"/>
  <c r="AG9" i="9"/>
  <c r="AF8" i="9"/>
  <c r="AG9" i="8"/>
  <c r="AF8" i="8"/>
  <c r="AG9" i="7"/>
  <c r="AF8" i="7"/>
  <c r="AF8" i="6"/>
  <c r="AG9" i="6"/>
  <c r="AH9" i="5"/>
  <c r="AG8" i="5"/>
  <c r="AG9" i="4"/>
  <c r="AF8" i="4"/>
  <c r="AE15" i="2"/>
  <c r="AE27" i="2"/>
  <c r="AE22" i="2"/>
  <c r="AE17" i="2"/>
  <c r="AE29" i="2"/>
  <c r="AE12" i="2"/>
  <c r="AE24" i="2"/>
  <c r="AE26" i="2"/>
  <c r="AE19" i="2"/>
  <c r="AE14" i="2"/>
  <c r="AE16" i="2"/>
  <c r="AE28" i="2"/>
  <c r="AE11" i="2"/>
  <c r="AE21" i="2"/>
  <c r="AE18" i="2"/>
  <c r="AE20" i="2"/>
  <c r="AE25" i="2"/>
  <c r="AE23" i="2"/>
  <c r="AE13" i="2"/>
  <c r="AG9" i="2"/>
  <c r="AF8" i="2"/>
  <c r="AH9" i="11" l="1"/>
  <c r="AG8" i="11"/>
  <c r="AH9" i="14"/>
  <c r="AG8" i="14"/>
  <c r="AH9" i="13"/>
  <c r="AG8" i="13"/>
  <c r="AI9" i="12"/>
  <c r="AH8" i="12"/>
  <c r="AH9" i="10"/>
  <c r="AG8" i="10"/>
  <c r="AH9" i="9"/>
  <c r="AG8" i="9"/>
  <c r="AF19" i="8"/>
  <c r="AF21" i="8"/>
  <c r="AF14" i="8"/>
  <c r="AF16" i="8"/>
  <c r="AF27" i="8"/>
  <c r="AF25" i="8"/>
  <c r="AF10" i="8"/>
  <c r="AF12" i="8"/>
  <c r="AF11" i="8"/>
  <c r="AF29" i="8"/>
  <c r="AF28" i="8"/>
  <c r="AF15" i="8"/>
  <c r="AF23" i="8"/>
  <c r="AF24" i="8"/>
  <c r="AF18" i="8"/>
  <c r="AF22" i="8"/>
  <c r="AF17" i="8"/>
  <c r="AF26" i="8"/>
  <c r="AF20" i="8"/>
  <c r="AH9" i="8"/>
  <c r="AG8" i="8"/>
  <c r="AH9" i="7"/>
  <c r="AG8" i="7"/>
  <c r="AG8" i="6"/>
  <c r="AH9" i="6"/>
  <c r="AG19" i="5"/>
  <c r="AG21" i="5"/>
  <c r="AG14" i="5"/>
  <c r="AG23" i="5"/>
  <c r="AG13" i="5"/>
  <c r="AG28" i="5"/>
  <c r="AG24" i="5"/>
  <c r="AG16" i="5"/>
  <c r="AG10" i="5"/>
  <c r="AG22" i="5"/>
  <c r="AG18" i="5"/>
  <c r="AG25" i="5"/>
  <c r="AG26" i="5"/>
  <c r="AG20" i="5"/>
  <c r="AG15" i="5"/>
  <c r="AG27" i="5"/>
  <c r="AG12" i="5"/>
  <c r="AG11" i="5"/>
  <c r="AH8" i="5"/>
  <c r="AI9" i="5"/>
  <c r="AH9" i="4"/>
  <c r="AG8" i="4"/>
  <c r="AH9" i="2"/>
  <c r="AG8" i="2"/>
  <c r="AI9" i="11" l="1"/>
  <c r="AH8" i="11"/>
  <c r="AI9" i="14"/>
  <c r="AH8" i="14"/>
  <c r="AI9" i="13"/>
  <c r="AH8" i="13"/>
  <c r="AG19" i="13"/>
  <c r="AG21" i="13"/>
  <c r="AG14" i="13"/>
  <c r="AG16" i="13"/>
  <c r="AG11" i="13"/>
  <c r="AG23" i="13"/>
  <c r="AG18" i="13"/>
  <c r="AG10" i="13"/>
  <c r="AG27" i="13"/>
  <c r="AG28" i="13"/>
  <c r="AG25" i="13"/>
  <c r="AG20" i="13"/>
  <c r="AG15" i="13"/>
  <c r="AG12" i="13"/>
  <c r="AG26" i="13"/>
  <c r="AG13" i="13"/>
  <c r="AG24" i="13"/>
  <c r="AG22" i="13"/>
  <c r="AI8" i="12"/>
  <c r="AJ9" i="12"/>
  <c r="AI9" i="10"/>
  <c r="AH8" i="10"/>
  <c r="AH8" i="9"/>
  <c r="AI9" i="9"/>
  <c r="AI9" i="8"/>
  <c r="AH8" i="8"/>
  <c r="AH8" i="7"/>
  <c r="AI9" i="7"/>
  <c r="AH8" i="6"/>
  <c r="AI9" i="6"/>
  <c r="AJ9" i="5"/>
  <c r="AI8" i="5"/>
  <c r="AG19" i="4"/>
  <c r="AG21" i="4"/>
  <c r="AG14" i="4"/>
  <c r="AG16" i="4"/>
  <c r="AG11" i="4"/>
  <c r="AG13" i="4"/>
  <c r="AG18" i="4"/>
  <c r="AG25" i="4"/>
  <c r="AG23" i="4"/>
  <c r="AG28" i="4"/>
  <c r="AG22" i="4"/>
  <c r="AG10" i="4"/>
  <c r="AG27" i="4"/>
  <c r="AG12" i="4"/>
  <c r="AG15" i="4"/>
  <c r="AG24" i="4"/>
  <c r="AG20" i="4"/>
  <c r="AG26" i="4"/>
  <c r="AH8" i="4"/>
  <c r="AI9" i="4"/>
  <c r="AI9" i="2"/>
  <c r="AH8" i="2"/>
  <c r="AI8" i="11" l="1"/>
  <c r="AJ9" i="11"/>
  <c r="AI8" i="14"/>
  <c r="AJ9" i="14"/>
  <c r="AJ9" i="13"/>
  <c r="AI8" i="13"/>
  <c r="AJ8" i="12"/>
  <c r="AK9" i="12"/>
  <c r="AI8" i="10"/>
  <c r="AJ9" i="10"/>
  <c r="AH21" i="10"/>
  <c r="AH14" i="10"/>
  <c r="AH16" i="10"/>
  <c r="AH11" i="10"/>
  <c r="AH23" i="10"/>
  <c r="AH27" i="10"/>
  <c r="AH25" i="10"/>
  <c r="AH18" i="10"/>
  <c r="AH29" i="10"/>
  <c r="AH20" i="10"/>
  <c r="AH10" i="10"/>
  <c r="AH15" i="10"/>
  <c r="AH13" i="10"/>
  <c r="AH24" i="10"/>
  <c r="AH26" i="10"/>
  <c r="AH12" i="10"/>
  <c r="AH19" i="10"/>
  <c r="AH22" i="10"/>
  <c r="AH28" i="10"/>
  <c r="AH17" i="10"/>
  <c r="AJ9" i="9"/>
  <c r="AI8" i="9"/>
  <c r="AJ9" i="8"/>
  <c r="AI8" i="8"/>
  <c r="AJ9" i="7"/>
  <c r="AI8" i="7"/>
  <c r="AI8" i="6"/>
  <c r="AJ9" i="6"/>
  <c r="AJ8" i="5"/>
  <c r="AK9" i="5"/>
  <c r="AJ9" i="4"/>
  <c r="AI8" i="4"/>
  <c r="AJ9" i="2"/>
  <c r="AI8" i="2"/>
  <c r="AJ8" i="11" l="1"/>
  <c r="AK9" i="11"/>
  <c r="AJ8" i="14"/>
  <c r="AK9" i="14"/>
  <c r="AJ8" i="13"/>
  <c r="AK9" i="13"/>
  <c r="AK8" i="12"/>
  <c r="AL9" i="12"/>
  <c r="AJ27" i="12"/>
  <c r="AJ25" i="12"/>
  <c r="AJ29" i="12"/>
  <c r="AJ15" i="12"/>
  <c r="AJ13" i="12"/>
  <c r="AJ12" i="12"/>
  <c r="AJ28" i="12"/>
  <c r="AJ26" i="12"/>
  <c r="AJ14" i="12"/>
  <c r="AJ16" i="12"/>
  <c r="AJ23" i="12"/>
  <c r="AJ21" i="12"/>
  <c r="AJ10" i="12"/>
  <c r="AJ17" i="12"/>
  <c r="AJ22" i="12"/>
  <c r="AJ20" i="12"/>
  <c r="AJ24" i="12"/>
  <c r="AJ19" i="12"/>
  <c r="AJ11" i="12"/>
  <c r="AJ8" i="10"/>
  <c r="AK9" i="10"/>
  <c r="AJ8" i="9"/>
  <c r="AK9" i="9"/>
  <c r="AJ8" i="8"/>
  <c r="AK9" i="8"/>
  <c r="AI16" i="7"/>
  <c r="AI11" i="7"/>
  <c r="AI23" i="7"/>
  <c r="AI27" i="7"/>
  <c r="AI25" i="7"/>
  <c r="AI28" i="7"/>
  <c r="AI18" i="7"/>
  <c r="AI20" i="7"/>
  <c r="AI10" i="7"/>
  <c r="AI19" i="7"/>
  <c r="AI26" i="7"/>
  <c r="AI17" i="7"/>
  <c r="AI13" i="7"/>
  <c r="AI12" i="7"/>
  <c r="AI29" i="7"/>
  <c r="AI24" i="7"/>
  <c r="AI15" i="7"/>
  <c r="AI22" i="7"/>
  <c r="AI14" i="7"/>
  <c r="AI21" i="7"/>
  <c r="AJ8" i="7"/>
  <c r="AK9" i="7"/>
  <c r="AJ8" i="6"/>
  <c r="AK9" i="6"/>
  <c r="AL9" i="5"/>
  <c r="AK8" i="5"/>
  <c r="AJ8" i="4"/>
  <c r="AK9" i="4"/>
  <c r="AK9" i="2"/>
  <c r="AJ8" i="2"/>
  <c r="AK8" i="11" l="1"/>
  <c r="AL9" i="11"/>
  <c r="AL9" i="14"/>
  <c r="AK8" i="14"/>
  <c r="AJ23" i="14"/>
  <c r="AJ27" i="14"/>
  <c r="AJ25" i="14"/>
  <c r="AJ29" i="14"/>
  <c r="AJ20" i="14"/>
  <c r="AJ21" i="14"/>
  <c r="AJ17" i="14"/>
  <c r="AJ13" i="14"/>
  <c r="AJ11" i="14"/>
  <c r="AJ28" i="14"/>
  <c r="AJ19" i="14"/>
  <c r="AJ24" i="14"/>
  <c r="AJ12" i="14"/>
  <c r="AJ22" i="14"/>
  <c r="AJ14" i="14"/>
  <c r="AJ26" i="14"/>
  <c r="AJ15" i="14"/>
  <c r="AJ16" i="14"/>
  <c r="AL9" i="13"/>
  <c r="AK8" i="13"/>
  <c r="AM9" i="12"/>
  <c r="AL8" i="12"/>
  <c r="AK8" i="10"/>
  <c r="AL9" i="10"/>
  <c r="AL9" i="9"/>
  <c r="AK8" i="9"/>
  <c r="AL9" i="8"/>
  <c r="AK8" i="8"/>
  <c r="AL9" i="7"/>
  <c r="AK8" i="7"/>
  <c r="AK8" i="6"/>
  <c r="AL9" i="6"/>
  <c r="AM9" i="5"/>
  <c r="AL8" i="5"/>
  <c r="AL9" i="4"/>
  <c r="AK8" i="4"/>
  <c r="AL9" i="2"/>
  <c r="AK8" i="2"/>
  <c r="AL8" i="11" l="1"/>
  <c r="AM9" i="11"/>
  <c r="AL8" i="14"/>
  <c r="AM9" i="14"/>
  <c r="AL8" i="13"/>
  <c r="AM9" i="13"/>
  <c r="AM8" i="12"/>
  <c r="AN9" i="12"/>
  <c r="AL8" i="10"/>
  <c r="AM9" i="10"/>
  <c r="AK27" i="9"/>
  <c r="AK25" i="9"/>
  <c r="AK18" i="9"/>
  <c r="AK29" i="9"/>
  <c r="AK20" i="9"/>
  <c r="AK21" i="9"/>
  <c r="AK14" i="9"/>
  <c r="AK26" i="9"/>
  <c r="AK24" i="9"/>
  <c r="AK12" i="9"/>
  <c r="AK19" i="9"/>
  <c r="AK17" i="9"/>
  <c r="AK10" i="9"/>
  <c r="AK15" i="9"/>
  <c r="AK23" i="9"/>
  <c r="AK11" i="9"/>
  <c r="AK22" i="9"/>
  <c r="AK13" i="9"/>
  <c r="AK16" i="9"/>
  <c r="AK28" i="9"/>
  <c r="AL8" i="9"/>
  <c r="AM9" i="9"/>
  <c r="AM9" i="8"/>
  <c r="AL8" i="8"/>
  <c r="AL8" i="7"/>
  <c r="AM9" i="7"/>
  <c r="AM9" i="6"/>
  <c r="AL8" i="6"/>
  <c r="AK27" i="6"/>
  <c r="AK25" i="6"/>
  <c r="AK29" i="6"/>
  <c r="AK20" i="6"/>
  <c r="AK18" i="6"/>
  <c r="AK10" i="6"/>
  <c r="AK12" i="6"/>
  <c r="AK28" i="6"/>
  <c r="AK19" i="6"/>
  <c r="AK26" i="6"/>
  <c r="AK21" i="6"/>
  <c r="AK11" i="6"/>
  <c r="AK16" i="6"/>
  <c r="AK13" i="6"/>
  <c r="AK23" i="6"/>
  <c r="AK17" i="6"/>
  <c r="AK15" i="6"/>
  <c r="AK14" i="6"/>
  <c r="AK24" i="6"/>
  <c r="AK22" i="6"/>
  <c r="AM8" i="5"/>
  <c r="AN9" i="5"/>
  <c r="AL8" i="4"/>
  <c r="AM9" i="4"/>
  <c r="AM9" i="2"/>
  <c r="AL8" i="2"/>
  <c r="AM8" i="11" l="1"/>
  <c r="AN9" i="11"/>
  <c r="AL10" i="11"/>
  <c r="AL26" i="11"/>
  <c r="AL14" i="11"/>
  <c r="AL27" i="11"/>
  <c r="AL23" i="11"/>
  <c r="AL13" i="11"/>
  <c r="AL12" i="11"/>
  <c r="AL24" i="11"/>
  <c r="AL17" i="11"/>
  <c r="AL29" i="11"/>
  <c r="AL16" i="11"/>
  <c r="AL18" i="11"/>
  <c r="AL11" i="11"/>
  <c r="AL19" i="11"/>
  <c r="AL15" i="11"/>
  <c r="AL22" i="11"/>
  <c r="AL21" i="11"/>
  <c r="AL28" i="11"/>
  <c r="AL25" i="11"/>
  <c r="AN9" i="14"/>
  <c r="AM8" i="14"/>
  <c r="AM8" i="13"/>
  <c r="AN9" i="13"/>
  <c r="AN8" i="12"/>
  <c r="AO9" i="12"/>
  <c r="AM8" i="10"/>
  <c r="AN9" i="10"/>
  <c r="AN9" i="9"/>
  <c r="AM8" i="9"/>
  <c r="AM8" i="8"/>
  <c r="AN9" i="8"/>
  <c r="AM8" i="7"/>
  <c r="AN9" i="7"/>
  <c r="AM8" i="6"/>
  <c r="AN9" i="6"/>
  <c r="AN8" i="5"/>
  <c r="AO9" i="5"/>
  <c r="AN9" i="4"/>
  <c r="AM8" i="4"/>
  <c r="AL14" i="2"/>
  <c r="AL26" i="2"/>
  <c r="AL21" i="2"/>
  <c r="AL16" i="2"/>
  <c r="AL28" i="2"/>
  <c r="AL23" i="2"/>
  <c r="AL10" i="2"/>
  <c r="AL11" i="2"/>
  <c r="AL15" i="2"/>
  <c r="AL27" i="2"/>
  <c r="AL18" i="2"/>
  <c r="AL13" i="2"/>
  <c r="AL25" i="2"/>
  <c r="AL17" i="2"/>
  <c r="AL29" i="2"/>
  <c r="AL19" i="2"/>
  <c r="AL12" i="2"/>
  <c r="AL24" i="2"/>
  <c r="AL22" i="2"/>
  <c r="AN9" i="2"/>
  <c r="AM8" i="2"/>
  <c r="AN8" i="11" l="1"/>
  <c r="AO9" i="11"/>
  <c r="AN8" i="14"/>
  <c r="AO9" i="14"/>
  <c r="AN8" i="13"/>
  <c r="AO9" i="13"/>
  <c r="AP9" i="12"/>
  <c r="AQ9" i="12" s="1"/>
  <c r="AO8" i="12"/>
  <c r="J11" i="12"/>
  <c r="AN8" i="10"/>
  <c r="AO9" i="10"/>
  <c r="AN8" i="9"/>
  <c r="AO9" i="9"/>
  <c r="AN8" i="8"/>
  <c r="AO9" i="8"/>
  <c r="AM29" i="8"/>
  <c r="AM18" i="8"/>
  <c r="AM10" i="8"/>
  <c r="AM20" i="8"/>
  <c r="AM15" i="8"/>
  <c r="AM13" i="8"/>
  <c r="AM22" i="8"/>
  <c r="AM17" i="8"/>
  <c r="AM26" i="8"/>
  <c r="AM16" i="8"/>
  <c r="AM14" i="8"/>
  <c r="AM27" i="8"/>
  <c r="AM24" i="8"/>
  <c r="AM25" i="8"/>
  <c r="AM28" i="8"/>
  <c r="AM21" i="8"/>
  <c r="AM19" i="8"/>
  <c r="AM12" i="8"/>
  <c r="AM11" i="8"/>
  <c r="AN8" i="7"/>
  <c r="AO9" i="7"/>
  <c r="AO9" i="6"/>
  <c r="AN8" i="6"/>
  <c r="AN20" i="5"/>
  <c r="AN15" i="5"/>
  <c r="AN13" i="5"/>
  <c r="AN28" i="5"/>
  <c r="AN26" i="5"/>
  <c r="AN24" i="5"/>
  <c r="AN11" i="5"/>
  <c r="AN27" i="5"/>
  <c r="AN25" i="5"/>
  <c r="AN23" i="5"/>
  <c r="AN10" i="5"/>
  <c r="AN14" i="5"/>
  <c r="AN18" i="5"/>
  <c r="AN17" i="5"/>
  <c r="AN29" i="5"/>
  <c r="AN21" i="5"/>
  <c r="AN12" i="5"/>
  <c r="AN22" i="5"/>
  <c r="AN16" i="5"/>
  <c r="AN19" i="5"/>
  <c r="AO8" i="5"/>
  <c r="AP9" i="5"/>
  <c r="AQ9" i="5" s="1"/>
  <c r="AN8" i="4"/>
  <c r="AO9" i="4"/>
  <c r="AO9" i="2"/>
  <c r="AN8" i="2"/>
  <c r="AP9" i="11" l="1"/>
  <c r="AQ9" i="11" s="1"/>
  <c r="AO8" i="11"/>
  <c r="J11" i="11"/>
  <c r="AO8" i="14"/>
  <c r="AP9" i="14"/>
  <c r="AQ9" i="14" s="1"/>
  <c r="AN20" i="13"/>
  <c r="AN15" i="13"/>
  <c r="AN13" i="13"/>
  <c r="AN22" i="13"/>
  <c r="AN17" i="13"/>
  <c r="AN28" i="13"/>
  <c r="AN26" i="13"/>
  <c r="AN24" i="13"/>
  <c r="AN12" i="13"/>
  <c r="AN19" i="13"/>
  <c r="AN11" i="13"/>
  <c r="AN16" i="13"/>
  <c r="AN14" i="13"/>
  <c r="AN21" i="13"/>
  <c r="AN27" i="13"/>
  <c r="AN29" i="13"/>
  <c r="AN25" i="13"/>
  <c r="AN23" i="13"/>
  <c r="AN18" i="13"/>
  <c r="AN10" i="13"/>
  <c r="AO8" i="13"/>
  <c r="AP9" i="13"/>
  <c r="AQ9" i="13" s="1"/>
  <c r="J11" i="13"/>
  <c r="J10" i="12"/>
  <c r="AO8" i="10"/>
  <c r="AP9" i="10"/>
  <c r="AQ9" i="10" s="1"/>
  <c r="J11" i="10"/>
  <c r="AO8" i="9"/>
  <c r="AP9" i="9"/>
  <c r="AQ9" i="9" s="1"/>
  <c r="J11" i="9"/>
  <c r="AO8" i="8"/>
  <c r="AP9" i="8"/>
  <c r="AQ9" i="8" s="1"/>
  <c r="J11" i="8"/>
  <c r="AO8" i="7"/>
  <c r="AP9" i="7"/>
  <c r="AQ9" i="7" s="1"/>
  <c r="J11" i="7"/>
  <c r="AO8" i="6"/>
  <c r="AP9" i="6"/>
  <c r="AQ9" i="6" s="1"/>
  <c r="J11" i="6"/>
  <c r="J10" i="5"/>
  <c r="J11" i="5"/>
  <c r="AO8" i="4"/>
  <c r="J11" i="4" s="1"/>
  <c r="AP9" i="4"/>
  <c r="AQ9" i="4" s="1"/>
  <c r="AP9" i="2"/>
  <c r="AQ9" i="2" s="1"/>
  <c r="AO8" i="2"/>
  <c r="J11" i="2" s="1"/>
  <c r="AV20" i="11" l="1"/>
  <c r="AW19" i="11"/>
  <c r="AV13" i="11"/>
  <c r="AV27" i="11"/>
  <c r="AX28" i="11"/>
  <c r="AX29" i="11"/>
  <c r="AW26" i="11"/>
  <c r="AV11" i="11"/>
  <c r="AV29" i="11"/>
  <c r="AW28" i="11"/>
  <c r="AW27" i="11"/>
  <c r="AX13" i="11"/>
  <c r="J14" i="11"/>
  <c r="AW20" i="11"/>
  <c r="AX20" i="11"/>
  <c r="J23" i="11"/>
  <c r="AW29" i="11"/>
  <c r="AW25" i="11"/>
  <c r="AV17" i="11"/>
  <c r="AX15" i="11"/>
  <c r="AV28" i="11"/>
  <c r="AW13" i="11"/>
  <c r="AX27" i="11"/>
  <c r="AX19" i="11"/>
  <c r="AX24" i="11"/>
  <c r="J10" i="11"/>
  <c r="AV23" i="11"/>
  <c r="AW23" i="11"/>
  <c r="AX23" i="11"/>
  <c r="AW24" i="11"/>
  <c r="AW14" i="11"/>
  <c r="J11" i="14"/>
  <c r="J10" i="14"/>
  <c r="J10" i="13"/>
  <c r="AW14" i="12"/>
  <c r="AV14" i="12"/>
  <c r="AX14" i="12"/>
  <c r="J16" i="12"/>
  <c r="AW15" i="12"/>
  <c r="AX15" i="12"/>
  <c r="AV15" i="12"/>
  <c r="J17" i="12"/>
  <c r="AX29" i="12"/>
  <c r="AW29" i="12"/>
  <c r="AV29" i="12"/>
  <c r="AX23" i="12"/>
  <c r="AW23" i="12"/>
  <c r="AV23" i="12"/>
  <c r="J25" i="12"/>
  <c r="J13" i="12"/>
  <c r="AX11" i="12"/>
  <c r="AV11" i="12"/>
  <c r="AW11" i="12"/>
  <c r="AW25" i="12"/>
  <c r="AV25" i="12"/>
  <c r="J27" i="12"/>
  <c r="AX25" i="12"/>
  <c r="AW26" i="12"/>
  <c r="AV26" i="12"/>
  <c r="AX26" i="12"/>
  <c r="J28" i="12"/>
  <c r="AX27" i="12"/>
  <c r="AV27" i="12"/>
  <c r="AW27" i="12"/>
  <c r="AW10" i="12"/>
  <c r="J12" i="12"/>
  <c r="AX10" i="12"/>
  <c r="AV10" i="12"/>
  <c r="AV18" i="12"/>
  <c r="AW18" i="12"/>
  <c r="AX18" i="12"/>
  <c r="J20" i="12"/>
  <c r="AV12" i="12"/>
  <c r="J14" i="12"/>
  <c r="AX12" i="12"/>
  <c r="AW12" i="12"/>
  <c r="AV13" i="12"/>
  <c r="AX13" i="12"/>
  <c r="AW13" i="12"/>
  <c r="J15" i="12"/>
  <c r="AV17" i="12"/>
  <c r="AW17" i="12"/>
  <c r="AX17" i="12"/>
  <c r="J19" i="12"/>
  <c r="AY16" i="12"/>
  <c r="AY11" i="12"/>
  <c r="AY29" i="12"/>
  <c r="AY24" i="12"/>
  <c r="AY15" i="12"/>
  <c r="AY28" i="12"/>
  <c r="AY27" i="12"/>
  <c r="AY22" i="12"/>
  <c r="AY18" i="12"/>
  <c r="AY20" i="12"/>
  <c r="AY13" i="12"/>
  <c r="AY25" i="12"/>
  <c r="AY26" i="12"/>
  <c r="AY14" i="12"/>
  <c r="AY23" i="12"/>
  <c r="AY12" i="12"/>
  <c r="AY10" i="12"/>
  <c r="AY21" i="12"/>
  <c r="AY19" i="12"/>
  <c r="AY17" i="12"/>
  <c r="AX21" i="12"/>
  <c r="J23" i="12"/>
  <c r="AV21" i="12"/>
  <c r="AW21" i="12"/>
  <c r="AW19" i="12"/>
  <c r="AV19" i="12"/>
  <c r="AX19" i="12"/>
  <c r="J21" i="12"/>
  <c r="AX24" i="12"/>
  <c r="AV24" i="12"/>
  <c r="AW24" i="12"/>
  <c r="J26" i="12"/>
  <c r="AX16" i="12"/>
  <c r="J18" i="12"/>
  <c r="AW16" i="12"/>
  <c r="AV16" i="12"/>
  <c r="AX28" i="12"/>
  <c r="AV28" i="12"/>
  <c r="AW28" i="12"/>
  <c r="J22" i="12"/>
  <c r="AW20" i="12"/>
  <c r="AV20" i="12"/>
  <c r="AX20" i="12"/>
  <c r="AX22" i="12"/>
  <c r="AV22" i="12"/>
  <c r="AW22" i="12"/>
  <c r="J24" i="12"/>
  <c r="AO22" i="10"/>
  <c r="AO17" i="10"/>
  <c r="AO28" i="10"/>
  <c r="AO26" i="10"/>
  <c r="AO24" i="10"/>
  <c r="AO12" i="10"/>
  <c r="AO19" i="10"/>
  <c r="AO21" i="10"/>
  <c r="AO14" i="10"/>
  <c r="AO16" i="10"/>
  <c r="AO11" i="10"/>
  <c r="AO23" i="10"/>
  <c r="AO15" i="10"/>
  <c r="AO10" i="10"/>
  <c r="AO29" i="10"/>
  <c r="AO13" i="10"/>
  <c r="AO25" i="10"/>
  <c r="AO20" i="10"/>
  <c r="AO27" i="10"/>
  <c r="AO18" i="10"/>
  <c r="J10" i="10"/>
  <c r="J10" i="9"/>
  <c r="AO22" i="8"/>
  <c r="AO17" i="8"/>
  <c r="AO12" i="8"/>
  <c r="AO28" i="8"/>
  <c r="AO26" i="8"/>
  <c r="AO24" i="8"/>
  <c r="AO21" i="8"/>
  <c r="AO14" i="8"/>
  <c r="AO29" i="8"/>
  <c r="AO25" i="8"/>
  <c r="AO19" i="8"/>
  <c r="AO15" i="8"/>
  <c r="AO20" i="8"/>
  <c r="AO18" i="8"/>
  <c r="AO13" i="8"/>
  <c r="AO10" i="8"/>
  <c r="AO23" i="8"/>
  <c r="AO27" i="8"/>
  <c r="AO16" i="8"/>
  <c r="AO11" i="8"/>
  <c r="J10" i="8"/>
  <c r="J10" i="7"/>
  <c r="J10" i="6"/>
  <c r="J25" i="5"/>
  <c r="AW23" i="5"/>
  <c r="AX23" i="5"/>
  <c r="AV23" i="5"/>
  <c r="J14" i="5"/>
  <c r="AV12" i="5"/>
  <c r="AX12" i="5"/>
  <c r="AW12" i="5"/>
  <c r="AX26" i="5"/>
  <c r="AW26" i="5"/>
  <c r="AV26" i="5"/>
  <c r="J28" i="5"/>
  <c r="J17" i="5"/>
  <c r="AW15" i="5"/>
  <c r="AV15" i="5"/>
  <c r="AX15" i="5"/>
  <c r="AW18" i="5"/>
  <c r="AV18" i="5"/>
  <c r="AX18" i="5"/>
  <c r="J20" i="5"/>
  <c r="AX21" i="5"/>
  <c r="J23" i="5"/>
  <c r="AV21" i="5"/>
  <c r="AW21" i="5"/>
  <c r="J18" i="5"/>
  <c r="AW16" i="5"/>
  <c r="AV16" i="5"/>
  <c r="AX16" i="5"/>
  <c r="J12" i="5"/>
  <c r="AV10" i="5"/>
  <c r="AW10" i="5"/>
  <c r="AX10" i="5"/>
  <c r="AX25" i="5"/>
  <c r="AW25" i="5"/>
  <c r="J27" i="5"/>
  <c r="AV25" i="5"/>
  <c r="AX27" i="5"/>
  <c r="AW27" i="5"/>
  <c r="AV27" i="5"/>
  <c r="AX19" i="5"/>
  <c r="AW19" i="5"/>
  <c r="J21" i="5"/>
  <c r="AV19" i="5"/>
  <c r="AV29" i="5"/>
  <c r="AX29" i="5"/>
  <c r="AW29" i="5"/>
  <c r="AX17" i="5"/>
  <c r="J19" i="5"/>
  <c r="AV17" i="5"/>
  <c r="AW17" i="5"/>
  <c r="AY21" i="5"/>
  <c r="AY14" i="5"/>
  <c r="AY16" i="5"/>
  <c r="AY11" i="5"/>
  <c r="AY27" i="5"/>
  <c r="AY25" i="5"/>
  <c r="AY23" i="5"/>
  <c r="AY26" i="5"/>
  <c r="AY29" i="5"/>
  <c r="AY13" i="5"/>
  <c r="AY19" i="5"/>
  <c r="AY15" i="5"/>
  <c r="AY24" i="5"/>
  <c r="AY10" i="5"/>
  <c r="AY12" i="5"/>
  <c r="AY28" i="5"/>
  <c r="AY17" i="5"/>
  <c r="AY22" i="5"/>
  <c r="AY18" i="5"/>
  <c r="AY20" i="5"/>
  <c r="AX20" i="5"/>
  <c r="AW20" i="5"/>
  <c r="AV20" i="5"/>
  <c r="J22" i="5"/>
  <c r="AW11" i="5"/>
  <c r="AV11" i="5"/>
  <c r="AX11" i="5"/>
  <c r="J13" i="5"/>
  <c r="AW13" i="5"/>
  <c r="AV13" i="5"/>
  <c r="AX13" i="5"/>
  <c r="J15" i="5"/>
  <c r="AV24" i="5"/>
  <c r="AX24" i="5"/>
  <c r="AW24" i="5"/>
  <c r="J26" i="5"/>
  <c r="AX28" i="5"/>
  <c r="AV28" i="5"/>
  <c r="AW28" i="5"/>
  <c r="J16" i="5"/>
  <c r="AW14" i="5"/>
  <c r="AX14" i="5"/>
  <c r="AV14" i="5"/>
  <c r="AV22" i="5"/>
  <c r="AW22" i="5"/>
  <c r="J24" i="5"/>
  <c r="AX22" i="5"/>
  <c r="J10" i="4"/>
  <c r="J10" i="2"/>
  <c r="BA29" i="11" l="1"/>
  <c r="BD29" i="11"/>
  <c r="BE29" i="11" s="1"/>
  <c r="BA13" i="11"/>
  <c r="BD13" i="11"/>
  <c r="BE13" i="11" s="1"/>
  <c r="AX21" i="11"/>
  <c r="AW21" i="11"/>
  <c r="BD27" i="11"/>
  <c r="BE27" i="11" s="1"/>
  <c r="BA27" i="11"/>
  <c r="BD23" i="11"/>
  <c r="BE23" i="11" s="1"/>
  <c r="BA23" i="11"/>
  <c r="BA20" i="11"/>
  <c r="BD20" i="11"/>
  <c r="BE20" i="11" s="1"/>
  <c r="AV22" i="11"/>
  <c r="AW22" i="11"/>
  <c r="AX22" i="11"/>
  <c r="AV15" i="11"/>
  <c r="AV18" i="11"/>
  <c r="AX18" i="11"/>
  <c r="AW18" i="11"/>
  <c r="J28" i="11"/>
  <c r="J15" i="11"/>
  <c r="AV10" i="11"/>
  <c r="J20" i="11"/>
  <c r="J27" i="11"/>
  <c r="J26" i="11"/>
  <c r="J13" i="11"/>
  <c r="J19" i="11"/>
  <c r="J25" i="11"/>
  <c r="J22" i="11"/>
  <c r="BA19" i="11"/>
  <c r="BD19" i="11"/>
  <c r="BE19" i="11" s="1"/>
  <c r="AV19" i="11"/>
  <c r="J24" i="11"/>
  <c r="J18" i="11"/>
  <c r="BA24" i="11"/>
  <c r="BD24" i="11"/>
  <c r="BE24" i="11" s="1"/>
  <c r="J17" i="11"/>
  <c r="AX11" i="11"/>
  <c r="AW11" i="11"/>
  <c r="AV21" i="11"/>
  <c r="AV24" i="11"/>
  <c r="J12" i="11"/>
  <c r="AX26" i="11"/>
  <c r="AV26" i="11"/>
  <c r="AV14" i="11"/>
  <c r="AX14" i="11"/>
  <c r="AV25" i="11"/>
  <c r="BA26" i="11"/>
  <c r="BD26" i="11"/>
  <c r="BE26" i="11" s="1"/>
  <c r="AW17" i="11"/>
  <c r="AX17" i="11"/>
  <c r="AW15" i="11"/>
  <c r="BA25" i="11"/>
  <c r="BD25" i="11"/>
  <c r="BE25" i="11" s="1"/>
  <c r="BA28" i="11"/>
  <c r="BD28" i="11"/>
  <c r="BE28" i="11" s="1"/>
  <c r="AY10" i="11"/>
  <c r="AY16" i="11"/>
  <c r="AY21" i="11"/>
  <c r="AY23" i="11"/>
  <c r="AY19" i="11"/>
  <c r="AY27" i="11"/>
  <c r="AY12" i="11"/>
  <c r="AY17" i="11"/>
  <c r="AY22" i="11"/>
  <c r="AY29" i="11"/>
  <c r="AY28" i="11"/>
  <c r="AY15" i="11"/>
  <c r="AY18" i="11"/>
  <c r="AY20" i="11"/>
  <c r="AY11" i="11"/>
  <c r="AY13" i="11"/>
  <c r="AY26" i="11"/>
  <c r="AY14" i="11"/>
  <c r="AY24" i="11"/>
  <c r="AY25" i="11"/>
  <c r="AW12" i="11"/>
  <c r="AV12" i="11"/>
  <c r="J16" i="11"/>
  <c r="J21" i="11"/>
  <c r="AX10" i="11"/>
  <c r="BA14" i="11"/>
  <c r="BD14" i="11"/>
  <c r="BE14" i="11" s="1"/>
  <c r="AW16" i="11"/>
  <c r="AV16" i="11"/>
  <c r="AX16" i="11"/>
  <c r="AW10" i="11"/>
  <c r="AX12" i="11"/>
  <c r="AX25" i="11"/>
  <c r="AX23" i="14"/>
  <c r="J25" i="14"/>
  <c r="AV23" i="14"/>
  <c r="AW23" i="14"/>
  <c r="AY21" i="14"/>
  <c r="AY14" i="14"/>
  <c r="AY16" i="14"/>
  <c r="AY11" i="14"/>
  <c r="AY27" i="14"/>
  <c r="AY25" i="14"/>
  <c r="AY23" i="14"/>
  <c r="AY29" i="14"/>
  <c r="AY18" i="14"/>
  <c r="AY10" i="14"/>
  <c r="AY12" i="14"/>
  <c r="AY26" i="14"/>
  <c r="AY28" i="14"/>
  <c r="AY15" i="14"/>
  <c r="AY17" i="14"/>
  <c r="AY24" i="14"/>
  <c r="AY20" i="14"/>
  <c r="AY22" i="14"/>
  <c r="AY13" i="14"/>
  <c r="AY19" i="14"/>
  <c r="AW12" i="14"/>
  <c r="AV12" i="14"/>
  <c r="J14" i="14"/>
  <c r="AX12" i="14"/>
  <c r="J12" i="14"/>
  <c r="AX10" i="14"/>
  <c r="AV10" i="14"/>
  <c r="AW10" i="14"/>
  <c r="J16" i="14"/>
  <c r="AX14" i="14"/>
  <c r="AW14" i="14"/>
  <c r="AV14" i="14"/>
  <c r="AX20" i="14"/>
  <c r="J22" i="14"/>
  <c r="AW20" i="14"/>
  <c r="AV20" i="14"/>
  <c r="AV21" i="14"/>
  <c r="AX21" i="14"/>
  <c r="AW21" i="14"/>
  <c r="J23" i="14"/>
  <c r="AV29" i="14"/>
  <c r="AX29" i="14"/>
  <c r="AW29" i="14"/>
  <c r="AX19" i="14"/>
  <c r="J21" i="14"/>
  <c r="AW19" i="14"/>
  <c r="AV19" i="14"/>
  <c r="AX26" i="14"/>
  <c r="J28" i="14"/>
  <c r="AW26" i="14"/>
  <c r="AV26" i="14"/>
  <c r="AX11" i="14"/>
  <c r="AW11" i="14"/>
  <c r="AV11" i="14"/>
  <c r="J13" i="14"/>
  <c r="AW13" i="14"/>
  <c r="AV13" i="14"/>
  <c r="J15" i="14"/>
  <c r="AX13" i="14"/>
  <c r="AX25" i="14"/>
  <c r="AV25" i="14"/>
  <c r="AW25" i="14"/>
  <c r="J27" i="14"/>
  <c r="AW28" i="14"/>
  <c r="AX28" i="14"/>
  <c r="AV28" i="14"/>
  <c r="AV17" i="14"/>
  <c r="AX17" i="14"/>
  <c r="AW17" i="14"/>
  <c r="J19" i="14"/>
  <c r="AW16" i="14"/>
  <c r="AX16" i="14"/>
  <c r="J18" i="14"/>
  <c r="AV16" i="14"/>
  <c r="AX18" i="14"/>
  <c r="J20" i="14"/>
  <c r="AW18" i="14"/>
  <c r="AV18" i="14"/>
  <c r="AX24" i="14"/>
  <c r="AV24" i="14"/>
  <c r="AW24" i="14"/>
  <c r="J26" i="14"/>
  <c r="AX27" i="14"/>
  <c r="AW27" i="14"/>
  <c r="AV27" i="14"/>
  <c r="AX15" i="14"/>
  <c r="AW15" i="14"/>
  <c r="J17" i="14"/>
  <c r="AV15" i="14"/>
  <c r="J24" i="14"/>
  <c r="AX22" i="14"/>
  <c r="AV22" i="14"/>
  <c r="AW22" i="14"/>
  <c r="AV11" i="13"/>
  <c r="J13" i="13"/>
  <c r="AX11" i="13"/>
  <c r="AW11" i="13"/>
  <c r="AX14" i="13"/>
  <c r="AV14" i="13"/>
  <c r="AW14" i="13"/>
  <c r="J16" i="13"/>
  <c r="J22" i="13"/>
  <c r="AV20" i="13"/>
  <c r="AW20" i="13"/>
  <c r="AX20" i="13"/>
  <c r="AW12" i="13"/>
  <c r="J14" i="13"/>
  <c r="AV12" i="13"/>
  <c r="AX12" i="13"/>
  <c r="J12" i="13"/>
  <c r="AW10" i="13"/>
  <c r="AV10" i="13"/>
  <c r="AX10" i="13"/>
  <c r="J26" i="13"/>
  <c r="AV24" i="13"/>
  <c r="AW24" i="13"/>
  <c r="AX24" i="13"/>
  <c r="AY21" i="13"/>
  <c r="AY14" i="13"/>
  <c r="AY16" i="13"/>
  <c r="AY11" i="13"/>
  <c r="AY27" i="13"/>
  <c r="AY25" i="13"/>
  <c r="AY23" i="13"/>
  <c r="AY29" i="13"/>
  <c r="AY18" i="13"/>
  <c r="AY28" i="13"/>
  <c r="AY15" i="13"/>
  <c r="AY26" i="13"/>
  <c r="AY20" i="13"/>
  <c r="AY17" i="13"/>
  <c r="AY13" i="13"/>
  <c r="AY12" i="13"/>
  <c r="AY10" i="13"/>
  <c r="AY24" i="13"/>
  <c r="AY22" i="13"/>
  <c r="AY19" i="13"/>
  <c r="AW21" i="13"/>
  <c r="AV21" i="13"/>
  <c r="J23" i="13"/>
  <c r="AX21" i="13"/>
  <c r="AX15" i="13"/>
  <c r="J17" i="13"/>
  <c r="AV15" i="13"/>
  <c r="AW15" i="13"/>
  <c r="AV26" i="13"/>
  <c r="AX26" i="13"/>
  <c r="AW26" i="13"/>
  <c r="J28" i="13"/>
  <c r="AX27" i="13"/>
  <c r="AV27" i="13"/>
  <c r="AW27" i="13"/>
  <c r="AX13" i="13"/>
  <c r="J15" i="13"/>
  <c r="AV13" i="13"/>
  <c r="AW13" i="13"/>
  <c r="AV23" i="13"/>
  <c r="J25" i="13"/>
  <c r="AX23" i="13"/>
  <c r="AW23" i="13"/>
  <c r="AX28" i="13"/>
  <c r="AV28" i="13"/>
  <c r="AW28" i="13"/>
  <c r="AV16" i="13"/>
  <c r="J18" i="13"/>
  <c r="AW16" i="13"/>
  <c r="AX16" i="13"/>
  <c r="AX18" i="13"/>
  <c r="AW18" i="13"/>
  <c r="AV18" i="13"/>
  <c r="J20" i="13"/>
  <c r="AW25" i="13"/>
  <c r="AV25" i="13"/>
  <c r="J27" i="13"/>
  <c r="AX25" i="13"/>
  <c r="AV17" i="13"/>
  <c r="J19" i="13"/>
  <c r="AW17" i="13"/>
  <c r="AX17" i="13"/>
  <c r="AX19" i="13"/>
  <c r="J21" i="13"/>
  <c r="AW19" i="13"/>
  <c r="AV19" i="13"/>
  <c r="AV29" i="13"/>
  <c r="AX29" i="13"/>
  <c r="AW29" i="13"/>
  <c r="AX22" i="13"/>
  <c r="J24" i="13"/>
  <c r="AW22" i="13"/>
  <c r="AV22" i="13"/>
  <c r="BA13" i="12"/>
  <c r="BD13" i="12"/>
  <c r="BE13" i="12" s="1"/>
  <c r="BA10" i="12"/>
  <c r="BD10" i="12"/>
  <c r="BE10" i="12" s="1"/>
  <c r="BA15" i="12"/>
  <c r="BD15" i="12"/>
  <c r="BE15" i="12" s="1"/>
  <c r="BA22" i="12"/>
  <c r="BD22" i="12"/>
  <c r="BE22" i="12" s="1"/>
  <c r="BA18" i="12"/>
  <c r="BD18" i="12"/>
  <c r="BE18" i="12" s="1"/>
  <c r="BA29" i="12"/>
  <c r="BD29" i="12"/>
  <c r="BE29" i="12" s="1"/>
  <c r="BA25" i="12"/>
  <c r="BD25" i="12"/>
  <c r="BE25" i="12" s="1"/>
  <c r="BA20" i="12"/>
  <c r="BD20" i="12"/>
  <c r="BE20" i="12" s="1"/>
  <c r="BA11" i="12"/>
  <c r="BD11" i="12"/>
  <c r="BE11" i="12" s="1"/>
  <c r="BA12" i="12"/>
  <c r="BD12" i="12"/>
  <c r="BE12" i="12" s="1"/>
  <c r="BA26" i="12"/>
  <c r="BD26" i="12"/>
  <c r="BE26" i="12" s="1"/>
  <c r="BA27" i="12"/>
  <c r="BD27" i="12"/>
  <c r="BE27" i="12" s="1"/>
  <c r="BA28" i="12"/>
  <c r="BD28" i="12"/>
  <c r="BE28" i="12" s="1"/>
  <c r="BA21" i="12"/>
  <c r="BD21" i="12"/>
  <c r="BE21" i="12" s="1"/>
  <c r="BA17" i="12"/>
  <c r="BD17" i="12"/>
  <c r="BE17" i="12" s="1"/>
  <c r="BA24" i="12"/>
  <c r="BD24" i="12"/>
  <c r="BE24" i="12" s="1"/>
  <c r="BA19" i="12"/>
  <c r="BD19" i="12"/>
  <c r="BE19" i="12" s="1"/>
  <c r="BA16" i="12"/>
  <c r="BD16" i="12"/>
  <c r="BE16" i="12" s="1"/>
  <c r="BA23" i="12"/>
  <c r="BD23" i="12"/>
  <c r="BE23" i="12" s="1"/>
  <c r="BA14" i="12"/>
  <c r="BD14" i="12"/>
  <c r="BE14" i="12" s="1"/>
  <c r="J20" i="10"/>
  <c r="AW18" i="10"/>
  <c r="AX18" i="10"/>
  <c r="AV18" i="10"/>
  <c r="J23" i="10"/>
  <c r="AX21" i="10"/>
  <c r="AV21" i="10"/>
  <c r="AW21" i="10"/>
  <c r="AY21" i="10"/>
  <c r="AY14" i="10"/>
  <c r="AY16" i="10"/>
  <c r="AY11" i="10"/>
  <c r="AY27" i="10"/>
  <c r="AY25" i="10"/>
  <c r="AY23" i="10"/>
  <c r="AY29" i="10"/>
  <c r="AY18" i="10"/>
  <c r="AY10" i="10"/>
  <c r="AY20" i="10"/>
  <c r="AY15" i="10"/>
  <c r="AY13" i="10"/>
  <c r="AY28" i="10"/>
  <c r="AY26" i="10"/>
  <c r="AY12" i="10"/>
  <c r="AY17" i="10"/>
  <c r="AY22" i="10"/>
  <c r="AY24" i="10"/>
  <c r="AY19" i="10"/>
  <c r="AX19" i="10"/>
  <c r="J21" i="10"/>
  <c r="AW19" i="10"/>
  <c r="AV19" i="10"/>
  <c r="J14" i="10"/>
  <c r="AW12" i="10"/>
  <c r="AX12" i="10"/>
  <c r="AV12" i="10"/>
  <c r="J25" i="10"/>
  <c r="AW23" i="10"/>
  <c r="AX23" i="10"/>
  <c r="AV23" i="10"/>
  <c r="J18" i="10"/>
  <c r="AX16" i="10"/>
  <c r="AV16" i="10"/>
  <c r="AW16" i="10"/>
  <c r="AX25" i="10"/>
  <c r="J27" i="10"/>
  <c r="AW25" i="10"/>
  <c r="AV25" i="10"/>
  <c r="AW24" i="10"/>
  <c r="J26" i="10"/>
  <c r="AV24" i="10"/>
  <c r="AX24" i="10"/>
  <c r="AW27" i="10"/>
  <c r="AX27" i="10"/>
  <c r="AV27" i="10"/>
  <c r="J15" i="10"/>
  <c r="AW13" i="10"/>
  <c r="AX13" i="10"/>
  <c r="AV13" i="10"/>
  <c r="AV26" i="10"/>
  <c r="AW26" i="10"/>
  <c r="J28" i="10"/>
  <c r="AX26" i="10"/>
  <c r="AW29" i="10"/>
  <c r="AV29" i="10"/>
  <c r="AX29" i="10"/>
  <c r="AW28" i="10"/>
  <c r="AX28" i="10"/>
  <c r="AV28" i="10"/>
  <c r="J16" i="10"/>
  <c r="AX14" i="10"/>
  <c r="AV14" i="10"/>
  <c r="AW14" i="10"/>
  <c r="AW20" i="10"/>
  <c r="J22" i="10"/>
  <c r="AV20" i="10"/>
  <c r="AX20" i="10"/>
  <c r="J12" i="10"/>
  <c r="AV10" i="10"/>
  <c r="AW10" i="10"/>
  <c r="AX10" i="10"/>
  <c r="J19" i="10"/>
  <c r="AV17" i="10"/>
  <c r="AW17" i="10"/>
  <c r="AX17" i="10"/>
  <c r="J13" i="10"/>
  <c r="AW11" i="10"/>
  <c r="AX11" i="10"/>
  <c r="AV11" i="10"/>
  <c r="AX15" i="10"/>
  <c r="AV15" i="10"/>
  <c r="J17" i="10"/>
  <c r="AW15" i="10"/>
  <c r="AW22" i="10"/>
  <c r="J24" i="10"/>
  <c r="AX22" i="10"/>
  <c r="AV22" i="10"/>
  <c r="AX18" i="9"/>
  <c r="J20" i="9"/>
  <c r="AW18" i="9"/>
  <c r="AV18" i="9"/>
  <c r="J27" i="9"/>
  <c r="AX25" i="9"/>
  <c r="AV25" i="9"/>
  <c r="AW25" i="9"/>
  <c r="J12" i="9"/>
  <c r="AV10" i="9"/>
  <c r="AW10" i="9"/>
  <c r="AX10" i="9"/>
  <c r="J13" i="9"/>
  <c r="AX11" i="9"/>
  <c r="AW11" i="9"/>
  <c r="AV11" i="9"/>
  <c r="J18" i="9"/>
  <c r="AW16" i="9"/>
  <c r="AV16" i="9"/>
  <c r="AX16" i="9"/>
  <c r="AV21" i="9"/>
  <c r="J23" i="9"/>
  <c r="AW21" i="9"/>
  <c r="AX21" i="9"/>
  <c r="AV28" i="9"/>
  <c r="AX28" i="9"/>
  <c r="AW28" i="9"/>
  <c r="AV15" i="9"/>
  <c r="AX15" i="9"/>
  <c r="J17" i="9"/>
  <c r="AW15" i="9"/>
  <c r="AX12" i="9"/>
  <c r="J14" i="9"/>
  <c r="AW12" i="9"/>
  <c r="AV12" i="9"/>
  <c r="AV23" i="9"/>
  <c r="AX23" i="9"/>
  <c r="J25" i="9"/>
  <c r="AW23" i="9"/>
  <c r="J22" i="9"/>
  <c r="AV20" i="9"/>
  <c r="AW20" i="9"/>
  <c r="AX20" i="9"/>
  <c r="J26" i="9"/>
  <c r="AW24" i="9"/>
  <c r="AX24" i="9"/>
  <c r="AV24" i="9"/>
  <c r="J15" i="9"/>
  <c r="AW13" i="9"/>
  <c r="AV13" i="9"/>
  <c r="AX13" i="9"/>
  <c r="J19" i="9"/>
  <c r="AX17" i="9"/>
  <c r="AW17" i="9"/>
  <c r="AV17" i="9"/>
  <c r="AY21" i="9"/>
  <c r="AY14" i="9"/>
  <c r="AY16" i="9"/>
  <c r="AY11" i="9"/>
  <c r="AY27" i="9"/>
  <c r="AY25" i="9"/>
  <c r="AY23" i="9"/>
  <c r="AY29" i="9"/>
  <c r="AY26" i="9"/>
  <c r="AY20" i="9"/>
  <c r="AY13" i="9"/>
  <c r="AY18" i="9"/>
  <c r="AY28" i="9"/>
  <c r="AY22" i="9"/>
  <c r="AY15" i="9"/>
  <c r="AY17" i="9"/>
  <c r="AY24" i="9"/>
  <c r="AY19" i="9"/>
  <c r="AY12" i="9"/>
  <c r="AY10" i="9"/>
  <c r="AV29" i="9"/>
  <c r="AW29" i="9"/>
  <c r="AX29" i="9"/>
  <c r="AW14" i="9"/>
  <c r="AX14" i="9"/>
  <c r="AV14" i="9"/>
  <c r="J16" i="9"/>
  <c r="AX26" i="9"/>
  <c r="AV26" i="9"/>
  <c r="J28" i="9"/>
  <c r="AW26" i="9"/>
  <c r="J21" i="9"/>
  <c r="AX19" i="9"/>
  <c r="AV19" i="9"/>
  <c r="AW19" i="9"/>
  <c r="AV27" i="9"/>
  <c r="AX27" i="9"/>
  <c r="AW27" i="9"/>
  <c r="J24" i="9"/>
  <c r="AX22" i="9"/>
  <c r="AV22" i="9"/>
  <c r="AW22" i="9"/>
  <c r="AY21" i="8"/>
  <c r="AY14" i="8"/>
  <c r="AY16" i="8"/>
  <c r="AY11" i="8"/>
  <c r="AY27" i="8"/>
  <c r="AY25" i="8"/>
  <c r="AY23" i="8"/>
  <c r="AY29" i="8"/>
  <c r="AY18" i="8"/>
  <c r="AY10" i="8"/>
  <c r="AY28" i="8"/>
  <c r="AY15" i="8"/>
  <c r="AY12" i="8"/>
  <c r="AY26" i="8"/>
  <c r="AY20" i="8"/>
  <c r="AY17" i="8"/>
  <c r="AY13" i="8"/>
  <c r="AY24" i="8"/>
  <c r="AY22" i="8"/>
  <c r="AY19" i="8"/>
  <c r="AV14" i="8"/>
  <c r="J16" i="8"/>
  <c r="AW14" i="8"/>
  <c r="AX14" i="8"/>
  <c r="J18" i="8"/>
  <c r="AW16" i="8"/>
  <c r="AX16" i="8"/>
  <c r="AV16" i="8"/>
  <c r="AV21" i="8"/>
  <c r="J23" i="8"/>
  <c r="AX21" i="8"/>
  <c r="AW21" i="8"/>
  <c r="AW27" i="8"/>
  <c r="AX27" i="8"/>
  <c r="AV27" i="8"/>
  <c r="AV24" i="8"/>
  <c r="J26" i="8"/>
  <c r="AX24" i="8"/>
  <c r="AW24" i="8"/>
  <c r="J12" i="8"/>
  <c r="AW10" i="8"/>
  <c r="AV10" i="8"/>
  <c r="AX10" i="8"/>
  <c r="AV28" i="8"/>
  <c r="AW28" i="8"/>
  <c r="AX28" i="8"/>
  <c r="J21" i="8"/>
  <c r="AV19" i="8"/>
  <c r="AX19" i="8"/>
  <c r="AW19" i="8"/>
  <c r="J27" i="8"/>
  <c r="AV25" i="8"/>
  <c r="AW25" i="8"/>
  <c r="AX25" i="8"/>
  <c r="AW11" i="8"/>
  <c r="J13" i="8"/>
  <c r="AV11" i="8"/>
  <c r="AX11" i="8"/>
  <c r="J15" i="8"/>
  <c r="AW13" i="8"/>
  <c r="AV13" i="8"/>
  <c r="AX13" i="8"/>
  <c r="AX12" i="8"/>
  <c r="AV12" i="8"/>
  <c r="J14" i="8"/>
  <c r="AW12" i="8"/>
  <c r="J17" i="8"/>
  <c r="AV15" i="8"/>
  <c r="AX15" i="8"/>
  <c r="AW15" i="8"/>
  <c r="AW29" i="8"/>
  <c r="AX29" i="8"/>
  <c r="AV29" i="8"/>
  <c r="AX23" i="8"/>
  <c r="AV23" i="8"/>
  <c r="J25" i="8"/>
  <c r="AW23" i="8"/>
  <c r="J20" i="8"/>
  <c r="AV18" i="8"/>
  <c r="AW18" i="8"/>
  <c r="AX18" i="8"/>
  <c r="AX17" i="8"/>
  <c r="J19" i="8"/>
  <c r="AV17" i="8"/>
  <c r="AW17" i="8"/>
  <c r="AX26" i="8"/>
  <c r="J28" i="8"/>
  <c r="AV26" i="8"/>
  <c r="AW26" i="8"/>
  <c r="J22" i="8"/>
  <c r="AV20" i="8"/>
  <c r="AW20" i="8"/>
  <c r="AX20" i="8"/>
  <c r="AV22" i="8"/>
  <c r="AX22" i="8"/>
  <c r="J24" i="8"/>
  <c r="AW22" i="8"/>
  <c r="AY21" i="7"/>
  <c r="AY14" i="7"/>
  <c r="AY16" i="7"/>
  <c r="AY11" i="7"/>
  <c r="AY27" i="7"/>
  <c r="AY24" i="7"/>
  <c r="AY15" i="7"/>
  <c r="AY29" i="7"/>
  <c r="AY26" i="7"/>
  <c r="AY23" i="7"/>
  <c r="AY22" i="7"/>
  <c r="AY20" i="7"/>
  <c r="AY13" i="7"/>
  <c r="AY25" i="7"/>
  <c r="AY28" i="7"/>
  <c r="AY12" i="7"/>
  <c r="AY10" i="7"/>
  <c r="AY19" i="7"/>
  <c r="AY18" i="7"/>
  <c r="AY17" i="7"/>
  <c r="J12" i="7"/>
  <c r="AW10" i="7"/>
  <c r="AX10" i="7"/>
  <c r="AV10" i="7"/>
  <c r="AX21" i="7"/>
  <c r="J23" i="7"/>
  <c r="AV21" i="7"/>
  <c r="AW21" i="7"/>
  <c r="AW19" i="7"/>
  <c r="AX19" i="7"/>
  <c r="AV19" i="7"/>
  <c r="J21" i="7"/>
  <c r="AX20" i="7"/>
  <c r="J22" i="7"/>
  <c r="AW20" i="7"/>
  <c r="AV20" i="7"/>
  <c r="AX27" i="7"/>
  <c r="AW27" i="7"/>
  <c r="AV27" i="7"/>
  <c r="J13" i="7"/>
  <c r="AX11" i="7"/>
  <c r="AW11" i="7"/>
  <c r="AV11" i="7"/>
  <c r="AW12" i="7"/>
  <c r="J14" i="7"/>
  <c r="AV12" i="7"/>
  <c r="AX12" i="7"/>
  <c r="AX13" i="7"/>
  <c r="AW13" i="7"/>
  <c r="AV13" i="7"/>
  <c r="J15" i="7"/>
  <c r="J26" i="7"/>
  <c r="AV24" i="7"/>
  <c r="AW24" i="7"/>
  <c r="AX24" i="7"/>
  <c r="AX14" i="7"/>
  <c r="J16" i="7"/>
  <c r="AV14" i="7"/>
  <c r="AW14" i="7"/>
  <c r="AX26" i="7"/>
  <c r="J28" i="7"/>
  <c r="AW26" i="7"/>
  <c r="AV26" i="7"/>
  <c r="AX23" i="7"/>
  <c r="J25" i="7"/>
  <c r="AW23" i="7"/>
  <c r="AV23" i="7"/>
  <c r="AW28" i="7"/>
  <c r="AV28" i="7"/>
  <c r="AX28" i="7"/>
  <c r="AW25" i="7"/>
  <c r="J27" i="7"/>
  <c r="AX25" i="7"/>
  <c r="AV25" i="7"/>
  <c r="AV17" i="7"/>
  <c r="AX17" i="7"/>
  <c r="J19" i="7"/>
  <c r="AW17" i="7"/>
  <c r="AV29" i="7"/>
  <c r="AW29" i="7"/>
  <c r="AX29" i="7"/>
  <c r="AV16" i="7"/>
  <c r="J18" i="7"/>
  <c r="AX16" i="7"/>
  <c r="AW16" i="7"/>
  <c r="J20" i="7"/>
  <c r="AW18" i="7"/>
  <c r="AV18" i="7"/>
  <c r="AX18" i="7"/>
  <c r="AX15" i="7"/>
  <c r="J17" i="7"/>
  <c r="AW15" i="7"/>
  <c r="AV15" i="7"/>
  <c r="AX22" i="7"/>
  <c r="J24" i="7"/>
  <c r="AV22" i="7"/>
  <c r="AW22" i="7"/>
  <c r="J16" i="6"/>
  <c r="AX14" i="6"/>
  <c r="AW14" i="6"/>
  <c r="AV14" i="6"/>
  <c r="AV16" i="6"/>
  <c r="AX16" i="6"/>
  <c r="AW16" i="6"/>
  <c r="J18" i="6"/>
  <c r="AW20" i="6"/>
  <c r="AV20" i="6"/>
  <c r="AX20" i="6"/>
  <c r="J22" i="6"/>
  <c r="J14" i="6"/>
  <c r="AW12" i="6"/>
  <c r="AX12" i="6"/>
  <c r="AV12" i="6"/>
  <c r="AV23" i="6"/>
  <c r="J25" i="6"/>
  <c r="AW23" i="6"/>
  <c r="AX23" i="6"/>
  <c r="AY21" i="6"/>
  <c r="AY14" i="6"/>
  <c r="AY27" i="6"/>
  <c r="AY25" i="6"/>
  <c r="AY26" i="6"/>
  <c r="AY29" i="6"/>
  <c r="AY23" i="6"/>
  <c r="AY22" i="6"/>
  <c r="AY16" i="6"/>
  <c r="AY17" i="6"/>
  <c r="AY18" i="6"/>
  <c r="AY12" i="6"/>
  <c r="AY11" i="6"/>
  <c r="AY28" i="6"/>
  <c r="AY20" i="6"/>
  <c r="AY24" i="6"/>
  <c r="AY10" i="6"/>
  <c r="AY15" i="6"/>
  <c r="AY19" i="6"/>
  <c r="AY13" i="6"/>
  <c r="AX18" i="6"/>
  <c r="J20" i="6"/>
  <c r="AV18" i="6"/>
  <c r="AW18" i="6"/>
  <c r="AW22" i="6"/>
  <c r="AX22" i="6"/>
  <c r="J24" i="6"/>
  <c r="AV22" i="6"/>
  <c r="J13" i="6"/>
  <c r="AV11" i="6"/>
  <c r="AW11" i="6"/>
  <c r="AX11" i="6"/>
  <c r="AX17" i="6"/>
  <c r="AV17" i="6"/>
  <c r="AW17" i="6"/>
  <c r="J19" i="6"/>
  <c r="J27" i="6"/>
  <c r="AW25" i="6"/>
  <c r="AX25" i="6"/>
  <c r="AV25" i="6"/>
  <c r="J28" i="6"/>
  <c r="AW26" i="6"/>
  <c r="AX26" i="6"/>
  <c r="AV26" i="6"/>
  <c r="J15" i="6"/>
  <c r="AV13" i="6"/>
  <c r="AX13" i="6"/>
  <c r="AW13" i="6"/>
  <c r="AV29" i="6"/>
  <c r="AW29" i="6"/>
  <c r="AX29" i="6"/>
  <c r="J12" i="6"/>
  <c r="AV10" i="6"/>
  <c r="AW10" i="6"/>
  <c r="AX10" i="6"/>
  <c r="AV27" i="6"/>
  <c r="AW27" i="6"/>
  <c r="AX27" i="6"/>
  <c r="AV21" i="6"/>
  <c r="J23" i="6"/>
  <c r="AX21" i="6"/>
  <c r="AW21" i="6"/>
  <c r="J21" i="6"/>
  <c r="AX19" i="6"/>
  <c r="AV19" i="6"/>
  <c r="AW19" i="6"/>
  <c r="AX24" i="6"/>
  <c r="J26" i="6"/>
  <c r="AW24" i="6"/>
  <c r="AV24" i="6"/>
  <c r="AW15" i="6"/>
  <c r="J17" i="6"/>
  <c r="AV15" i="6"/>
  <c r="AX15" i="6"/>
  <c r="AW28" i="6"/>
  <c r="AV28" i="6"/>
  <c r="AX28" i="6"/>
  <c r="BA14" i="5"/>
  <c r="BD14" i="5"/>
  <c r="BE14" i="5" s="1"/>
  <c r="BA25" i="5"/>
  <c r="BD25" i="5"/>
  <c r="BE25" i="5" s="1"/>
  <c r="BA12" i="5"/>
  <c r="BD12" i="5"/>
  <c r="BE12" i="5" s="1"/>
  <c r="BA13" i="5"/>
  <c r="BD13" i="5"/>
  <c r="BE13" i="5" s="1"/>
  <c r="BA10" i="5"/>
  <c r="BD10" i="5"/>
  <c r="BE10" i="5" s="1"/>
  <c r="BA19" i="5"/>
  <c r="BD19" i="5"/>
  <c r="BE19" i="5" s="1"/>
  <c r="BA24" i="5"/>
  <c r="BD24" i="5"/>
  <c r="BE24" i="5" s="1"/>
  <c r="BA28" i="5"/>
  <c r="BD28" i="5"/>
  <c r="BE28" i="5" s="1"/>
  <c r="BA18" i="5"/>
  <c r="BD18" i="5"/>
  <c r="BE18" i="5" s="1"/>
  <c r="BA11" i="5"/>
  <c r="BD11" i="5"/>
  <c r="BE11" i="5" s="1"/>
  <c r="BA20" i="5"/>
  <c r="BD20" i="5"/>
  <c r="BE20" i="5" s="1"/>
  <c r="BA21" i="5"/>
  <c r="BD21" i="5"/>
  <c r="BE21" i="5" s="1"/>
  <c r="BA22" i="5"/>
  <c r="BD22" i="5"/>
  <c r="BE22" i="5" s="1"/>
  <c r="BA29" i="5"/>
  <c r="BD29" i="5"/>
  <c r="BE29" i="5" s="1"/>
  <c r="BA26" i="5"/>
  <c r="BD26" i="5"/>
  <c r="BE26" i="5" s="1"/>
  <c r="BA17" i="5"/>
  <c r="BD17" i="5"/>
  <c r="BE17" i="5" s="1"/>
  <c r="BA27" i="5"/>
  <c r="BD27" i="5"/>
  <c r="BE27" i="5" s="1"/>
  <c r="BA16" i="5"/>
  <c r="BD16" i="5"/>
  <c r="BE16" i="5" s="1"/>
  <c r="BA15" i="5"/>
  <c r="BD15" i="5"/>
  <c r="BE15" i="5" s="1"/>
  <c r="BA23" i="5"/>
  <c r="BD23" i="5"/>
  <c r="BE23" i="5" s="1"/>
  <c r="AW29" i="4"/>
  <c r="AV29" i="4"/>
  <c r="AX29" i="4"/>
  <c r="J28" i="4"/>
  <c r="AV26" i="4"/>
  <c r="AX26" i="4"/>
  <c r="AW26" i="4"/>
  <c r="J27" i="4"/>
  <c r="AV25" i="4"/>
  <c r="AW25" i="4"/>
  <c r="AX25" i="4"/>
  <c r="AY21" i="4"/>
  <c r="AY14" i="4"/>
  <c r="AY16" i="4"/>
  <c r="AY11" i="4"/>
  <c r="AY27" i="4"/>
  <c r="AY29" i="4"/>
  <c r="AY28" i="4"/>
  <c r="AY22" i="4"/>
  <c r="AY26" i="4"/>
  <c r="AY20" i="4"/>
  <c r="AY25" i="4"/>
  <c r="AY23" i="4"/>
  <c r="AY19" i="4"/>
  <c r="AY24" i="4"/>
  <c r="AY10" i="4"/>
  <c r="AY15" i="4"/>
  <c r="AY18" i="4"/>
  <c r="AY12" i="4"/>
  <c r="AY13" i="4"/>
  <c r="AY17" i="4"/>
  <c r="AX10" i="4"/>
  <c r="J12" i="4"/>
  <c r="AV10" i="4"/>
  <c r="AW10" i="4"/>
  <c r="AW18" i="4"/>
  <c r="AV18" i="4"/>
  <c r="AX18" i="4"/>
  <c r="J20" i="4"/>
  <c r="AV16" i="4"/>
  <c r="AX16" i="4"/>
  <c r="J18" i="4"/>
  <c r="AW16" i="4"/>
  <c r="J25" i="4"/>
  <c r="AW23" i="4"/>
  <c r="AX23" i="4"/>
  <c r="AV23" i="4"/>
  <c r="J16" i="4"/>
  <c r="AW14" i="4"/>
  <c r="AV14" i="4"/>
  <c r="AX14" i="4"/>
  <c r="AX12" i="4"/>
  <c r="AV12" i="4"/>
  <c r="J14" i="4"/>
  <c r="AW12" i="4"/>
  <c r="J22" i="4"/>
  <c r="AX20" i="4"/>
  <c r="AW20" i="4"/>
  <c r="AV20" i="4"/>
  <c r="J17" i="4"/>
  <c r="AX15" i="4"/>
  <c r="AV15" i="4"/>
  <c r="AW15" i="4"/>
  <c r="J13" i="4"/>
  <c r="AX11" i="4"/>
  <c r="AV11" i="4"/>
  <c r="AW11" i="4"/>
  <c r="AV27" i="4"/>
  <c r="AW27" i="4"/>
  <c r="AX27" i="4"/>
  <c r="J21" i="4"/>
  <c r="AW19" i="4"/>
  <c r="AV19" i="4"/>
  <c r="AX19" i="4"/>
  <c r="J26" i="4"/>
  <c r="AW24" i="4"/>
  <c r="AX24" i="4"/>
  <c r="AV24" i="4"/>
  <c r="AX13" i="4"/>
  <c r="AV13" i="4"/>
  <c r="J15" i="4"/>
  <c r="AW13" i="4"/>
  <c r="AV28" i="4"/>
  <c r="AW28" i="4"/>
  <c r="AX28" i="4"/>
  <c r="AW21" i="4"/>
  <c r="AV21" i="4"/>
  <c r="J23" i="4"/>
  <c r="AX21" i="4"/>
  <c r="J19" i="4"/>
  <c r="AW17" i="4"/>
  <c r="AX17" i="4"/>
  <c r="AV17" i="4"/>
  <c r="J24" i="4"/>
  <c r="AX22" i="4"/>
  <c r="AV22" i="4"/>
  <c r="AW22" i="4"/>
  <c r="AV18" i="2"/>
  <c r="AW18" i="2"/>
  <c r="AX18" i="2"/>
  <c r="AW14" i="2"/>
  <c r="AX14" i="2"/>
  <c r="AV14" i="2"/>
  <c r="AX22" i="2"/>
  <c r="AW22" i="2"/>
  <c r="AV22" i="2"/>
  <c r="AW20" i="2"/>
  <c r="AV20" i="2"/>
  <c r="AX20" i="2"/>
  <c r="AW29" i="2"/>
  <c r="AX29" i="2"/>
  <c r="AV29" i="2"/>
  <c r="AX28" i="2"/>
  <c r="AV28" i="2"/>
  <c r="AW28" i="2"/>
  <c r="AX26" i="2"/>
  <c r="AV26" i="2"/>
  <c r="AW26" i="2"/>
  <c r="AX15" i="2"/>
  <c r="AV15" i="2"/>
  <c r="AW15" i="2"/>
  <c r="AW11" i="2"/>
  <c r="AV11" i="2"/>
  <c r="AX11" i="2"/>
  <c r="AW21" i="2"/>
  <c r="AV21" i="2"/>
  <c r="AX21" i="2"/>
  <c r="AX27" i="2"/>
  <c r="AV27" i="2"/>
  <c r="AW27" i="2"/>
  <c r="AX25" i="2"/>
  <c r="AW25" i="2"/>
  <c r="AV25" i="2"/>
  <c r="AW19" i="2"/>
  <c r="AX19" i="2"/>
  <c r="AV19" i="2"/>
  <c r="AW13" i="2"/>
  <c r="AX13" i="2"/>
  <c r="AV13" i="2"/>
  <c r="AW24" i="2"/>
  <c r="AV24" i="2"/>
  <c r="AX24" i="2"/>
  <c r="AW10" i="2"/>
  <c r="BD10" i="2" s="1"/>
  <c r="AX10" i="2"/>
  <c r="AV10" i="2"/>
  <c r="AX12" i="2"/>
  <c r="AV12" i="2"/>
  <c r="AW12" i="2"/>
  <c r="AX23" i="2"/>
  <c r="AV23" i="2"/>
  <c r="AW23" i="2"/>
  <c r="AX17" i="2"/>
  <c r="AW17" i="2"/>
  <c r="AV17" i="2"/>
  <c r="AV16" i="2"/>
  <c r="AX16" i="2"/>
  <c r="AW16" i="2"/>
  <c r="AY20" i="2"/>
  <c r="AY21" i="2"/>
  <c r="AY10" i="2"/>
  <c r="AY22" i="2"/>
  <c r="AY11" i="2"/>
  <c r="AY23" i="2"/>
  <c r="AY12" i="2"/>
  <c r="AY24" i="2"/>
  <c r="AY13" i="2"/>
  <c r="AY25" i="2"/>
  <c r="AY14" i="2"/>
  <c r="AY26" i="2"/>
  <c r="AY15" i="2"/>
  <c r="AY27" i="2"/>
  <c r="AY16" i="2"/>
  <c r="AY28" i="2"/>
  <c r="AY17" i="2"/>
  <c r="AY29" i="2"/>
  <c r="AY18" i="2"/>
  <c r="AY19" i="2"/>
  <c r="J16" i="2"/>
  <c r="J17" i="2"/>
  <c r="J15" i="2"/>
  <c r="J12" i="2"/>
  <c r="J23" i="2"/>
  <c r="J20" i="2"/>
  <c r="J14" i="2"/>
  <c r="J27" i="2"/>
  <c r="J24" i="2"/>
  <c r="J28" i="2"/>
  <c r="J22" i="2"/>
  <c r="J26" i="2"/>
  <c r="J21" i="2"/>
  <c r="J25" i="2"/>
  <c r="J13" i="2"/>
  <c r="J19" i="2"/>
  <c r="J18" i="2"/>
  <c r="BA15" i="11" l="1"/>
  <c r="BD15" i="11"/>
  <c r="BE15" i="11" s="1"/>
  <c r="BD10" i="11"/>
  <c r="BE10" i="11" s="1"/>
  <c r="BA10" i="11"/>
  <c r="BA11" i="11"/>
  <c r="BD11" i="11"/>
  <c r="BE11" i="11" s="1"/>
  <c r="BD16" i="11"/>
  <c r="BE16" i="11" s="1"/>
  <c r="BA16" i="11"/>
  <c r="BA18" i="11"/>
  <c r="BD18" i="11"/>
  <c r="BE18" i="11" s="1"/>
  <c r="BA21" i="11"/>
  <c r="BD21" i="11"/>
  <c r="BE21" i="11" s="1"/>
  <c r="BD12" i="11"/>
  <c r="BE12" i="11" s="1"/>
  <c r="BA12" i="11"/>
  <c r="BD17" i="11"/>
  <c r="BE17" i="11" s="1"/>
  <c r="BA17" i="11"/>
  <c r="BD22" i="11"/>
  <c r="BE22" i="11" s="1"/>
  <c r="BA22" i="11"/>
  <c r="BA15" i="14"/>
  <c r="BD15" i="14"/>
  <c r="BE15" i="14" s="1"/>
  <c r="BA29" i="14"/>
  <c r="BD29" i="14"/>
  <c r="BE29" i="14" s="1"/>
  <c r="BA14" i="14"/>
  <c r="BD14" i="14"/>
  <c r="BE14" i="14" s="1"/>
  <c r="BA10" i="14"/>
  <c r="BD10" i="14"/>
  <c r="BE10" i="14" s="1"/>
  <c r="BA13" i="14"/>
  <c r="BD13" i="14"/>
  <c r="BE13" i="14" s="1"/>
  <c r="BA18" i="14"/>
  <c r="BD18" i="14"/>
  <c r="BE18" i="14" s="1"/>
  <c r="BA11" i="14"/>
  <c r="BD11" i="14"/>
  <c r="BE11" i="14" s="1"/>
  <c r="BA26" i="14"/>
  <c r="BD26" i="14"/>
  <c r="BE26" i="14" s="1"/>
  <c r="BA27" i="14"/>
  <c r="BD27" i="14"/>
  <c r="BE27" i="14" s="1"/>
  <c r="BA23" i="14"/>
  <c r="BD23" i="14"/>
  <c r="BE23" i="14" s="1"/>
  <c r="BA25" i="14"/>
  <c r="BD25" i="14"/>
  <c r="BE25" i="14" s="1"/>
  <c r="BA16" i="14"/>
  <c r="BD16" i="14"/>
  <c r="BE16" i="14" s="1"/>
  <c r="BA20" i="14"/>
  <c r="BD20" i="14"/>
  <c r="BE20" i="14" s="1"/>
  <c r="BA28" i="14"/>
  <c r="BD28" i="14"/>
  <c r="BE28" i="14" s="1"/>
  <c r="BA21" i="14"/>
  <c r="BD21" i="14"/>
  <c r="BE21" i="14" s="1"/>
  <c r="BA19" i="14"/>
  <c r="BD19" i="14"/>
  <c r="BE19" i="14" s="1"/>
  <c r="BA22" i="14"/>
  <c r="BD22" i="14"/>
  <c r="BE22" i="14" s="1"/>
  <c r="BA24" i="14"/>
  <c r="BD24" i="14"/>
  <c r="BE24" i="14" s="1"/>
  <c r="BA17" i="14"/>
  <c r="BD17" i="14"/>
  <c r="BE17" i="14" s="1"/>
  <c r="BD12" i="14"/>
  <c r="BE12" i="14" s="1"/>
  <c r="BA12" i="14"/>
  <c r="BA25" i="13"/>
  <c r="BD25" i="13"/>
  <c r="BE25" i="13" s="1"/>
  <c r="BA23" i="13"/>
  <c r="BD23" i="13"/>
  <c r="BE23" i="13" s="1"/>
  <c r="BA26" i="13"/>
  <c r="BD26" i="13"/>
  <c r="BE26" i="13" s="1"/>
  <c r="BA14" i="13"/>
  <c r="BD14" i="13"/>
  <c r="BE14" i="13" s="1"/>
  <c r="BA10" i="13"/>
  <c r="BD10" i="13"/>
  <c r="BE10" i="13" s="1"/>
  <c r="BA24" i="13"/>
  <c r="BD24" i="13"/>
  <c r="BE24" i="13" s="1"/>
  <c r="BA28" i="13"/>
  <c r="BD28" i="13"/>
  <c r="BE28" i="13" s="1"/>
  <c r="BA29" i="13"/>
  <c r="BD29" i="13"/>
  <c r="BE29" i="13" s="1"/>
  <c r="BA18" i="13"/>
  <c r="BD18" i="13"/>
  <c r="BE18" i="13" s="1"/>
  <c r="BA15" i="13"/>
  <c r="BD15" i="13"/>
  <c r="BE15" i="13" s="1"/>
  <c r="BA11" i="13"/>
  <c r="BD11" i="13"/>
  <c r="BE11" i="13" s="1"/>
  <c r="BA21" i="13"/>
  <c r="BD21" i="13"/>
  <c r="BE21" i="13" s="1"/>
  <c r="BA19" i="13"/>
  <c r="BD19" i="13"/>
  <c r="BE19" i="13" s="1"/>
  <c r="BA13" i="13"/>
  <c r="BD13" i="13"/>
  <c r="BE13" i="13" s="1"/>
  <c r="BA27" i="13"/>
  <c r="BD27" i="13"/>
  <c r="BE27" i="13" s="1"/>
  <c r="BA22" i="13"/>
  <c r="BD22" i="13"/>
  <c r="BE22" i="13" s="1"/>
  <c r="BA20" i="13"/>
  <c r="BD20" i="13"/>
  <c r="BE20" i="13" s="1"/>
  <c r="BA17" i="13"/>
  <c r="BD17" i="13"/>
  <c r="BE17" i="13" s="1"/>
  <c r="BA16" i="13"/>
  <c r="BD16" i="13"/>
  <c r="BE16" i="13" s="1"/>
  <c r="BA12" i="13"/>
  <c r="BD12" i="13"/>
  <c r="BE12" i="13" s="1"/>
  <c r="BA15" i="10"/>
  <c r="BD15" i="10"/>
  <c r="BE15" i="10" s="1"/>
  <c r="BA13" i="10"/>
  <c r="BD13" i="10"/>
  <c r="BE13" i="10" s="1"/>
  <c r="BA12" i="10"/>
  <c r="BD12" i="10"/>
  <c r="BE12" i="10" s="1"/>
  <c r="BA10" i="10"/>
  <c r="BD10" i="10"/>
  <c r="BE10" i="10" s="1"/>
  <c r="BA16" i="10"/>
  <c r="BD16" i="10"/>
  <c r="BE16" i="10" s="1"/>
  <c r="BA21" i="10"/>
  <c r="BD21" i="10"/>
  <c r="BE21" i="10" s="1"/>
  <c r="BA28" i="10"/>
  <c r="BD28" i="10"/>
  <c r="BE28" i="10" s="1"/>
  <c r="BA19" i="10"/>
  <c r="BD19" i="10"/>
  <c r="BE19" i="10" s="1"/>
  <c r="BA27" i="10"/>
  <c r="BD27" i="10"/>
  <c r="BE27" i="10" s="1"/>
  <c r="BA22" i="10"/>
  <c r="BD22" i="10"/>
  <c r="BE22" i="10" s="1"/>
  <c r="BA29" i="10"/>
  <c r="BD29" i="10"/>
  <c r="BE29" i="10" s="1"/>
  <c r="BA11" i="10"/>
  <c r="BD11" i="10"/>
  <c r="BE11" i="10" s="1"/>
  <c r="BA17" i="10"/>
  <c r="BD17" i="10"/>
  <c r="BE17" i="10" s="1"/>
  <c r="BA25" i="10"/>
  <c r="BD25" i="10"/>
  <c r="BE25" i="10" s="1"/>
  <c r="BA20" i="10"/>
  <c r="BD20" i="10"/>
  <c r="BE20" i="10" s="1"/>
  <c r="BA23" i="10"/>
  <c r="BD23" i="10"/>
  <c r="BE23" i="10" s="1"/>
  <c r="BA18" i="10"/>
  <c r="BD18" i="10"/>
  <c r="BE18" i="10" s="1"/>
  <c r="BA14" i="10"/>
  <c r="BD14" i="10"/>
  <c r="BE14" i="10" s="1"/>
  <c r="BA26" i="10"/>
  <c r="BD26" i="10"/>
  <c r="BE26" i="10" s="1"/>
  <c r="BA24" i="10"/>
  <c r="BD24" i="10"/>
  <c r="BE24" i="10" s="1"/>
  <c r="BA14" i="9"/>
  <c r="BD14" i="9"/>
  <c r="BE14" i="9" s="1"/>
  <c r="BA15" i="9"/>
  <c r="BD15" i="9"/>
  <c r="BE15" i="9" s="1"/>
  <c r="BA19" i="9"/>
  <c r="BD19" i="9"/>
  <c r="BE19" i="9" s="1"/>
  <c r="BA17" i="9"/>
  <c r="BD17" i="9"/>
  <c r="BE17" i="9" s="1"/>
  <c r="BA20" i="9"/>
  <c r="BD20" i="9"/>
  <c r="BE20" i="9" s="1"/>
  <c r="BA16" i="9"/>
  <c r="BD16" i="9"/>
  <c r="BE16" i="9" s="1"/>
  <c r="BA10" i="9"/>
  <c r="BD10" i="9"/>
  <c r="BE10" i="9" s="1"/>
  <c r="BA25" i="9"/>
  <c r="BD25" i="9"/>
  <c r="BE25" i="9" s="1"/>
  <c r="BA29" i="9"/>
  <c r="BD29" i="9"/>
  <c r="BE29" i="9" s="1"/>
  <c r="BA23" i="9"/>
  <c r="BD23" i="9"/>
  <c r="BE23" i="9" s="1"/>
  <c r="BA28" i="9"/>
  <c r="BD28" i="9"/>
  <c r="BE28" i="9" s="1"/>
  <c r="BA11" i="9"/>
  <c r="BD11" i="9"/>
  <c r="BE11" i="9" s="1"/>
  <c r="BA18" i="9"/>
  <c r="BD18" i="9"/>
  <c r="BE18" i="9" s="1"/>
  <c r="BA21" i="9"/>
  <c r="BD21" i="9"/>
  <c r="BE21" i="9" s="1"/>
  <c r="BA26" i="9"/>
  <c r="BD26" i="9"/>
  <c r="BE26" i="9" s="1"/>
  <c r="BA12" i="9"/>
  <c r="BD12" i="9"/>
  <c r="BE12" i="9" s="1"/>
  <c r="BA27" i="9"/>
  <c r="BD27" i="9"/>
  <c r="BE27" i="9" s="1"/>
  <c r="BA24" i="9"/>
  <c r="BD24" i="9"/>
  <c r="BE24" i="9" s="1"/>
  <c r="BA22" i="9"/>
  <c r="BD22" i="9"/>
  <c r="BE22" i="9" s="1"/>
  <c r="BA13" i="9"/>
  <c r="BD13" i="9"/>
  <c r="BE13" i="9" s="1"/>
  <c r="BD28" i="8"/>
  <c r="BE28" i="8" s="1"/>
  <c r="BA28" i="8"/>
  <c r="BA11" i="8"/>
  <c r="BD11" i="8"/>
  <c r="BE11" i="8" s="1"/>
  <c r="BA29" i="8"/>
  <c r="BD29" i="8"/>
  <c r="BE29" i="8" s="1"/>
  <c r="BA20" i="8"/>
  <c r="BD20" i="8"/>
  <c r="BE20" i="8" s="1"/>
  <c r="BA26" i="8"/>
  <c r="BD26" i="8"/>
  <c r="BE26" i="8" s="1"/>
  <c r="BA23" i="8"/>
  <c r="BD23" i="8"/>
  <c r="BE23" i="8" s="1"/>
  <c r="BA25" i="8"/>
  <c r="BD25" i="8"/>
  <c r="BE25" i="8" s="1"/>
  <c r="BA10" i="8"/>
  <c r="BD10" i="8"/>
  <c r="BE10" i="8" s="1"/>
  <c r="BA15" i="8"/>
  <c r="BD15" i="8"/>
  <c r="BE15" i="8" s="1"/>
  <c r="BA27" i="8"/>
  <c r="BD27" i="8"/>
  <c r="BE27" i="8" s="1"/>
  <c r="BA18" i="8"/>
  <c r="BD18" i="8"/>
  <c r="BE18" i="8" s="1"/>
  <c r="BA21" i="8"/>
  <c r="BD21" i="8"/>
  <c r="BE21" i="8" s="1"/>
  <c r="BA12" i="8"/>
  <c r="BD12" i="8"/>
  <c r="BE12" i="8" s="1"/>
  <c r="BA13" i="8"/>
  <c r="BD13" i="8"/>
  <c r="BE13" i="8" s="1"/>
  <c r="BA14" i="8"/>
  <c r="BD14" i="8"/>
  <c r="BE14" i="8" s="1"/>
  <c r="BA24" i="8"/>
  <c r="BD24" i="8"/>
  <c r="BE24" i="8" s="1"/>
  <c r="BA19" i="8"/>
  <c r="BD19" i="8"/>
  <c r="BE19" i="8" s="1"/>
  <c r="BA16" i="8"/>
  <c r="BD16" i="8"/>
  <c r="BE16" i="8" s="1"/>
  <c r="BA22" i="8"/>
  <c r="BD22" i="8"/>
  <c r="BE22" i="8" s="1"/>
  <c r="BA17" i="8"/>
  <c r="BD17" i="8"/>
  <c r="BE17" i="8" s="1"/>
  <c r="BA14" i="7"/>
  <c r="BD14" i="7"/>
  <c r="BE14" i="7" s="1"/>
  <c r="BA20" i="7"/>
  <c r="BD20" i="7"/>
  <c r="BE20" i="7" s="1"/>
  <c r="BA23" i="7"/>
  <c r="BD23" i="7"/>
  <c r="BE23" i="7" s="1"/>
  <c r="BD19" i="7"/>
  <c r="BE19" i="7" s="1"/>
  <c r="BA19" i="7"/>
  <c r="BA25" i="7"/>
  <c r="BD25" i="7"/>
  <c r="BE25" i="7" s="1"/>
  <c r="BA10" i="7"/>
  <c r="BD10" i="7"/>
  <c r="BE10" i="7" s="1"/>
  <c r="BA29" i="7"/>
  <c r="BD29" i="7"/>
  <c r="BE29" i="7" s="1"/>
  <c r="BA17" i="7"/>
  <c r="BD17" i="7"/>
  <c r="BE17" i="7" s="1"/>
  <c r="BA11" i="7"/>
  <c r="BD11" i="7"/>
  <c r="BE11" i="7" s="1"/>
  <c r="BA26" i="7"/>
  <c r="BD26" i="7"/>
  <c r="BE26" i="7" s="1"/>
  <c r="BA27" i="7"/>
  <c r="BD27" i="7"/>
  <c r="BE27" i="7" s="1"/>
  <c r="BA15" i="7"/>
  <c r="BD15" i="7"/>
  <c r="BE15" i="7" s="1"/>
  <c r="BD28" i="7"/>
  <c r="BE28" i="7" s="1"/>
  <c r="BA28" i="7"/>
  <c r="BA12" i="7"/>
  <c r="BD12" i="7"/>
  <c r="BE12" i="7" s="1"/>
  <c r="BA24" i="7"/>
  <c r="BD24" i="7"/>
  <c r="BE24" i="7" s="1"/>
  <c r="BA21" i="7"/>
  <c r="BD21" i="7"/>
  <c r="BE21" i="7" s="1"/>
  <c r="BD18" i="7"/>
  <c r="BE18" i="7" s="1"/>
  <c r="BA18" i="7"/>
  <c r="BA22" i="7"/>
  <c r="BD22" i="7"/>
  <c r="BE22" i="7" s="1"/>
  <c r="BA16" i="7"/>
  <c r="BD16" i="7"/>
  <c r="BE16" i="7" s="1"/>
  <c r="BA13" i="7"/>
  <c r="BD13" i="7"/>
  <c r="BE13" i="7" s="1"/>
  <c r="BA28" i="6"/>
  <c r="BD28" i="6"/>
  <c r="BE28" i="6" s="1"/>
  <c r="BA29" i="6"/>
  <c r="BD29" i="6"/>
  <c r="BE29" i="6" s="1"/>
  <c r="BA25" i="6"/>
  <c r="BD25" i="6"/>
  <c r="BE25" i="6" s="1"/>
  <c r="BA17" i="6"/>
  <c r="BD17" i="6"/>
  <c r="BE17" i="6" s="1"/>
  <c r="BA23" i="6"/>
  <c r="BD23" i="6"/>
  <c r="BE23" i="6" s="1"/>
  <c r="BA24" i="6"/>
  <c r="BD24" i="6"/>
  <c r="BE24" i="6" s="1"/>
  <c r="BA27" i="6"/>
  <c r="BD27" i="6"/>
  <c r="BE27" i="6" s="1"/>
  <c r="BA11" i="6"/>
  <c r="BD11" i="6"/>
  <c r="BE11" i="6" s="1"/>
  <c r="BD14" i="6"/>
  <c r="BE14" i="6" s="1"/>
  <c r="BA14" i="6"/>
  <c r="BA21" i="6"/>
  <c r="BD21" i="6"/>
  <c r="BE21" i="6" s="1"/>
  <c r="BA18" i="6"/>
  <c r="BD18" i="6"/>
  <c r="BE18" i="6" s="1"/>
  <c r="BA15" i="6"/>
  <c r="BD15" i="6"/>
  <c r="BE15" i="6" s="1"/>
  <c r="BA16" i="6"/>
  <c r="BD16" i="6"/>
  <c r="BE16" i="6" s="1"/>
  <c r="BA19" i="6"/>
  <c r="BD19" i="6"/>
  <c r="BE19" i="6" s="1"/>
  <c r="BA10" i="6"/>
  <c r="BD10" i="6"/>
  <c r="BE10" i="6" s="1"/>
  <c r="BA26" i="6"/>
  <c r="BD26" i="6"/>
  <c r="BE26" i="6" s="1"/>
  <c r="BA12" i="6"/>
  <c r="BD12" i="6"/>
  <c r="BE12" i="6" s="1"/>
  <c r="BA22" i="6"/>
  <c r="BD22" i="6"/>
  <c r="BE22" i="6" s="1"/>
  <c r="BA20" i="6"/>
  <c r="BD20" i="6"/>
  <c r="BE20" i="6" s="1"/>
  <c r="BA13" i="6"/>
  <c r="BD13" i="6"/>
  <c r="BE13" i="6" s="1"/>
  <c r="BA26" i="4"/>
  <c r="BD26" i="4"/>
  <c r="BE26" i="4" s="1"/>
  <c r="BA17" i="4"/>
  <c r="BD17" i="4"/>
  <c r="BE17" i="4" s="1"/>
  <c r="BA11" i="4"/>
  <c r="BD11" i="4"/>
  <c r="BE11" i="4" s="1"/>
  <c r="BA16" i="4"/>
  <c r="BD16" i="4"/>
  <c r="BE16" i="4" s="1"/>
  <c r="BA20" i="4"/>
  <c r="BD20" i="4"/>
  <c r="BE20" i="4" s="1"/>
  <c r="BA27" i="4"/>
  <c r="BD27" i="4"/>
  <c r="BE27" i="4" s="1"/>
  <c r="BA28" i="4"/>
  <c r="BD28" i="4"/>
  <c r="BE28" i="4" s="1"/>
  <c r="BA18" i="4"/>
  <c r="BD18" i="4"/>
  <c r="BE18" i="4" s="1"/>
  <c r="BA10" i="4"/>
  <c r="BD10" i="4"/>
  <c r="BE10" i="4" s="1"/>
  <c r="BA13" i="4"/>
  <c r="BD13" i="4"/>
  <c r="BE13" i="4" s="1"/>
  <c r="BA25" i="4"/>
  <c r="BD25" i="4"/>
  <c r="BE25" i="4" s="1"/>
  <c r="BA15" i="4"/>
  <c r="BD15" i="4"/>
  <c r="BE15" i="4" s="1"/>
  <c r="BA12" i="4"/>
  <c r="BD12" i="4"/>
  <c r="BE12" i="4" s="1"/>
  <c r="BA24" i="4"/>
  <c r="BD24" i="4"/>
  <c r="BE24" i="4" s="1"/>
  <c r="BA19" i="4"/>
  <c r="BD19" i="4"/>
  <c r="BE19" i="4" s="1"/>
  <c r="BA23" i="4"/>
  <c r="BD23" i="4"/>
  <c r="BE23" i="4" s="1"/>
  <c r="BA21" i="4"/>
  <c r="BD21" i="4"/>
  <c r="BE21" i="4" s="1"/>
  <c r="BA22" i="4"/>
  <c r="BD22" i="4"/>
  <c r="BE22" i="4" s="1"/>
  <c r="BA14" i="4"/>
  <c r="BD14" i="4"/>
  <c r="BE14" i="4" s="1"/>
  <c r="BA29" i="4"/>
  <c r="BD29" i="4"/>
  <c r="BE29" i="4" s="1"/>
  <c r="BA14" i="2"/>
  <c r="BD14" i="2"/>
  <c r="BE14" i="2" s="1"/>
  <c r="BA16" i="2"/>
  <c r="BD16" i="2"/>
  <c r="BE16" i="2" s="1"/>
  <c r="BA20" i="2"/>
  <c r="BD20" i="2"/>
  <c r="BE20" i="2" s="1"/>
  <c r="BA27" i="2"/>
  <c r="BD27" i="2"/>
  <c r="BE27" i="2" s="1"/>
  <c r="BA26" i="2"/>
  <c r="BD26" i="2"/>
  <c r="BE26" i="2" s="1"/>
  <c r="BA17" i="2"/>
  <c r="BD17" i="2"/>
  <c r="BE17" i="2" s="1"/>
  <c r="BA23" i="2"/>
  <c r="BD23" i="2"/>
  <c r="BE23" i="2" s="1"/>
  <c r="BA13" i="2"/>
  <c r="BD13" i="2"/>
  <c r="BE13" i="2" s="1"/>
  <c r="BD21" i="2"/>
  <c r="BE21" i="2" s="1"/>
  <c r="BA21" i="2"/>
  <c r="BA12" i="2"/>
  <c r="BD12" i="2"/>
  <c r="BE12" i="2" s="1"/>
  <c r="BD18" i="2"/>
  <c r="BE18" i="2" s="1"/>
  <c r="BA18" i="2"/>
  <c r="BA15" i="2"/>
  <c r="BD15" i="2"/>
  <c r="BE15" i="2" s="1"/>
  <c r="BD25" i="2"/>
  <c r="BE25" i="2" s="1"/>
  <c r="BA25" i="2"/>
  <c r="BD22" i="2"/>
  <c r="BE22" i="2" s="1"/>
  <c r="BA22" i="2"/>
  <c r="BA24" i="2"/>
  <c r="BD24" i="2"/>
  <c r="BE24" i="2" s="1"/>
  <c r="BA28" i="2"/>
  <c r="BD28" i="2"/>
  <c r="BE28" i="2" s="1"/>
  <c r="BD19" i="2"/>
  <c r="BE19" i="2" s="1"/>
  <c r="BA19" i="2"/>
  <c r="BA11" i="2"/>
  <c r="BD11" i="2"/>
  <c r="BE11" i="2" s="1"/>
  <c r="BA29" i="2"/>
  <c r="BD29" i="2"/>
  <c r="BE29" i="2" s="1"/>
  <c r="BE10" i="2"/>
  <c r="BA10" i="2"/>
</calcChain>
</file>

<file path=xl/sharedStrings.xml><?xml version="1.0" encoding="utf-8"?>
<sst xmlns="http://schemas.openxmlformats.org/spreadsheetml/2006/main" count="7062" uniqueCount="43">
  <si>
    <t>S No</t>
  </si>
  <si>
    <t>Name</t>
  </si>
  <si>
    <t>Employee Id</t>
  </si>
  <si>
    <t>Aarav Sharma</t>
  </si>
  <si>
    <t>Saanvi Mehta</t>
  </si>
  <si>
    <t>Vedant Iyer</t>
  </si>
  <si>
    <t>Anaya Kapoor</t>
  </si>
  <si>
    <t>Karan Malhotra</t>
  </si>
  <si>
    <t>Ishita Joshi</t>
  </si>
  <si>
    <t>Rohan Verma</t>
  </si>
  <si>
    <t>Nisha Gupta</t>
  </si>
  <si>
    <t>Arjun Patel</t>
  </si>
  <si>
    <t>Priya Desai</t>
  </si>
  <si>
    <t>Kabir Rathi</t>
  </si>
  <si>
    <t>Meera Nair</t>
  </si>
  <si>
    <t>Siddharth Bansal</t>
  </si>
  <si>
    <t>Aanya Khanna</t>
  </si>
  <si>
    <t>Laksh Singhania</t>
  </si>
  <si>
    <t>Tanvi Goyal</t>
  </si>
  <si>
    <t>Aditya Shekhawat</t>
  </si>
  <si>
    <t>Isha Chauhan</t>
  </si>
  <si>
    <t>Vihaan Reddy</t>
  </si>
  <si>
    <t>Riya Kaur</t>
  </si>
  <si>
    <t>Week off</t>
  </si>
  <si>
    <t>To</t>
  </si>
  <si>
    <t>From</t>
  </si>
  <si>
    <t>Days</t>
  </si>
  <si>
    <t>Additional Information</t>
  </si>
  <si>
    <t>Present</t>
  </si>
  <si>
    <t>Absent</t>
  </si>
  <si>
    <t>Leave</t>
  </si>
  <si>
    <t>Weekoff</t>
  </si>
  <si>
    <t>Paid Days</t>
  </si>
  <si>
    <t>Salary</t>
  </si>
  <si>
    <t>Per Day Salary</t>
  </si>
  <si>
    <t>Deduction</t>
  </si>
  <si>
    <t>Total Salary</t>
  </si>
  <si>
    <t>Name2</t>
  </si>
  <si>
    <t>Sparkline</t>
  </si>
  <si>
    <t>Month</t>
  </si>
  <si>
    <t>P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</si>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</sst>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_ [$₹-4009]\ * #,##0_ ;_ [$₹-4009]\ * \-#,##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14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164" fontId="2" fillId="7" borderId="14" xfId="0" applyNumberFormat="1" applyFont="1" applyFill="1" applyBorder="1" applyAlignment="1">
      <alignment horizontal="center"/>
    </xf>
    <xf numFmtId="164" fontId="2" fillId="7" borderId="15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165" fontId="2" fillId="8" borderId="19" xfId="0" applyNumberFormat="1" applyFont="1" applyFill="1" applyBorder="1" applyAlignment="1">
      <alignment horizontal="center"/>
    </xf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0" applyNumberFormat="1"/>
    <xf numFmtId="165" fontId="0" fillId="0" borderId="17" xfId="0" applyNumberFormat="1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165" fontId="0" fillId="0" borderId="20" xfId="0" applyNumberFormat="1" applyBorder="1"/>
    <xf numFmtId="0" fontId="0" fillId="4" borderId="0" xfId="0" applyFill="1"/>
    <xf numFmtId="0" fontId="4" fillId="4" borderId="0" xfId="0" applyFont="1" applyFill="1"/>
    <xf numFmtId="15" fontId="4" fillId="4" borderId="0" xfId="0" applyNumberFormat="1" applyFon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276"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165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ck">
          <color indexed="64"/>
        </left>
        <top style="thick">
          <color indexed="64"/>
        </top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C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  <color rgb="FFFCF85E"/>
      <color rgb="FFF9F96F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ch!A1"/><Relationship Id="rId7" Type="http://schemas.openxmlformats.org/officeDocument/2006/relationships/hyperlink" Target="#July!A1"/><Relationship Id="rId12" Type="http://schemas.openxmlformats.org/officeDocument/2006/relationships/hyperlink" Target="#Dec!A1"/><Relationship Id="rId17" Type="http://schemas.openxmlformats.org/officeDocument/2006/relationships/image" Target="../media/image5.png"/><Relationship Id="rId2" Type="http://schemas.openxmlformats.org/officeDocument/2006/relationships/hyperlink" Target="#Feb!A1"/><Relationship Id="rId16" Type="http://schemas.openxmlformats.org/officeDocument/2006/relationships/image" Target="../media/image4.png"/><Relationship Id="rId1" Type="http://schemas.openxmlformats.org/officeDocument/2006/relationships/hyperlink" Target="#Jan!A1"/><Relationship Id="rId6" Type="http://schemas.openxmlformats.org/officeDocument/2006/relationships/hyperlink" Target="#June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5" Type="http://schemas.openxmlformats.org/officeDocument/2006/relationships/image" Target="../media/image3.png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C594D7-62AF-4160-9E5A-E65305376505}"/>
            </a:ext>
          </a:extLst>
        </xdr:cNvPr>
        <xdr:cNvSpPr/>
      </xdr:nvSpPr>
      <xdr:spPr>
        <a:xfrm>
          <a:off x="1837898" y="0"/>
          <a:ext cx="15180676" cy="55437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A060988-7A52-4EF2-AE4B-8B15A33A9004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94192</xdr:colOff>
      <xdr:row>3</xdr:row>
      <xdr:rowOff>11374</xdr:rowOff>
    </xdr:from>
    <xdr:to>
      <xdr:col>4</xdr:col>
      <xdr:colOff>181970</xdr:colOff>
      <xdr:row>4</xdr:row>
      <xdr:rowOff>159223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0DD56-6ECC-4AD3-9D46-B368233BE4E1}"/>
            </a:ext>
          </a:extLst>
        </xdr:cNvPr>
        <xdr:cNvSpPr/>
      </xdr:nvSpPr>
      <xdr:spPr>
        <a:xfrm>
          <a:off x="708341" y="557284"/>
          <a:ext cx="1930226" cy="329820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924D87-16DA-427C-87CB-FCC1895704BE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F92AD8-C6B8-461B-9495-0B273C8F8F50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C568A2-C12F-44F4-8115-F1D8E227B493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E99DE6-C287-45C8-BE0F-0956A0E67E3D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04AB13E-7541-4893-A1BF-797B3C6AA0F9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3D6F93-8008-4DC1-AB5B-D4C130E72E49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ABDA124-C52F-4925-87C7-4DD7E83C1ADE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03E692-CCB1-4D65-9BDE-17B40411269C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825238D-CC7F-47D4-9181-3F95EB4358FC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877826-2E65-4879-99C9-A19003A00460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9A43AE-9269-4C0A-819E-FD254DBBFC55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60C66CF-10B1-4648-ACCD-37B2AC07AE42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FF9363F-8717-440D-A288-08AF0A9A8DDD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E9282D3E-6180-44C7-8543-46CC3F1BD969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01-Jan-25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A237627-2EAB-4D1F-AC23-8833F37FF979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BCE18B6F-D46E-4B7F-8DCC-54DA8222D0AE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31-Jan-25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51AFCED-86A1-4969-8F73-204E4594508A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AB56855-45A6-4AFC-BE42-EAE7051C3DDF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70882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C53D4B8B-E57F-4E12-9C71-54A318B5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8C3F1BBC-D19E-4C3F-B120-E06D07F2D2D8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January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30765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07598C-0376-45E4-8FB0-F4967BE3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6397B171-46EF-41DB-9B21-2192C8CDD476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C919CB87-C557-4FBA-B506-3EB70EA6A5D8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204157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03F7899-DA24-4E2D-9E6E-B85E590F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966B7C78-5128-49FC-AF4F-3BC2707550F9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106248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6C88F3-CE51-48F0-9006-4C656E37B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A9321D-6DDB-4ADF-96B6-879F618BB4D0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C915073-DF7F-4BBF-BBAC-0CAF51463923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242043</xdr:colOff>
      <xdr:row>3</xdr:row>
      <xdr:rowOff>34120</xdr:rowOff>
    </xdr:from>
    <xdr:to>
      <xdr:col>3</xdr:col>
      <xdr:colOff>363940</xdr:colOff>
      <xdr:row>4</xdr:row>
      <xdr:rowOff>147850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B204C-D8E1-44D4-AA5C-F6E86FED0E74}"/>
            </a:ext>
          </a:extLst>
        </xdr:cNvPr>
        <xdr:cNvSpPr/>
      </xdr:nvSpPr>
      <xdr:spPr>
        <a:xfrm>
          <a:off x="242043" y="580030"/>
          <a:ext cx="1964345" cy="29570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53D347-B7B0-4347-B9E0-C3F1054E7763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1CC386-448F-49C2-9ACF-A09FC720B9E2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318B69-1E25-473B-9F3B-D07BD1C027FC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12D1E5-7067-41E3-A0DA-46B17167FB4A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D1387C3-8F5F-44E1-AE0C-F7A07F4BBF7D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A85F4F-98CD-4B89-BB22-D15C553DD6D0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44A3A0-B973-452C-B7D2-23CECCC46495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CFA5ED-46C5-4EB3-8B6D-39511EE29B3D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1</xdr:col>
      <xdr:colOff>194481</xdr:colOff>
      <xdr:row>30</xdr:row>
      <xdr:rowOff>55554</xdr:rowOff>
    </xdr:from>
    <xdr:to>
      <xdr:col>4</xdr:col>
      <xdr:colOff>296081</xdr:colOff>
      <xdr:row>32</xdr:row>
      <xdr:rowOff>22746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F2F6B7C-0D6B-4CEC-AB3D-6D888837F416}"/>
            </a:ext>
          </a:extLst>
        </xdr:cNvPr>
        <xdr:cNvSpPr/>
      </xdr:nvSpPr>
      <xdr:spPr>
        <a:xfrm>
          <a:off x="808630" y="5571524"/>
          <a:ext cx="1944048" cy="331132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A624C6B-9454-402C-B690-FC5CADDE98F0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28B87EE-7F64-443E-B3BF-9CB08D84828A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12A04F7-B480-4FAB-89E0-71EC5F7AB765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A129FD0-B6DA-4C56-9252-6B0B0817E3B8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CE17F6D1-3B1D-4A18-85EA-EEE18E244A08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01-Oct-25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7D89E60-EDAF-4931-94CD-DCCD129E7700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B032FDF-F4B3-4739-B6B6-63607B05045C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31-Oct-25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DBD4589-A559-4FF1-8510-0DEC83A78DBE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32EAEAA-4A96-41D7-B895-91854219096A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C6A0B05D-744E-4BC4-B53D-A9ED271BC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045AC2C6-DE89-4A3C-BDFD-27A91CA0541D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October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00AE802-3671-4CF5-A5C6-473F9D218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EFE37DAD-546C-4428-A7E9-2E39265AF933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2DD0B0C8-F8F5-4C99-BABF-23A8AFA465E7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7D9BC52-0F00-4CFE-A3B1-EFC7260FA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5FAB9C1E-8901-4C40-921B-BF80BCB57583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EE52EB5-FA16-457D-B709-6F9587A7F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FCFAB1-7604-43D6-83E1-45298A7AE0D9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227DC8-329B-4AC6-AEE4-F2981635EA61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253415</xdr:colOff>
      <xdr:row>3</xdr:row>
      <xdr:rowOff>22747</xdr:rowOff>
    </xdr:from>
    <xdr:to>
      <xdr:col>3</xdr:col>
      <xdr:colOff>352567</xdr:colOff>
      <xdr:row>4</xdr:row>
      <xdr:rowOff>147850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2A8603-B235-4994-8D45-1C1367342A79}"/>
            </a:ext>
          </a:extLst>
        </xdr:cNvPr>
        <xdr:cNvSpPr/>
      </xdr:nvSpPr>
      <xdr:spPr>
        <a:xfrm>
          <a:off x="253415" y="568657"/>
          <a:ext cx="1941600" cy="30707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DE29F8-EFEA-4E7A-954E-C54B84679087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8C278C-E573-4A27-BE0C-63D2C8950286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8538D-7CFD-45F6-ACD1-8EEEC0ECE165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B858120-019C-4D70-AE16-B00854652A94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8F7A59-21A8-4263-B139-F95F01AD501C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ACBFFD-20D1-4E42-A5B8-EA7451F4C717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50690E-7575-4B5B-9F32-7328408A4FB9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D6F7611-BDFF-4384-A98C-8A7F655E4138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3E87297-7683-4D71-88A0-2647822C1749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1</xdr:col>
      <xdr:colOff>253194</xdr:colOff>
      <xdr:row>33</xdr:row>
      <xdr:rowOff>64826</xdr:rowOff>
    </xdr:from>
    <xdr:to>
      <xdr:col>4</xdr:col>
      <xdr:colOff>354794</xdr:colOff>
      <xdr:row>35</xdr:row>
      <xdr:rowOff>30960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F2A2B3-9360-48E8-98DE-DD442F8AA640}"/>
            </a:ext>
          </a:extLst>
        </xdr:cNvPr>
        <xdr:cNvSpPr/>
      </xdr:nvSpPr>
      <xdr:spPr>
        <a:xfrm>
          <a:off x="867343" y="6126707"/>
          <a:ext cx="1944048" cy="330074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1FB3992-A252-428B-B741-5BEFE06170B0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9E02885-BDB9-4E97-BF03-6F73EA73D7F5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F107C72-5C72-45A4-A866-6092B434D714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08A6411-4B3D-4A26-AA3F-F138AE5A1B6B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01-Nov-25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06E9C8E-716F-431C-8EB8-AE01D876BA84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1F1AD501-CCE9-420A-BA89-78B71E0DC5DF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30-Nov-25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76DCD25-036E-4DA4-ABB1-33D03BA88876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8758220-68B9-492B-AFB6-43DE6D12ABFB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C0ACE132-1C9C-49B5-A81D-E0818AE88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3B0A668-7849-492A-9A44-EA2D3BCD6426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November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C576CC-3F7F-4551-A13A-23D120F79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981DBF50-1A38-436E-812B-3EB37BEC2AC9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E61899CA-4843-4B58-B7C3-B8A99B73E802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6D09F31-5664-4EB1-9722-6CC2876B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A032CF4A-49FA-4302-8304-7E5DB39F0315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4ED429E-EE20-4C4D-849F-ACF251572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09BE260-D3ED-8361-9A7B-7709CF490BE7}"/>
            </a:ext>
          </a:extLst>
        </xdr:cNvPr>
        <xdr:cNvSpPr/>
      </xdr:nvSpPr>
      <xdr:spPr>
        <a:xfrm>
          <a:off x="1828799" y="0"/>
          <a:ext cx="15236405" cy="551392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6B71C6E-A6DB-F33D-2F55-81AD96BC19BF}"/>
            </a:ext>
          </a:extLst>
        </xdr:cNvPr>
        <xdr:cNvSpPr/>
      </xdr:nvSpPr>
      <xdr:spPr>
        <a:xfrm>
          <a:off x="15239" y="0"/>
          <a:ext cx="1847427" cy="7255932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253416</xdr:colOff>
      <xdr:row>3</xdr:row>
      <xdr:rowOff>34119</xdr:rowOff>
    </xdr:from>
    <xdr:to>
      <xdr:col>3</xdr:col>
      <xdr:colOff>363940</xdr:colOff>
      <xdr:row>4</xdr:row>
      <xdr:rowOff>147849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EABB3D-6483-15B2-AFDF-3B73BE7391FD}"/>
            </a:ext>
          </a:extLst>
        </xdr:cNvPr>
        <xdr:cNvSpPr/>
      </xdr:nvSpPr>
      <xdr:spPr>
        <a:xfrm>
          <a:off x="253416" y="580029"/>
          <a:ext cx="1952972" cy="29570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9E3B4E-8E48-4E07-8B44-68ED08207069}"/>
            </a:ext>
          </a:extLst>
        </xdr:cNvPr>
        <xdr:cNvSpPr/>
      </xdr:nvSpPr>
      <xdr:spPr>
        <a:xfrm>
          <a:off x="247650" y="1100665"/>
          <a:ext cx="1930400" cy="3302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13513A-9AC3-4D4F-AE73-4EC0CB6637EE}"/>
            </a:ext>
          </a:extLst>
        </xdr:cNvPr>
        <xdr:cNvSpPr/>
      </xdr:nvSpPr>
      <xdr:spPr>
        <a:xfrm>
          <a:off x="238125" y="1635125"/>
          <a:ext cx="1930400" cy="346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9F494D-C8CA-48E2-9A45-58DBC0CB20F4}"/>
            </a:ext>
          </a:extLst>
        </xdr:cNvPr>
        <xdr:cNvSpPr/>
      </xdr:nvSpPr>
      <xdr:spPr>
        <a:xfrm>
          <a:off x="228600" y="2160058"/>
          <a:ext cx="1930400" cy="33760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ABC0779-4CCC-4905-ABE5-E69A2DDF1B8F}"/>
            </a:ext>
          </a:extLst>
        </xdr:cNvPr>
        <xdr:cNvSpPr/>
      </xdr:nvSpPr>
      <xdr:spPr>
        <a:xfrm>
          <a:off x="209550" y="2729441"/>
          <a:ext cx="1930400" cy="3270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4F48389-A657-4F15-A1E9-AD84EC61363B}"/>
            </a:ext>
          </a:extLst>
        </xdr:cNvPr>
        <xdr:cNvSpPr/>
      </xdr:nvSpPr>
      <xdr:spPr>
        <a:xfrm>
          <a:off x="228600" y="3297766"/>
          <a:ext cx="1930400" cy="3090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287AA7-F4FF-433A-A606-88440D30299E}"/>
            </a:ext>
          </a:extLst>
        </xdr:cNvPr>
        <xdr:cNvSpPr/>
      </xdr:nvSpPr>
      <xdr:spPr>
        <a:xfrm>
          <a:off x="209550" y="3876675"/>
          <a:ext cx="1930400" cy="32279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E17804-DFE3-4F58-97AD-8F0A62890516}"/>
            </a:ext>
          </a:extLst>
        </xdr:cNvPr>
        <xdr:cNvSpPr/>
      </xdr:nvSpPr>
      <xdr:spPr>
        <a:xfrm>
          <a:off x="228600" y="4471458"/>
          <a:ext cx="1930400" cy="30374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5080F34-B2E6-4261-A194-50E273978EFC}"/>
            </a:ext>
          </a:extLst>
        </xdr:cNvPr>
        <xdr:cNvSpPr/>
      </xdr:nvSpPr>
      <xdr:spPr>
        <a:xfrm>
          <a:off x="228600" y="5032375"/>
          <a:ext cx="1930400" cy="3524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7092B07-1210-4D7B-A6B6-FBC9FA64F8FF}"/>
            </a:ext>
          </a:extLst>
        </xdr:cNvPr>
        <xdr:cNvSpPr/>
      </xdr:nvSpPr>
      <xdr:spPr>
        <a:xfrm>
          <a:off x="228600" y="5620808"/>
          <a:ext cx="1930400" cy="3397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372B728-B1A6-4A5B-A562-FC83BF5EAABF}"/>
            </a:ext>
          </a:extLst>
        </xdr:cNvPr>
        <xdr:cNvSpPr/>
      </xdr:nvSpPr>
      <xdr:spPr>
        <a:xfrm>
          <a:off x="219075" y="6222999"/>
          <a:ext cx="1930400" cy="33866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1</xdr:col>
      <xdr:colOff>391520</xdr:colOff>
      <xdr:row>36</xdr:row>
      <xdr:rowOff>69849</xdr:rowOff>
    </xdr:from>
    <xdr:to>
      <xdr:col>4</xdr:col>
      <xdr:colOff>493120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A2322D4-A6D2-43DC-A463-6EC9CC3C8B53}"/>
            </a:ext>
          </a:extLst>
        </xdr:cNvPr>
        <xdr:cNvSpPr/>
      </xdr:nvSpPr>
      <xdr:spPr>
        <a:xfrm>
          <a:off x="1005669" y="6677640"/>
          <a:ext cx="1944048" cy="327958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44974-6DF4-B466-7169-FA3059B6E055}"/>
            </a:ext>
          </a:extLst>
        </xdr:cNvPr>
        <xdr:cNvSpPr/>
      </xdr:nvSpPr>
      <xdr:spPr>
        <a:xfrm>
          <a:off x="17458267" y="8467"/>
          <a:ext cx="10024533" cy="524933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3DFB907-98A5-1DBD-CBAD-710113BB93D1}"/>
            </a:ext>
          </a:extLst>
        </xdr:cNvPr>
        <xdr:cNvSpPr txBox="1"/>
      </xdr:nvSpPr>
      <xdr:spPr>
        <a:xfrm>
          <a:off x="2200124" y="151190"/>
          <a:ext cx="1157515" cy="23706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7" name="TextBox 16">
          <a:extLst>
            <a:ext uri="{FF2B5EF4-FFF2-40B4-BE49-F238E27FC236}">
              <a16:creationId xmlns:a16="http://schemas.microsoft.com/office/drawing/2014/main" id="{D1A744BC-09D5-43AF-9DA3-D3C127C435E6}"/>
            </a:ext>
          </a:extLst>
        </xdr:cNvPr>
        <xdr:cNvSpPr txBox="1"/>
      </xdr:nvSpPr>
      <xdr:spPr>
        <a:xfrm>
          <a:off x="3374572" y="151190"/>
          <a:ext cx="1149047" cy="237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01-Dec-25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573407-D3A1-4381-88E7-B00122AC47A8}"/>
            </a:ext>
          </a:extLst>
        </xdr:cNvPr>
        <xdr:cNvSpPr txBox="1"/>
      </xdr:nvSpPr>
      <xdr:spPr>
        <a:xfrm>
          <a:off x="4793342" y="151190"/>
          <a:ext cx="1175657" cy="2358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19" name="TextBox 18">
          <a:extLst>
            <a:ext uri="{FF2B5EF4-FFF2-40B4-BE49-F238E27FC236}">
              <a16:creationId xmlns:a16="http://schemas.microsoft.com/office/drawing/2014/main" id="{7C0640F1-D9F0-49CD-B3B4-5B268B555290}"/>
            </a:ext>
          </a:extLst>
        </xdr:cNvPr>
        <xdr:cNvSpPr txBox="1"/>
      </xdr:nvSpPr>
      <xdr:spPr>
        <a:xfrm>
          <a:off x="5989563" y="145142"/>
          <a:ext cx="1273627" cy="241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31-Dec-25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6D030C4-9204-8561-D157-BC065660FA36}"/>
            </a:ext>
          </a:extLst>
        </xdr:cNvPr>
        <xdr:cNvSpPr/>
      </xdr:nvSpPr>
      <xdr:spPr>
        <a:xfrm>
          <a:off x="7620000" y="95250"/>
          <a:ext cx="5372100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9111642-75C4-3345-DD75-6F277106C6A3}"/>
            </a:ext>
          </a:extLst>
        </xdr:cNvPr>
        <xdr:cNvSpPr txBox="1"/>
      </xdr:nvSpPr>
      <xdr:spPr>
        <a:xfrm>
          <a:off x="7677151" y="89534"/>
          <a:ext cx="3819524" cy="310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C224982-EE76-CE30-C25D-1F8E7E4EE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6199" y="114300"/>
          <a:ext cx="371475" cy="37147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5" name="TextBox 24">
          <a:extLst>
            <a:ext uri="{FF2B5EF4-FFF2-40B4-BE49-F238E27FC236}">
              <a16:creationId xmlns:a16="http://schemas.microsoft.com/office/drawing/2014/main" id="{CFCEBEED-0E48-F39E-CF92-F11AF9291052}"/>
            </a:ext>
          </a:extLst>
        </xdr:cNvPr>
        <xdr:cNvSpPr txBox="1"/>
      </xdr:nvSpPr>
      <xdr:spPr>
        <a:xfrm>
          <a:off x="10953750" y="85725"/>
          <a:ext cx="19145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December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87DD488-95F8-92AF-7C0D-DB2C2840A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92150" y="104776"/>
          <a:ext cx="457200" cy="39290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8" name="TextBox 27">
          <a:extLst>
            <a:ext uri="{FF2B5EF4-FFF2-40B4-BE49-F238E27FC236}">
              <a16:creationId xmlns:a16="http://schemas.microsoft.com/office/drawing/2014/main" id="{33BE943A-6497-4113-BAF5-6C78854CC037}"/>
            </a:ext>
          </a:extLst>
        </xdr:cNvPr>
        <xdr:cNvSpPr txBox="1"/>
      </xdr:nvSpPr>
      <xdr:spPr>
        <a:xfrm>
          <a:off x="13554074" y="104775"/>
          <a:ext cx="1209676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30" name="TextBox 29">
          <a:extLst>
            <a:ext uri="{FF2B5EF4-FFF2-40B4-BE49-F238E27FC236}">
              <a16:creationId xmlns:a16="http://schemas.microsoft.com/office/drawing/2014/main" id="{065A444B-1230-4CD9-9485-A4802BA97EEE}"/>
            </a:ext>
          </a:extLst>
        </xdr:cNvPr>
        <xdr:cNvSpPr txBox="1"/>
      </xdr:nvSpPr>
      <xdr:spPr>
        <a:xfrm>
          <a:off x="14668498" y="104774"/>
          <a:ext cx="1209676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763FD33-CCE4-FB15-D7EF-1CF504005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44673" y="104774"/>
          <a:ext cx="465514" cy="40005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32" name="TextBox 31">
          <a:extLst>
            <a:ext uri="{FF2B5EF4-FFF2-40B4-BE49-F238E27FC236}">
              <a16:creationId xmlns:a16="http://schemas.microsoft.com/office/drawing/2014/main" id="{EA9EC018-1E39-4E6E-BC14-A9D00C27C9AB}"/>
            </a:ext>
          </a:extLst>
        </xdr:cNvPr>
        <xdr:cNvSpPr txBox="1"/>
      </xdr:nvSpPr>
      <xdr:spPr>
        <a:xfrm>
          <a:off x="15716250" y="104775"/>
          <a:ext cx="1247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492C970-8FFF-0E53-C393-20CD02239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69490" y="104775"/>
          <a:ext cx="465513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AD4FFA3-BE2A-4012-9B0B-0FC2924A075B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4937E4-2C72-4220-AFB5-5F6078CA2A4D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185177</xdr:colOff>
      <xdr:row>3</xdr:row>
      <xdr:rowOff>68238</xdr:rowOff>
    </xdr:from>
    <xdr:to>
      <xdr:col>3</xdr:col>
      <xdr:colOff>318448</xdr:colOff>
      <xdr:row>5</xdr:row>
      <xdr:rowOff>11372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3D314-3F11-4D68-8B82-EE8587DD7A29}"/>
            </a:ext>
          </a:extLst>
        </xdr:cNvPr>
        <xdr:cNvSpPr/>
      </xdr:nvSpPr>
      <xdr:spPr>
        <a:xfrm>
          <a:off x="185177" y="614148"/>
          <a:ext cx="1975719" cy="307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1</xdr:col>
      <xdr:colOff>156665</xdr:colOff>
      <xdr:row>6</xdr:row>
      <xdr:rowOff>21481</xdr:rowOff>
    </xdr:from>
    <xdr:to>
      <xdr:col>4</xdr:col>
      <xdr:colOff>258265</xdr:colOff>
      <xdr:row>7</xdr:row>
      <xdr:rowOff>161117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187BD2-5982-433D-A344-926D8E1567A4}"/>
            </a:ext>
          </a:extLst>
        </xdr:cNvPr>
        <xdr:cNvSpPr/>
      </xdr:nvSpPr>
      <xdr:spPr>
        <a:xfrm>
          <a:off x="770814" y="1113302"/>
          <a:ext cx="1944048" cy="321606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8E4ED7-3944-45AB-9671-0CECCF6BD41E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2295B5-02DE-40BD-98B6-24C67AA75623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6C09F5-7921-4CB3-882B-B3490E51CBF3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93F9A4B-EDA7-4DB7-9B1E-D78F7B7357C4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30A53F-1FE6-4E75-B332-15F3A26A6769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53C75AC-0A4E-4EDF-9F49-330981755F57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0B4E22-4091-451D-B8FD-80401E4F83D8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EE7EA-5485-47AA-93B8-9C84A83ABF0B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4653C11-EEE1-4371-9A9C-A985468B897B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49C4360-65A7-495D-887B-0D5378BFACF9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01640E4-4321-4C67-8905-18A17ED9BE05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8915C09-C5CA-4A73-91CA-243CDB714FB0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7A2EEB3F-AFE1-4EA3-A0C5-FCCEA036ECB2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01-Feb-25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EE5EBAA-9009-4017-A11D-6BE985BCDFBD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1241AF12-3670-4436-AA2C-A9F037A3E09B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28-Feb-25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1B8FDE5-EDE6-4833-BBD9-AD31EE448EEB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E18961F-CA78-4891-9E12-17480D2F5B6B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EECE340B-222E-4315-BCC3-6EBC47139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28606208-964A-4CD0-9332-BAAB0799A050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February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00FB80D-9EA3-4C19-919F-BABE0B510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7543414E-B1ED-4749-95B1-00C2C08D83CA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33F4EE12-EE43-47F3-8083-D8C1E2606256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0C05CB0-4714-4B4E-9DB9-F750C976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53D59BA8-54F0-4607-A100-5B070936D373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5D5DEC3-7C92-4D65-8DBF-98F716A9C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72D9D6-322A-4FB9-92D5-F621F0E653AC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DE075EF-CBB1-4AAF-9B48-EE79DCB56B51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253415</xdr:colOff>
      <xdr:row>3</xdr:row>
      <xdr:rowOff>45493</xdr:rowOff>
    </xdr:from>
    <xdr:to>
      <xdr:col>3</xdr:col>
      <xdr:colOff>352567</xdr:colOff>
      <xdr:row>4</xdr:row>
      <xdr:rowOff>170597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3248B-9321-42A6-B6C2-642AEAF0D414}"/>
            </a:ext>
          </a:extLst>
        </xdr:cNvPr>
        <xdr:cNvSpPr/>
      </xdr:nvSpPr>
      <xdr:spPr>
        <a:xfrm>
          <a:off x="253415" y="591403"/>
          <a:ext cx="1941600" cy="3070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6CEA15-FE5B-4BEF-B39A-9B66F62FA66C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1</xdr:col>
      <xdr:colOff>249499</xdr:colOff>
      <xdr:row>8</xdr:row>
      <xdr:rowOff>136525</xdr:rowOff>
    </xdr:from>
    <xdr:to>
      <xdr:col>4</xdr:col>
      <xdr:colOff>351099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847733-95CC-4D08-94B6-BF726D98FA8B}"/>
            </a:ext>
          </a:extLst>
        </xdr:cNvPr>
        <xdr:cNvSpPr/>
      </xdr:nvSpPr>
      <xdr:spPr>
        <a:xfrm>
          <a:off x="863648" y="1603659"/>
          <a:ext cx="1944048" cy="343295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CF6231-73B4-471F-A163-F9A686184EB5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397002-4829-40F7-BEE6-B46CC0F74EF6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F9916AC-F5A0-44B6-96D8-6F5E0971AB02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5EB3DE-1309-450E-9588-09431322EBE6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369B34-7E0B-4B13-A9BB-EAF6373D29FF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FADD13-28B4-4E1D-A893-0327667D3DD2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8C21971-7520-401C-93AE-24F87F9DB391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423C66-5147-493A-B4CA-A114705A8942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6E8189C-41B9-4DA8-98C5-1AD2C3BA3357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1AC3966-21AB-45E3-9D88-CF2BE65D3FE6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4E3CC13-9DE4-466C-9EA8-74D3716259A9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CA10FD7B-A92F-4217-B81F-85482932677D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01-Mar-25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23A3C0A-0BC2-473C-9E54-F55E0810D51A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BBC3E560-A5A9-4BD2-83C6-A757ED04A4CD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31-Mar-25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021FE50-BEC2-44E5-8870-CDE12E3BD9B7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1462B2-8359-45D7-B26C-DDFEF72BB541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11EB6151-F370-40DF-BF9D-E712ABE9F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21F04EF1-8407-4646-8FAC-244C3C3706BE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March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FA3A2D7-AC78-47BD-95C8-6D56E502C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50AF448A-DB00-4476-A3AD-A7223529E5C1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6200E9D9-CF78-4DE8-A7D5-F34C4EEE9DE2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BAABDEB-5A97-4393-ABD9-14C8E226C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99464031-3823-4EBA-9A9C-2788DFA10592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A4A2885-8489-4911-A08C-4DCBB3AB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4B2DE8-5AEA-4FCD-B3F0-EE36B058D7DD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A572AF7-1F3F-426D-8B21-5B7F380D2857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242043</xdr:colOff>
      <xdr:row>3</xdr:row>
      <xdr:rowOff>34120</xdr:rowOff>
    </xdr:from>
    <xdr:to>
      <xdr:col>3</xdr:col>
      <xdr:colOff>363940</xdr:colOff>
      <xdr:row>4</xdr:row>
      <xdr:rowOff>170597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82AFCB-BF0D-4DC0-9551-9DD0BABBC6F3}"/>
            </a:ext>
          </a:extLst>
        </xdr:cNvPr>
        <xdr:cNvSpPr/>
      </xdr:nvSpPr>
      <xdr:spPr>
        <a:xfrm>
          <a:off x="242043" y="580030"/>
          <a:ext cx="1964345" cy="31844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4EDC47-0B12-42DA-B116-E125E0F4B5B4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F3C5B9-5BED-441D-B4B4-51C60E3A828F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1</xdr:col>
      <xdr:colOff>194480</xdr:colOff>
      <xdr:row>11</xdr:row>
      <xdr:rowOff>133871</xdr:rowOff>
    </xdr:from>
    <xdr:to>
      <xdr:col>4</xdr:col>
      <xdr:colOff>296080</xdr:colOff>
      <xdr:row>13</xdr:row>
      <xdr:rowOff>98946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FBFBCC-CA2A-4A1C-94C6-FFA768994D60}"/>
            </a:ext>
          </a:extLst>
        </xdr:cNvPr>
        <xdr:cNvSpPr/>
      </xdr:nvSpPr>
      <xdr:spPr>
        <a:xfrm>
          <a:off x="808629" y="2169662"/>
          <a:ext cx="1944048" cy="329015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53C68F-2EB3-4610-BEF3-EE3F7849AB04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B3E3D5-020E-4AE4-8C1F-5FA515BFC715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44845D-D585-46E3-88E0-9E7127AB3D55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244AF0-708E-4F2E-AC12-CE9DD166205B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FDAF210-40A4-4EC6-8C14-BA601426446F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4483203-C6EC-4B1C-8461-63306DA41488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1B68672-6E01-4D68-81B3-691967F6E502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65086D5-C98B-482B-B299-72B89B6E19A2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9ED9FC1-4213-4B66-9A98-082B222F5E76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AF1BF15-B8EB-4932-B6AA-CF66F1BF2A7B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720BFC91-E8BD-4AF6-A763-CEAEA54B97AE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01-Apr-25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E2E32-95FB-4DF2-A995-C407E52E0D60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1E0662F4-A0F1-46A6-8531-FD945B903C06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30-Apr-25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A43142F-C965-4506-A280-8094BD183BEC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6BE041B-504E-4A19-9439-B416AF2DBDC9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3AAE3B3B-CEB0-462B-BD6F-DD9E5AE90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4A0C27F5-E43A-4D31-89EF-CBCB05F5F333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April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8CBC085-7932-4EFD-BB9B-1495DAA1E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F16F3183-C3A3-439F-991E-20CA5C338805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68F95448-B946-4EAC-A4B6-8A429ED01F3D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A7D9B6E-D40A-4395-ADAB-312BB432B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74F18137-F2B9-470A-B76D-DA40F31FD633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0DB3608-4DC3-4E44-B752-E39D35875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D7EE42-F189-46C3-8475-9B7CDFD23347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9706680-0DF4-4337-AFD3-FF88C334C47B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230671</xdr:colOff>
      <xdr:row>3</xdr:row>
      <xdr:rowOff>8466</xdr:rowOff>
    </xdr:from>
    <xdr:to>
      <xdr:col>3</xdr:col>
      <xdr:colOff>375313</xdr:colOff>
      <xdr:row>4</xdr:row>
      <xdr:rowOff>159223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5EADE-E7E9-4BC7-B05D-DDE826B4DDC1}"/>
            </a:ext>
          </a:extLst>
        </xdr:cNvPr>
        <xdr:cNvSpPr/>
      </xdr:nvSpPr>
      <xdr:spPr>
        <a:xfrm>
          <a:off x="230671" y="554376"/>
          <a:ext cx="1987090" cy="3327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6BCA91-7C95-4708-8D6C-93E394EB78C0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35DF1A-BFD3-4ADB-A6ED-27058E33FA86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337A84-6F6C-485D-ABF0-7167822FF835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1</xdr:col>
      <xdr:colOff>141311</xdr:colOff>
      <xdr:row>14</xdr:row>
      <xdr:rowOff>133081</xdr:rowOff>
    </xdr:from>
    <xdr:to>
      <xdr:col>4</xdr:col>
      <xdr:colOff>242911</xdr:colOff>
      <xdr:row>16</xdr:row>
      <xdr:rowOff>87572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0F284A-1781-4200-977D-5A91BEEA242B}"/>
            </a:ext>
          </a:extLst>
        </xdr:cNvPr>
        <xdr:cNvSpPr/>
      </xdr:nvSpPr>
      <xdr:spPr>
        <a:xfrm>
          <a:off x="755460" y="2714782"/>
          <a:ext cx="1944048" cy="318432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E5A019-3656-411E-B96F-03F86B771FBE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7786801-EBCF-42C0-A8A0-25C0B7F5A0F5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BBBE243-A6AA-4303-A1F5-1EEDE0C29AF9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025F141-7FB6-4A2D-A759-327EA782591A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AD8052E-C35A-410B-9EF5-6D1E36C1411B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A3F5D38-7CE8-4164-B113-1E920A8F3A67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5B64F7A-014F-4D3F-A424-DEB1ADB6189D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E83065-24CB-4D4E-A627-CE57CDE51A3A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EA5E3CC-3802-4C2D-966F-9D731A20AB4D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082A9DB-C348-4DB7-8C7A-7473EAAB745B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01-May-25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E6DE27A-4480-4772-B655-E4B5D0BB7EF9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3F8E36C-C2DD-43DA-812D-E7925A3CA58B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31-May-25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8FF99B0-CFFA-4B04-AE8A-EB554E25A0EB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5030F3-4D30-43C4-A1ED-C8A364472300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53ECF3B6-7616-4B99-84D8-8382F500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11045E67-3297-482E-8CC8-FEFE0C545D10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May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D3DDEB8-9422-4465-B51E-8E1E2160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88FEB14F-81C6-4EB8-AD23-9E4B597F4DEB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046A1BFA-AE36-4909-8FFA-B67333307B9D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8727EA2-09C9-4C24-941D-9571F70DB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E61212BC-AB50-4968-8221-70F95C350E4A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7421481-00A3-4E41-8F9A-574EA425B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BF2AF6-4687-48B4-8D1F-4329BF81F96F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70C7231-2716-4DEF-B2F4-B74679A75BD9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264789</xdr:colOff>
      <xdr:row>3</xdr:row>
      <xdr:rowOff>11374</xdr:rowOff>
    </xdr:from>
    <xdr:to>
      <xdr:col>3</xdr:col>
      <xdr:colOff>352567</xdr:colOff>
      <xdr:row>4</xdr:row>
      <xdr:rowOff>125104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71933-211C-4553-9560-6C4F03087A4C}"/>
            </a:ext>
          </a:extLst>
        </xdr:cNvPr>
        <xdr:cNvSpPr/>
      </xdr:nvSpPr>
      <xdr:spPr>
        <a:xfrm>
          <a:off x="264789" y="557284"/>
          <a:ext cx="1930226" cy="29570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53B9E2-E352-4EF8-9A2C-D29CDCDFB0B8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0EA0A5-10F8-4FE3-8294-655CF20D9DFB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AA2ECA-E657-4A21-B822-4B0977ADF86B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11B325-44D5-49BD-88E4-570EF248BF05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1</xdr:col>
      <xdr:colOff>137615</xdr:colOff>
      <xdr:row>17</xdr:row>
      <xdr:rowOff>131233</xdr:rowOff>
    </xdr:from>
    <xdr:to>
      <xdr:col>4</xdr:col>
      <xdr:colOff>239215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6F57A3C-97E6-426A-A930-CF6A52340831}"/>
            </a:ext>
          </a:extLst>
        </xdr:cNvPr>
        <xdr:cNvSpPr/>
      </xdr:nvSpPr>
      <xdr:spPr>
        <a:xfrm>
          <a:off x="751764" y="3258845"/>
          <a:ext cx="1944048" cy="300440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0D3547-478C-4010-BD1A-1F0292056CB0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174173-484C-429C-88D8-398F1D7759AC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137AFB-0FC5-452E-B1A7-893E4DAEDE77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605F6CE-FF3D-42BF-8E10-B299E1CDBE38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91C583D-5D25-4A5B-8D13-F3A8C1E3E416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B22E7E-8CBD-4DEC-A98C-990E8F038293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209559F-9840-4DA0-B2DA-B1ED63E9F8FC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28C27BF-AF6B-4D98-9929-1D18EEC512C2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1B019113-6516-4123-800C-01FF6E148B1D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01-Jun-25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6419B41-CCAB-4C15-8F50-C966032895D7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3E05AF32-B073-44BD-8A71-BDEC7C6859E8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30-Jun-25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FC49578-E214-456E-B145-25DC2F799A33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FF5E840-821F-42B2-B23B-808CE04BBD1C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EBEC839C-ACBB-4514-8F81-A7009E42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F63B1CDA-7C8B-48D5-857B-89E25408E8DD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June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DB923F5-7E1B-4BDC-8BF7-5BB553649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21CFCFB1-76F8-4A63-9FA9-51B5560C55DB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74C58C3D-8ABF-441D-AC35-8F3C6B04DB14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7D96B65-8A91-4E00-9191-C023A8123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EE8EB04F-564D-49B8-96CB-B29979CE03BF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9E0FB52-A14C-4446-AB03-420A5628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7CFC27-E1DE-4489-8A0B-105F78E86A88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95BB169-96FE-4D6C-9A48-34B4639F9522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253416</xdr:colOff>
      <xdr:row>3</xdr:row>
      <xdr:rowOff>45492</xdr:rowOff>
    </xdr:from>
    <xdr:to>
      <xdr:col>3</xdr:col>
      <xdr:colOff>386686</xdr:colOff>
      <xdr:row>4</xdr:row>
      <xdr:rowOff>136476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2BF0EA-9A77-4209-8F24-32F920712164}"/>
            </a:ext>
          </a:extLst>
        </xdr:cNvPr>
        <xdr:cNvSpPr/>
      </xdr:nvSpPr>
      <xdr:spPr>
        <a:xfrm>
          <a:off x="253416" y="591402"/>
          <a:ext cx="1975718" cy="2729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3A24DC-8084-4432-844F-8D26CDFE505A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44B782-D57B-4986-9B40-2F39684DC8D8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AED2F1-49CA-4F64-821A-A9A6673A79BE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F5B38C-0C86-4FFD-B92D-040A72F3F75A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19DA214-FCDD-4AB7-9568-407DF93DE368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1</xdr:col>
      <xdr:colOff>141311</xdr:colOff>
      <xdr:row>20</xdr:row>
      <xdr:rowOff>174089</xdr:rowOff>
    </xdr:from>
    <xdr:to>
      <xdr:col>4</xdr:col>
      <xdr:colOff>242911</xdr:colOff>
      <xdr:row>22</xdr:row>
      <xdr:rowOff>124347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2AD6BA9-241A-460B-A0E9-6385EEE0D988}"/>
            </a:ext>
          </a:extLst>
        </xdr:cNvPr>
        <xdr:cNvSpPr/>
      </xdr:nvSpPr>
      <xdr:spPr>
        <a:xfrm>
          <a:off x="755460" y="3847611"/>
          <a:ext cx="1944048" cy="314199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9CEC7A-00D8-421F-80B8-8E1081396FDA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BE4E8E-9C9F-4250-9D1E-B4E69CD5D7CD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BA5B529-7674-420E-8D6C-BB99FA835B93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222B578-4206-4966-8EDB-B26D0EC1FB09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F0CBD3D-656C-4ABF-8E6C-57C54741505D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6AE0592-A50F-4E14-B703-7421DED1DBAE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9210FBA-55EF-4513-AFBB-43CF5B49B870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3B2EC58-88CC-4B01-8919-7E5F2C0AC705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01-Jul-25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768BD8E-C27A-4A8A-A6FA-7A15455A2D22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FA3A8F8-C3F8-4F7E-85EF-007C983624B6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31-Jul-25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99E46AC-373C-4CE4-B3A8-B9F027F7E899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8E5002C-0F8C-44D9-945D-FC70BBCA477E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F7F40AFA-BA58-42CD-A91D-BCAA5FEAF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B6FFC967-4AD3-4185-90E0-C4DDC6D0C603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July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9F1428-AE41-4729-BCD1-09CDC809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FF5589C3-EA92-4B11-94F6-6E0889D8F71B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BF63BACC-EC1F-4F2E-981F-1AF93E9D2B0F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0F734FC-237D-456D-9CF8-0C56E4643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C49B4410-27F7-43BB-9D93-88461C59E93C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7EA7A8A-F7C9-4F88-8CA0-15C09DDD1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012815-3894-45A9-A2CB-A62F729995C5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C64F772-77FA-486B-8BBB-AC5FF58519D0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242043</xdr:colOff>
      <xdr:row>3</xdr:row>
      <xdr:rowOff>45493</xdr:rowOff>
    </xdr:from>
    <xdr:to>
      <xdr:col>3</xdr:col>
      <xdr:colOff>352567</xdr:colOff>
      <xdr:row>4</xdr:row>
      <xdr:rowOff>159222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8EBB3C-DDC3-40A1-9514-E58D5135E552}"/>
            </a:ext>
          </a:extLst>
        </xdr:cNvPr>
        <xdr:cNvSpPr/>
      </xdr:nvSpPr>
      <xdr:spPr>
        <a:xfrm>
          <a:off x="242043" y="591403"/>
          <a:ext cx="1952972" cy="2957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45B809-0D6B-4FE8-902C-B3F14DEBBA94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E7EB8A-7EE4-48D2-BF11-992389EEDBA0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A08F89-38BA-41FF-9BEE-47AD2D3D2039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AD38FC-71DF-4590-B17B-6A03F629C5AB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F1ADC3E-5FC2-41FF-8CB8-7AB7C3BDDCD9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92B88D-5C21-40C4-B40B-F95562B0684D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1</xdr:col>
      <xdr:colOff>308213</xdr:colOff>
      <xdr:row>24</xdr:row>
      <xdr:rowOff>1058</xdr:rowOff>
    </xdr:from>
    <xdr:to>
      <xdr:col>4</xdr:col>
      <xdr:colOff>409813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58F382A-0010-4F5C-A515-4F09CCF5AB91}"/>
            </a:ext>
          </a:extLst>
        </xdr:cNvPr>
        <xdr:cNvSpPr/>
      </xdr:nvSpPr>
      <xdr:spPr>
        <a:xfrm>
          <a:off x="922362" y="4402461"/>
          <a:ext cx="1944048" cy="299445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0</xdr:col>
      <xdr:colOff>228600</xdr:colOff>
      <xdr:row>27</xdr:row>
      <xdr:rowOff>3175</xdr:rowOff>
    </xdr:from>
    <xdr:to>
      <xdr:col>3</xdr:col>
      <xdr:colOff>330200</xdr:colOff>
      <xdr:row>28</xdr:row>
      <xdr:rowOff>169333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CF880D2-B06C-4E25-BD8E-443B881A20CA}"/>
            </a:ext>
          </a:extLst>
        </xdr:cNvPr>
        <xdr:cNvSpPr/>
      </xdr:nvSpPr>
      <xdr:spPr>
        <a:xfrm>
          <a:off x="228600" y="4971415"/>
          <a:ext cx="1930400" cy="34903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6C3EE52-56BA-4BD3-91B4-085FD3DADC66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89B467C-75BD-4CD6-9767-26A62EF895A5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7ED677-9470-45AE-A0F3-D47B4B173249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3BBF639-BB06-49B2-866C-EB8D0FF8CDD8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9F5A2C9-D1C3-4827-AD19-923CF6503FCE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26DC277A-4E60-487A-8CF5-F6F0F6E7CC5A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01-Aug-25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3573DA4-BF54-43C0-953F-3663BAD94BA0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2A2884D0-F394-4C50-88A3-0B5681B422B5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31-Aug-25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F772AC9-6BE3-4D85-82B7-F7D3F0E8A58F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3DFABD1-32C2-485F-823A-A92737D9BD2A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35E5C545-FA95-428C-98D3-24C5025E7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48732689-BCCE-4762-9853-F9CBED4F156F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August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FA51A18-31B0-49D6-82E5-0A83A74D2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8664BEAD-3B3D-4F2A-B731-1294EDCA57F3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D5E9D876-A790-44B8-A572-CF3A201EB7F1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463B463-EF2D-4C7C-843C-6F7C38E77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C8090480-2065-425B-A942-34AF929D311C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3B2FAF1-8E43-41FB-918F-C5F6C2CF8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41</xdr:col>
      <xdr:colOff>72604</xdr:colOff>
      <xdr:row>3</xdr:row>
      <xdr:rowOff>8467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366D75-48F2-4BF6-AC7F-4BB0EB3EB916}"/>
            </a:ext>
          </a:extLst>
        </xdr:cNvPr>
        <xdr:cNvSpPr/>
      </xdr:nvSpPr>
      <xdr:spPr>
        <a:xfrm>
          <a:off x="1828799" y="0"/>
          <a:ext cx="15213545" cy="55710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15239</xdr:colOff>
      <xdr:row>0</xdr:row>
      <xdr:rowOff>0</xdr:rowOff>
    </xdr:from>
    <xdr:to>
      <xdr:col>3</xdr:col>
      <xdr:colOff>33866</xdr:colOff>
      <xdr:row>38</xdr:row>
      <xdr:rowOff>177799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319A16D-26DA-4E08-B0F9-6C902FBC4057}"/>
            </a:ext>
          </a:extLst>
        </xdr:cNvPr>
        <xdr:cNvSpPr/>
      </xdr:nvSpPr>
      <xdr:spPr>
        <a:xfrm>
          <a:off x="15239" y="0"/>
          <a:ext cx="1847427" cy="7172959"/>
        </a:xfrm>
        <a:prstGeom prst="roundRect">
          <a:avLst>
            <a:gd name="adj" fmla="val 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230669</xdr:colOff>
      <xdr:row>3</xdr:row>
      <xdr:rowOff>56866</xdr:rowOff>
    </xdr:from>
    <xdr:to>
      <xdr:col>3</xdr:col>
      <xdr:colOff>352567</xdr:colOff>
      <xdr:row>4</xdr:row>
      <xdr:rowOff>159223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7D9AAC-33F6-40F3-A515-A61982080663}"/>
            </a:ext>
          </a:extLst>
        </xdr:cNvPr>
        <xdr:cNvSpPr/>
      </xdr:nvSpPr>
      <xdr:spPr>
        <a:xfrm>
          <a:off x="230669" y="602776"/>
          <a:ext cx="1964346" cy="2843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bg1"/>
              </a:solidFill>
              <a:latin typeface="Aptos Display" panose="020B0004020202020204" pitchFamily="34" charset="0"/>
            </a:rPr>
            <a:t>January</a:t>
          </a:r>
        </a:p>
      </xdr:txBody>
    </xdr:sp>
    <xdr:clientData/>
  </xdr:twoCellAnchor>
  <xdr:twoCellAnchor>
    <xdr:from>
      <xdr:col>0</xdr:col>
      <xdr:colOff>247650</xdr:colOff>
      <xdr:row>5</xdr:row>
      <xdr:rowOff>169332</xdr:rowOff>
    </xdr:from>
    <xdr:to>
      <xdr:col>3</xdr:col>
      <xdr:colOff>349250</xdr:colOff>
      <xdr:row>7</xdr:row>
      <xdr:rowOff>126998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30B61E-9C07-4AC7-AB6F-E31CF4775408}"/>
            </a:ext>
          </a:extLst>
        </xdr:cNvPr>
        <xdr:cNvSpPr/>
      </xdr:nvSpPr>
      <xdr:spPr>
        <a:xfrm>
          <a:off x="247650" y="1083732"/>
          <a:ext cx="1930400" cy="3234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Februray</a:t>
          </a:r>
        </a:p>
      </xdr:txBody>
    </xdr:sp>
    <xdr:clientData/>
  </xdr:twoCellAnchor>
  <xdr:twoCellAnchor>
    <xdr:from>
      <xdr:col>0</xdr:col>
      <xdr:colOff>238125</xdr:colOff>
      <xdr:row>8</xdr:row>
      <xdr:rowOff>136525</xdr:rowOff>
    </xdr:from>
    <xdr:to>
      <xdr:col>3</xdr:col>
      <xdr:colOff>339725</xdr:colOff>
      <xdr:row>10</xdr:row>
      <xdr:rowOff>93133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788CEF-C71F-4229-B282-D32E98783CE0}"/>
            </a:ext>
          </a:extLst>
        </xdr:cNvPr>
        <xdr:cNvSpPr/>
      </xdr:nvSpPr>
      <xdr:spPr>
        <a:xfrm>
          <a:off x="238125" y="1607185"/>
          <a:ext cx="1930400" cy="34522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March</a:t>
          </a:r>
        </a:p>
      </xdr:txBody>
    </xdr:sp>
    <xdr:clientData/>
  </xdr:twoCellAnchor>
  <xdr:twoCellAnchor>
    <xdr:from>
      <xdr:col>0</xdr:col>
      <xdr:colOff>228600</xdr:colOff>
      <xdr:row>11</xdr:row>
      <xdr:rowOff>111125</xdr:rowOff>
    </xdr:from>
    <xdr:to>
      <xdr:col>3</xdr:col>
      <xdr:colOff>330200</xdr:colOff>
      <xdr:row>13</xdr:row>
      <xdr:rowOff>76200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7A5608-DFFA-4C27-88D2-E954E1E2BE79}"/>
            </a:ext>
          </a:extLst>
        </xdr:cNvPr>
        <xdr:cNvSpPr/>
      </xdr:nvSpPr>
      <xdr:spPr>
        <a:xfrm>
          <a:off x="228600" y="2153285"/>
          <a:ext cx="1930400" cy="33083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April</a:t>
          </a:r>
        </a:p>
      </xdr:txBody>
    </xdr:sp>
    <xdr:clientData/>
  </xdr:twoCellAnchor>
  <xdr:twoCellAnchor>
    <xdr:from>
      <xdr:col>0</xdr:col>
      <xdr:colOff>209550</xdr:colOff>
      <xdr:row>14</xdr:row>
      <xdr:rowOff>121708</xdr:rowOff>
    </xdr:from>
    <xdr:to>
      <xdr:col>3</xdr:col>
      <xdr:colOff>311150</xdr:colOff>
      <xdr:row>16</xdr:row>
      <xdr:rowOff>76199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F749E21-0BDE-4A76-93D9-5643355D8E24}"/>
            </a:ext>
          </a:extLst>
        </xdr:cNvPr>
        <xdr:cNvSpPr/>
      </xdr:nvSpPr>
      <xdr:spPr>
        <a:xfrm>
          <a:off x="209550" y="2712508"/>
          <a:ext cx="1930400" cy="32025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May</a:t>
          </a:r>
        </a:p>
      </xdr:txBody>
    </xdr:sp>
    <xdr:clientData/>
  </xdr:twoCellAnchor>
  <xdr:twoCellAnchor>
    <xdr:from>
      <xdr:col>0</xdr:col>
      <xdr:colOff>228600</xdr:colOff>
      <xdr:row>17</xdr:row>
      <xdr:rowOff>131233</xdr:rowOff>
    </xdr:from>
    <xdr:to>
      <xdr:col>3</xdr:col>
      <xdr:colOff>330200</xdr:colOff>
      <xdr:row>19</xdr:row>
      <xdr:rowOff>67733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4172F2-48E6-44E6-819E-69755D77E5EC}"/>
            </a:ext>
          </a:extLst>
        </xdr:cNvPr>
        <xdr:cNvSpPr/>
      </xdr:nvSpPr>
      <xdr:spPr>
        <a:xfrm>
          <a:off x="228600" y="3270673"/>
          <a:ext cx="1930400" cy="30226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June</a:t>
          </a:r>
        </a:p>
      </xdr:txBody>
    </xdr:sp>
    <xdr:clientData/>
  </xdr:twoCellAnchor>
  <xdr:twoCellAnchor>
    <xdr:from>
      <xdr:col>0</xdr:col>
      <xdr:colOff>209550</xdr:colOff>
      <xdr:row>20</xdr:row>
      <xdr:rowOff>151342</xdr:rowOff>
    </xdr:from>
    <xdr:to>
      <xdr:col>3</xdr:col>
      <xdr:colOff>311150</xdr:colOff>
      <xdr:row>22</xdr:row>
      <xdr:rowOff>101600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F8B3F-45B7-47D9-B6D6-859CECFE0FAD}"/>
            </a:ext>
          </a:extLst>
        </xdr:cNvPr>
        <xdr:cNvSpPr/>
      </xdr:nvSpPr>
      <xdr:spPr>
        <a:xfrm>
          <a:off x="209550" y="3839422"/>
          <a:ext cx="1930400" cy="3160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July</a:t>
          </a:r>
        </a:p>
      </xdr:txBody>
    </xdr:sp>
    <xdr:clientData/>
  </xdr:twoCellAnchor>
  <xdr:twoCellAnchor>
    <xdr:from>
      <xdr:col>0</xdr:col>
      <xdr:colOff>228600</xdr:colOff>
      <xdr:row>24</xdr:row>
      <xdr:rowOff>1058</xdr:rowOff>
    </xdr:from>
    <xdr:to>
      <xdr:col>3</xdr:col>
      <xdr:colOff>330200</xdr:colOff>
      <xdr:row>25</xdr:row>
      <xdr:rowOff>118533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1BC6820-BC97-45D1-9A4B-55F29276D58E}"/>
            </a:ext>
          </a:extLst>
        </xdr:cNvPr>
        <xdr:cNvSpPr/>
      </xdr:nvSpPr>
      <xdr:spPr>
        <a:xfrm>
          <a:off x="228600" y="4420658"/>
          <a:ext cx="1930400" cy="30035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August</a:t>
          </a:r>
        </a:p>
      </xdr:txBody>
    </xdr:sp>
    <xdr:clientData/>
  </xdr:twoCellAnchor>
  <xdr:twoCellAnchor>
    <xdr:from>
      <xdr:col>1</xdr:col>
      <xdr:colOff>262720</xdr:colOff>
      <xdr:row>27</xdr:row>
      <xdr:rowOff>14548</xdr:rowOff>
    </xdr:from>
    <xdr:to>
      <xdr:col>4</xdr:col>
      <xdr:colOff>364320</xdr:colOff>
      <xdr:row>28</xdr:row>
      <xdr:rowOff>180706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D6FD783-E806-48B2-B0CE-FFFF5A5390E7}"/>
            </a:ext>
          </a:extLst>
        </xdr:cNvPr>
        <xdr:cNvSpPr/>
      </xdr:nvSpPr>
      <xdr:spPr>
        <a:xfrm>
          <a:off x="876869" y="4961861"/>
          <a:ext cx="1944048" cy="348129"/>
        </a:xfrm>
        <a:prstGeom prst="roundRect">
          <a:avLst/>
        </a:prstGeom>
        <a:solidFill>
          <a:schemeClr val="bg2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solidFill>
                <a:schemeClr val="tx1"/>
              </a:solidFill>
              <a:latin typeface="Aptos Display" panose="020B0004020202020204" pitchFamily="34" charset="0"/>
            </a:rPr>
            <a:t>September</a:t>
          </a:r>
        </a:p>
      </xdr:txBody>
    </xdr:sp>
    <xdr:clientData/>
  </xdr:twoCellAnchor>
  <xdr:twoCellAnchor>
    <xdr:from>
      <xdr:col>0</xdr:col>
      <xdr:colOff>228600</xdr:colOff>
      <xdr:row>30</xdr:row>
      <xdr:rowOff>32808</xdr:rowOff>
    </xdr:from>
    <xdr:to>
      <xdr:col>3</xdr:col>
      <xdr:colOff>330200</xdr:colOff>
      <xdr:row>32</xdr:row>
      <xdr:rowOff>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60E4754-B64C-458A-BB0E-0919367E436C}"/>
            </a:ext>
          </a:extLst>
        </xdr:cNvPr>
        <xdr:cNvSpPr/>
      </xdr:nvSpPr>
      <xdr:spPr>
        <a:xfrm>
          <a:off x="228600" y="5564928"/>
          <a:ext cx="1930400" cy="3329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October</a:t>
          </a:r>
        </a:p>
      </xdr:txBody>
    </xdr:sp>
    <xdr:clientData/>
  </xdr:twoCellAnchor>
  <xdr:twoCellAnchor>
    <xdr:from>
      <xdr:col>0</xdr:col>
      <xdr:colOff>219075</xdr:colOff>
      <xdr:row>33</xdr:row>
      <xdr:rowOff>76199</xdr:rowOff>
    </xdr:from>
    <xdr:to>
      <xdr:col>3</xdr:col>
      <xdr:colOff>320675</xdr:colOff>
      <xdr:row>35</xdr:row>
      <xdr:rowOff>42333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085ED76-1FED-49B4-BDFC-D70CC0B256E7}"/>
            </a:ext>
          </a:extLst>
        </xdr:cNvPr>
        <xdr:cNvSpPr/>
      </xdr:nvSpPr>
      <xdr:spPr>
        <a:xfrm>
          <a:off x="219075" y="6156959"/>
          <a:ext cx="1930400" cy="33189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November</a:t>
          </a:r>
        </a:p>
      </xdr:txBody>
    </xdr:sp>
    <xdr:clientData/>
  </xdr:twoCellAnchor>
  <xdr:twoCellAnchor>
    <xdr:from>
      <xdr:col>0</xdr:col>
      <xdr:colOff>209550</xdr:colOff>
      <xdr:row>36</xdr:row>
      <xdr:rowOff>69849</xdr:rowOff>
    </xdr:from>
    <xdr:to>
      <xdr:col>3</xdr:col>
      <xdr:colOff>311150</xdr:colOff>
      <xdr:row>38</xdr:row>
      <xdr:rowOff>33867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2156E7C-4FFC-4766-8700-89ED8F54A7BD}"/>
            </a:ext>
          </a:extLst>
        </xdr:cNvPr>
        <xdr:cNvSpPr/>
      </xdr:nvSpPr>
      <xdr:spPr>
        <a:xfrm>
          <a:off x="209550" y="6699249"/>
          <a:ext cx="1930400" cy="32977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>
              <a:latin typeface="Aptos Display" panose="020B0004020202020204" pitchFamily="34" charset="0"/>
            </a:rPr>
            <a:t>December</a:t>
          </a:r>
        </a:p>
      </xdr:txBody>
    </xdr:sp>
    <xdr:clientData/>
  </xdr:twoCellAnchor>
  <xdr:twoCellAnchor>
    <xdr:from>
      <xdr:col>43</xdr:col>
      <xdr:colOff>16934</xdr:colOff>
      <xdr:row>0</xdr:row>
      <xdr:rowOff>8467</xdr:rowOff>
    </xdr:from>
    <xdr:to>
      <xdr:col>56</xdr:col>
      <xdr:colOff>897467</xdr:colOff>
      <xdr:row>2</xdr:row>
      <xdr:rowOff>160867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FDE7760-87B9-4897-B779-47F8CD39BCAB}"/>
            </a:ext>
          </a:extLst>
        </xdr:cNvPr>
        <xdr:cNvSpPr/>
      </xdr:nvSpPr>
      <xdr:spPr>
        <a:xfrm>
          <a:off x="18205874" y="8467"/>
          <a:ext cx="11655213" cy="518160"/>
        </a:xfrm>
        <a:prstGeom prst="rect">
          <a:avLst/>
        </a:prstGeom>
        <a:solidFill>
          <a:srgbClr val="FFCC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tx1"/>
              </a:solidFill>
            </a:rPr>
            <a:t>Monthly Report</a:t>
          </a:r>
        </a:p>
      </xdr:txBody>
    </xdr:sp>
    <xdr:clientData/>
  </xdr:twoCellAnchor>
  <xdr:twoCellAnchor>
    <xdr:from>
      <xdr:col>3</xdr:col>
      <xdr:colOff>367695</xdr:colOff>
      <xdr:row>0</xdr:row>
      <xdr:rowOff>151190</xdr:rowOff>
    </xdr:from>
    <xdr:to>
      <xdr:col>5</xdr:col>
      <xdr:colOff>303591</xdr:colOff>
      <xdr:row>2</xdr:row>
      <xdr:rowOff>25401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1AE92A-FF73-49F1-94C5-D444913D6598}"/>
            </a:ext>
          </a:extLst>
        </xdr:cNvPr>
        <xdr:cNvSpPr txBox="1"/>
      </xdr:nvSpPr>
      <xdr:spPr>
        <a:xfrm>
          <a:off x="2196495" y="151190"/>
          <a:ext cx="1155096" cy="2399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From</a:t>
          </a:r>
        </a:p>
      </xdr:txBody>
    </xdr:sp>
    <xdr:clientData/>
  </xdr:twoCellAnchor>
  <xdr:twoCellAnchor>
    <xdr:from>
      <xdr:col>5</xdr:col>
      <xdr:colOff>320524</xdr:colOff>
      <xdr:row>0</xdr:row>
      <xdr:rowOff>151190</xdr:rowOff>
    </xdr:from>
    <xdr:to>
      <xdr:col>7</xdr:col>
      <xdr:colOff>278190</xdr:colOff>
      <xdr:row>2</xdr:row>
      <xdr:rowOff>25401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A56830A7-CB58-4E17-9EF9-207153124E37}"/>
            </a:ext>
          </a:extLst>
        </xdr:cNvPr>
        <xdr:cNvSpPr txBox="1"/>
      </xdr:nvSpPr>
      <xdr:spPr>
        <a:xfrm>
          <a:off x="3368524" y="151190"/>
          <a:ext cx="1146386" cy="23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7B666-517B-4D5B-89C4-D0C08DBA2A0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01-Sep-25</a:t>
          </a:fld>
          <a:endParaRPr lang="en-IN" sz="1100" b="1"/>
        </a:p>
      </xdr:txBody>
    </xdr:sp>
    <xdr:clientData/>
  </xdr:twoCellAnchor>
  <xdr:twoCellAnchor>
    <xdr:from>
      <xdr:col>7</xdr:col>
      <xdr:colOff>547913</xdr:colOff>
      <xdr:row>0</xdr:row>
      <xdr:rowOff>151190</xdr:rowOff>
    </xdr:from>
    <xdr:to>
      <xdr:col>8</xdr:col>
      <xdr:colOff>489856</xdr:colOff>
      <xdr:row>2</xdr:row>
      <xdr:rowOff>24191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A48F3B7-888C-4962-9249-BA7C03B22F63}"/>
            </a:ext>
          </a:extLst>
        </xdr:cNvPr>
        <xdr:cNvSpPr txBox="1"/>
      </xdr:nvSpPr>
      <xdr:spPr>
        <a:xfrm>
          <a:off x="4784633" y="151190"/>
          <a:ext cx="1176383" cy="2387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</a:t>
          </a:r>
        </a:p>
      </xdr:txBody>
    </xdr:sp>
    <xdr:clientData/>
  </xdr:twoCellAnchor>
  <xdr:twoCellAnchor>
    <xdr:from>
      <xdr:col>8</xdr:col>
      <xdr:colOff>510420</xdr:colOff>
      <xdr:row>0</xdr:row>
      <xdr:rowOff>145142</xdr:rowOff>
    </xdr:from>
    <xdr:to>
      <xdr:col>10</xdr:col>
      <xdr:colOff>254000</xdr:colOff>
      <xdr:row>2</xdr:row>
      <xdr:rowOff>24188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FE67764-5396-4CA7-BA6C-1F57920EC969}"/>
            </a:ext>
          </a:extLst>
        </xdr:cNvPr>
        <xdr:cNvSpPr txBox="1"/>
      </xdr:nvSpPr>
      <xdr:spPr>
        <a:xfrm>
          <a:off x="5981580" y="145142"/>
          <a:ext cx="1275200" cy="2448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A5CD47-E67C-4D46-A1C3-21F5BB86B8C6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30-Sep-25</a:t>
          </a:fld>
          <a:endParaRPr lang="en-IN" sz="1100" b="1"/>
        </a:p>
      </xdr:txBody>
    </xdr:sp>
    <xdr:clientData/>
  </xdr:twoCellAnchor>
  <xdr:twoCellAnchor>
    <xdr:from>
      <xdr:col>11</xdr:col>
      <xdr:colOff>314325</xdr:colOff>
      <xdr:row>0</xdr:row>
      <xdr:rowOff>95250</xdr:rowOff>
    </xdr:from>
    <xdr:to>
      <xdr:col>28</xdr:col>
      <xdr:colOff>123825</xdr:colOff>
      <xdr:row>2</xdr:row>
      <xdr:rowOff>95250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55FB2EE-7A6D-4024-945E-D5B03198D815}"/>
            </a:ext>
          </a:extLst>
        </xdr:cNvPr>
        <xdr:cNvSpPr/>
      </xdr:nvSpPr>
      <xdr:spPr>
        <a:xfrm>
          <a:off x="7614285" y="95250"/>
          <a:ext cx="5364480" cy="365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371476</xdr:colOff>
      <xdr:row>0</xdr:row>
      <xdr:rowOff>89534</xdr:rowOff>
    </xdr:from>
    <xdr:to>
      <xdr:col>23</xdr:col>
      <xdr:colOff>171450</xdr:colOff>
      <xdr:row>2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7D5E6C2-86A6-44EF-B845-929F0FCE4BD0}"/>
            </a:ext>
          </a:extLst>
        </xdr:cNvPr>
        <xdr:cNvSpPr txBox="1"/>
      </xdr:nvSpPr>
      <xdr:spPr>
        <a:xfrm>
          <a:off x="7671436" y="89534"/>
          <a:ext cx="3808094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tx1"/>
              </a:solidFill>
            </a:rPr>
            <a:t>Dashboard for the Month of</a:t>
          </a:r>
        </a:p>
      </xdr:txBody>
    </xdr:sp>
    <xdr:clientData/>
  </xdr:twoCellAnchor>
  <xdr:twoCellAnchor editAs="oneCell">
    <xdr:from>
      <xdr:col>11</xdr:col>
      <xdr:colOff>390524</xdr:colOff>
      <xdr:row>0</xdr:row>
      <xdr:rowOff>114300</xdr:rowOff>
    </xdr:from>
    <xdr:to>
      <xdr:col>12</xdr:col>
      <xdr:colOff>66674</xdr:colOff>
      <xdr:row>2</xdr:row>
      <xdr:rowOff>123825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98161A1D-EC1C-440A-99F4-13CC81325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90484" y="114300"/>
          <a:ext cx="369570" cy="375285"/>
        </a:xfrm>
        <a:prstGeom prst="rect">
          <a:avLst/>
        </a:prstGeom>
      </xdr:spPr>
    </xdr:pic>
    <xdr:clientData/>
  </xdr:twoCellAnchor>
  <xdr:twoCellAnchor>
    <xdr:from>
      <xdr:col>21</xdr:col>
      <xdr:colOff>219075</xdr:colOff>
      <xdr:row>0</xdr:row>
      <xdr:rowOff>85725</xdr:rowOff>
    </xdr:from>
    <xdr:to>
      <xdr:col>28</xdr:col>
      <xdr:colOff>0</xdr:colOff>
      <xdr:row>2</xdr:row>
      <xdr:rowOff>28575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079E2EC-1FEB-4678-BA1A-076453839DED}"/>
            </a:ext>
          </a:extLst>
        </xdr:cNvPr>
        <xdr:cNvSpPr txBox="1"/>
      </xdr:nvSpPr>
      <xdr:spPr>
        <a:xfrm>
          <a:off x="10940415" y="85725"/>
          <a:ext cx="1914525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E0B9C-B54D-407E-813D-2B0854EA2072}" type="TxLink">
            <a:rPr lang="en-US" sz="1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/>
            <a:t>September</a:t>
          </a:fld>
          <a:endParaRPr lang="en-IN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29</xdr:col>
      <xdr:colOff>238125</xdr:colOff>
      <xdr:row>0</xdr:row>
      <xdr:rowOff>104776</xdr:rowOff>
    </xdr:from>
    <xdr:to>
      <xdr:col>31</xdr:col>
      <xdr:colOff>19050</xdr:colOff>
      <xdr:row>2</xdr:row>
      <xdr:rowOff>135732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045A15B-96E1-47FF-8393-C9A886E4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75005" y="104776"/>
          <a:ext cx="459105" cy="396716"/>
        </a:xfrm>
        <a:prstGeom prst="rect">
          <a:avLst/>
        </a:prstGeom>
      </xdr:spPr>
    </xdr:pic>
    <xdr:clientData/>
  </xdr:twoCellAnchor>
  <xdr:twoCellAnchor>
    <xdr:from>
      <xdr:col>30</xdr:col>
      <xdr:colOff>85724</xdr:colOff>
      <xdr:row>0</xdr:row>
      <xdr:rowOff>104775</xdr:rowOff>
    </xdr:from>
    <xdr:to>
      <xdr:col>33</xdr:col>
      <xdr:colOff>266700</xdr:colOff>
      <xdr:row>2</xdr:row>
      <xdr:rowOff>9524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01AD6240-AA79-4628-96D3-7FCD454615AC}"/>
            </a:ext>
          </a:extLst>
        </xdr:cNvPr>
        <xdr:cNvSpPr txBox="1"/>
      </xdr:nvSpPr>
      <xdr:spPr>
        <a:xfrm>
          <a:off x="13535024" y="104775"/>
          <a:ext cx="1209676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Present</a:t>
          </a:r>
        </a:p>
      </xdr:txBody>
    </xdr:sp>
    <xdr:clientData/>
  </xdr:twoCellAnchor>
  <xdr:twoCellAnchor>
    <xdr:from>
      <xdr:col>33</xdr:col>
      <xdr:colOff>171448</xdr:colOff>
      <xdr:row>0</xdr:row>
      <xdr:rowOff>104774</xdr:rowOff>
    </xdr:from>
    <xdr:to>
      <xdr:col>37</xdr:col>
      <xdr:colOff>209549</xdr:colOff>
      <xdr:row>2</xdr:row>
      <xdr:rowOff>9523</xdr:rowOff>
    </xdr:to>
    <xdr:sp macro="" textlink="$H$5">
      <xdr:nvSpPr>
        <xdr:cNvPr id="27" name="TextBox 26">
          <a:extLst>
            <a:ext uri="{FF2B5EF4-FFF2-40B4-BE49-F238E27FC236}">
              <a16:creationId xmlns:a16="http://schemas.microsoft.com/office/drawing/2014/main" id="{4BA1AA96-2A06-4AD5-A2E7-770F51B86AAC}"/>
            </a:ext>
          </a:extLst>
        </xdr:cNvPr>
        <xdr:cNvSpPr txBox="1"/>
      </xdr:nvSpPr>
      <xdr:spPr>
        <a:xfrm>
          <a:off x="14649448" y="104774"/>
          <a:ext cx="1203961" cy="270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Absent</a:t>
          </a:r>
        </a:p>
      </xdr:txBody>
    </xdr:sp>
    <xdr:clientData/>
  </xdr:twoCellAnchor>
  <xdr:twoCellAnchor editAs="oneCell">
    <xdr:from>
      <xdr:col>33</xdr:col>
      <xdr:colOff>47623</xdr:colOff>
      <xdr:row>0</xdr:row>
      <xdr:rowOff>104774</xdr:rowOff>
    </xdr:from>
    <xdr:to>
      <xdr:col>34</xdr:col>
      <xdr:colOff>198812</xdr:colOff>
      <xdr:row>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E3A43B7-DD60-48B1-A47B-902A99B7C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5623" y="104774"/>
          <a:ext cx="463609" cy="403861"/>
        </a:xfrm>
        <a:prstGeom prst="rect">
          <a:avLst/>
        </a:prstGeom>
      </xdr:spPr>
    </xdr:pic>
    <xdr:clientData/>
  </xdr:twoCellAnchor>
  <xdr:twoCellAnchor>
    <xdr:from>
      <xdr:col>37</xdr:col>
      <xdr:colOff>47625</xdr:colOff>
      <xdr:row>0</xdr:row>
      <xdr:rowOff>104775</xdr:rowOff>
    </xdr:from>
    <xdr:to>
      <xdr:col>40</xdr:col>
      <xdr:colOff>266700</xdr:colOff>
      <xdr:row>2</xdr:row>
      <xdr:rowOff>76200</xdr:rowOff>
    </xdr:to>
    <xdr:sp macro="" textlink="$H$5">
      <xdr:nvSpPr>
        <xdr:cNvPr id="29" name="TextBox 28">
          <a:extLst>
            <a:ext uri="{FF2B5EF4-FFF2-40B4-BE49-F238E27FC236}">
              <a16:creationId xmlns:a16="http://schemas.microsoft.com/office/drawing/2014/main" id="{FDDA9155-71B8-4D82-83E9-AC0F040CA3F5}"/>
            </a:ext>
          </a:extLst>
        </xdr:cNvPr>
        <xdr:cNvSpPr txBox="1"/>
      </xdr:nvSpPr>
      <xdr:spPr>
        <a:xfrm>
          <a:off x="15691485" y="104775"/>
          <a:ext cx="1247775" cy="337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ln>
                <a:noFill/>
              </a:ln>
              <a:solidFill>
                <a:schemeClr val="bg1"/>
              </a:solidFill>
            </a:rPr>
            <a:t>Leave</a:t>
          </a:r>
        </a:p>
      </xdr:txBody>
    </xdr:sp>
    <xdr:clientData/>
  </xdr:twoCellAnchor>
  <xdr:twoCellAnchor editAs="oneCell">
    <xdr:from>
      <xdr:col>37</xdr:col>
      <xdr:colOff>865</xdr:colOff>
      <xdr:row>0</xdr:row>
      <xdr:rowOff>104775</xdr:rowOff>
    </xdr:from>
    <xdr:to>
      <xdr:col>38</xdr:col>
      <xdr:colOff>104428</xdr:colOff>
      <xdr:row>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5760556-9BB0-40BF-9065-C3B3646CF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644725" y="104775"/>
          <a:ext cx="469323" cy="4038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100D67-F297-4EC0-9A05-A2D95AFA8668}" name="JanReport" displayName="JanReport" ref="AR9:BF29" totalsRowShown="0" headerRowDxfId="275" headerRowBorderDxfId="274" tableBorderDxfId="273">
  <autoFilter ref="AR9:BF29" xr:uid="{AE100D67-F297-4EC0-9A05-A2D95AFA86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97C0510-CBC9-4C56-8E07-96C92046624F}" name="Name" dataDxfId="272"/>
    <tableColumn id="2" xr3:uid="{A6C63663-1B28-4375-A10C-432AC164A116}" name="Employee Id" dataDxfId="271"/>
    <tableColumn id="15" xr3:uid="{F3C7EC14-5DAC-4C3F-A7C1-090FD66965D4}" name="Month" dataDxfId="270">
      <calculatedColumnFormula>$J$5</calculatedColumnFormula>
    </tableColumn>
    <tableColumn id="3" xr3:uid="{C7CB4FF5-EEE8-4CDA-9E83-BA886041FB55}" name="Name2" dataDxfId="269"/>
    <tableColumn id="4" xr3:uid="{D3543BDB-63F3-4203-9634-EB052CC12679}" name="Present" dataDxfId="268">
      <calculatedColumnFormula>COUNTIF($K10:$AO10,"P")</calculatedColumnFormula>
    </tableColumn>
    <tableColumn id="5" xr3:uid="{94718B4B-698B-4070-8FF1-393AA1E58E0F}" name="Absent" dataDxfId="267">
      <calculatedColumnFormula>COUNTIF($K10:$AO10,"A")</calculatedColumnFormula>
    </tableColumn>
    <tableColumn id="6" xr3:uid="{E9B6B4B1-66E7-4686-BDA8-F41BEBEA7C10}" name="Leave" dataDxfId="266">
      <calculatedColumnFormula>COUNTIF($K10:$AO10,"L")</calculatedColumnFormula>
    </tableColumn>
    <tableColumn id="7" xr3:uid="{82A3F5DD-879C-4E2C-8689-451B89FDE611}" name="Weekoff" dataDxfId="265">
      <calculatedColumnFormula>$J$10</calculatedColumnFormula>
    </tableColumn>
    <tableColumn id="8" xr3:uid="{C1992057-57EE-4D78-BE18-AAB4247506D5}" name="Days" dataDxfId="264">
      <calculatedColumnFormula>$I$5</calculatedColumnFormula>
    </tableColumn>
    <tableColumn id="9" xr3:uid="{72C934B4-22A6-48AA-B5DD-F59338402D77}" name="Paid Days" dataDxfId="263">
      <calculatedColumnFormula>JanReport[[#This Row],[Days]]-JanReport[[#This Row],[Absent]]</calculatedColumnFormula>
    </tableColumn>
    <tableColumn id="10" xr3:uid="{5A9D2E82-6D87-431E-B30B-C1C38D919BAA}" name="Salary" dataDxfId="262"/>
    <tableColumn id="11" xr3:uid="{12FF876A-ECB1-4F1C-9B1E-209B3BA81FE9}" name="Per Day Salary" dataDxfId="261">
      <calculatedColumnFormula>JanReport[[#This Row],[Salary]]/JanReport[[#This Row],[Days]]</calculatedColumnFormula>
    </tableColumn>
    <tableColumn id="12" xr3:uid="{B9E78AE2-73BD-4D41-9A2F-519FC007C75B}" name="Deduction" dataDxfId="260">
      <calculatedColumnFormula>JanReport[[#This Row],[Per Day Salary]]*JanReport[[#This Row],[Absent]]</calculatedColumnFormula>
    </tableColumn>
    <tableColumn id="13" xr3:uid="{B5996B2F-A534-4E0F-8D22-C7243324380F}" name="Total Salary" dataDxfId="259">
      <calculatedColumnFormula>JanReport[[#This Row],[Salary]]-JanReport[[#This Row],[Deduction]]</calculatedColumnFormula>
    </tableColumn>
    <tableColumn id="14" xr3:uid="{FCAFC45D-40EF-40F9-ADD6-3975E77E9166}" name="Sparkline" dataDxfId="258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1AA336-A2B8-4619-BD1E-DC2715CA6031}" name="OctReport" displayName="OctReport" ref="AR9:BF29" totalsRowShown="0" headerRowDxfId="113" headerRowBorderDxfId="112" tableBorderDxfId="111">
  <autoFilter ref="AR9:BF29" xr:uid="{3E1AA336-A2B8-4619-BD1E-DC2715CA60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4AB87691-A460-44CD-A65A-C86207729189}" name="Name" dataDxfId="110"/>
    <tableColumn id="2" xr3:uid="{68F64100-7D8F-40AF-AE79-8E6DD03412DF}" name="Employee Id" dataDxfId="109"/>
    <tableColumn id="15" xr3:uid="{31A18903-7614-4C63-8D78-2D31BCB46E4D}" name="Month" dataDxfId="108">
      <calculatedColumnFormula>$J$5</calculatedColumnFormula>
    </tableColumn>
    <tableColumn id="3" xr3:uid="{B9DAFE1C-5724-478D-9BDF-79C53E982B5B}" name="Name2" dataDxfId="107"/>
    <tableColumn id="4" xr3:uid="{9189F9BA-01D8-429B-8239-DE02FE4AA09B}" name="Present" dataDxfId="106">
      <calculatedColumnFormula>COUNTIF($K10:$AO10,"P")</calculatedColumnFormula>
    </tableColumn>
    <tableColumn id="5" xr3:uid="{761485EE-AFB5-4D72-AAFD-13CF4E14E360}" name="Absent" dataDxfId="105">
      <calculatedColumnFormula>COUNTIF($K10:$AO10,"A")</calculatedColumnFormula>
    </tableColumn>
    <tableColumn id="6" xr3:uid="{B622B7F3-460C-4D23-9C76-3BDAE44F8AED}" name="Leave" dataDxfId="104">
      <calculatedColumnFormula>COUNTIF($K10:$AO10,"L")</calculatedColumnFormula>
    </tableColumn>
    <tableColumn id="7" xr3:uid="{9263E49E-EE8D-499F-992D-8BDC3BAAAF04}" name="Weekoff" dataDxfId="103">
      <calculatedColumnFormula>$J$10</calculatedColumnFormula>
    </tableColumn>
    <tableColumn id="8" xr3:uid="{B7D34FFA-2246-4E8F-964C-741E25661969}" name="Days" dataDxfId="102">
      <calculatedColumnFormula>$I$5</calculatedColumnFormula>
    </tableColumn>
    <tableColumn id="9" xr3:uid="{30C94759-BF51-4B16-B9B5-C36FE287D573}" name="Paid Days" dataDxfId="101">
      <calculatedColumnFormula>OctReport[[#This Row],[Days]]-OctReport[[#This Row],[Absent]]</calculatedColumnFormula>
    </tableColumn>
    <tableColumn id="10" xr3:uid="{888512E3-2BD6-4FF7-9674-C13773B602B7}" name="Salary" dataDxfId="100"/>
    <tableColumn id="11" xr3:uid="{7BDB8E93-CB35-48AB-A682-25123D74C610}" name="Per Day Salary" dataDxfId="99">
      <calculatedColumnFormula>OctReport[[#This Row],[Salary]]/OctReport[[#This Row],[Days]]</calculatedColumnFormula>
    </tableColumn>
    <tableColumn id="12" xr3:uid="{52181FFA-9985-410C-99B5-9034F6B58AEC}" name="Deduction" dataDxfId="98">
      <calculatedColumnFormula>OctReport[[#This Row],[Per Day Salary]]*OctReport[[#This Row],[Absent]]</calculatedColumnFormula>
    </tableColumn>
    <tableColumn id="13" xr3:uid="{28FBCE99-D5E9-42DE-B662-052FBC7B736E}" name="Total Salary" dataDxfId="97">
      <calculatedColumnFormula>OctReport[[#This Row],[Salary]]-OctReport[[#This Row],[Deduction]]</calculatedColumnFormula>
    </tableColumn>
    <tableColumn id="14" xr3:uid="{C71251BD-E1D9-4D7D-9C9B-5704C2000F58}" name="Sparkline" dataDxfId="96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6540F9-08A3-43E8-A036-F5C1F004B252}" name="NovReport" displayName="NovReport" ref="AR9:BF29" totalsRowShown="0" headerRowDxfId="95" headerRowBorderDxfId="94" tableBorderDxfId="93">
  <autoFilter ref="AR9:BF29" xr:uid="{126540F9-08A3-43E8-A036-F5C1F004B252}"/>
  <tableColumns count="15">
    <tableColumn id="1" xr3:uid="{BE788D46-BCC3-484A-A9B5-2BE86C1CAAA8}" name="Name" dataDxfId="92"/>
    <tableColumn id="2" xr3:uid="{482B80AE-F471-49B9-8484-6AF75005EBEE}" name="Employee Id" dataDxfId="91"/>
    <tableColumn id="15" xr3:uid="{C8D72CC5-2547-4456-B2EB-84411BE08642}" name="Month" dataDxfId="90">
      <calculatedColumnFormula>$J$5</calculatedColumnFormula>
    </tableColumn>
    <tableColumn id="3" xr3:uid="{A62C1CB3-3F5E-46A7-95B5-4A2DC6A745A3}" name="Name2" dataDxfId="89"/>
    <tableColumn id="4" xr3:uid="{CD76B21F-5203-4EFF-B1E5-33B885829CEF}" name="Present" dataDxfId="88">
      <calculatedColumnFormula>COUNTIF($K10:$AO10,"P")</calculatedColumnFormula>
    </tableColumn>
    <tableColumn id="5" xr3:uid="{90ECE0BF-30F0-4704-8F2E-3B2355EFF0C4}" name="Absent" dataDxfId="87">
      <calculatedColumnFormula>COUNTIF($K10:$AO10,"A")</calculatedColumnFormula>
    </tableColumn>
    <tableColumn id="6" xr3:uid="{B5EE4559-74ED-4BC5-B96D-DB6B48FD40E3}" name="Leave" dataDxfId="86">
      <calculatedColumnFormula>COUNTIF($K10:$AO10,"L")</calculatedColumnFormula>
    </tableColumn>
    <tableColumn id="7" xr3:uid="{82E97921-E276-47A0-902C-DCEB7FC78DF9}" name="Weekoff" dataDxfId="85">
      <calculatedColumnFormula>$J$10</calculatedColumnFormula>
    </tableColumn>
    <tableColumn id="8" xr3:uid="{31AF7A70-3602-43BE-9024-32EF9E84FB38}" name="Days" dataDxfId="84">
      <calculatedColumnFormula>$I$5</calculatedColumnFormula>
    </tableColumn>
    <tableColumn id="9" xr3:uid="{DC9694E5-8844-48FD-866A-20EB2F395B02}" name="Paid Days" dataDxfId="83">
      <calculatedColumnFormula>NovReport[[#This Row],[Days]]-NovReport[[#This Row],[Absent]]</calculatedColumnFormula>
    </tableColumn>
    <tableColumn id="10" xr3:uid="{7AEDB5CA-536D-4B29-81C9-12C5EF63FA22}" name="Salary" dataDxfId="82"/>
    <tableColumn id="11" xr3:uid="{24410A0C-44C8-49A0-BB98-6C5DC6ED5177}" name="Per Day Salary" dataDxfId="81">
      <calculatedColumnFormula>NovReport[[#This Row],[Salary]]/NovReport[[#This Row],[Days]]</calculatedColumnFormula>
    </tableColumn>
    <tableColumn id="12" xr3:uid="{507EC79B-DE75-4DA3-B5E9-580E54316B58}" name="Deduction" dataDxfId="80">
      <calculatedColumnFormula>NovReport[[#This Row],[Per Day Salary]]*NovReport[[#This Row],[Absent]]</calculatedColumnFormula>
    </tableColumn>
    <tableColumn id="13" xr3:uid="{DBF580A8-31F2-48F8-9AF4-DD26C09ED835}" name="Total Salary" dataDxfId="79">
      <calculatedColumnFormula>NovReport[[#This Row],[Salary]]-NovReport[[#This Row],[Deduction]]</calculatedColumnFormula>
    </tableColumn>
    <tableColumn id="14" xr3:uid="{F363100F-5982-47DA-85BB-A2D0D2FC4F29}" name="Sparkline" dataDxfId="78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B54FA-4B7C-403F-9046-557D4DAB1449}" name="DecReport" displayName="DecReport" ref="AR9:BF29" totalsRowShown="0" headerRowDxfId="77" headerRowBorderDxfId="76" tableBorderDxfId="75">
  <autoFilter ref="AR9:BF29" xr:uid="{729B54FA-4B7C-403F-9046-557D4DAB14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CAB42F9-5849-4D7C-9ECB-B6DA4EB9976C}" name="Name" dataDxfId="74"/>
    <tableColumn id="2" xr3:uid="{E9E8D7D4-01FB-4C92-9045-4C99E03637AE}" name="Employee Id" dataDxfId="73"/>
    <tableColumn id="15" xr3:uid="{D5720420-C249-4538-8517-46FAD53C1CBE}" name="Month" dataDxfId="72">
      <calculatedColumnFormula>$J$5</calculatedColumnFormula>
    </tableColumn>
    <tableColumn id="3" xr3:uid="{B4D782AD-84B5-4164-8E70-2BE32BB142D1}" name="Name2" dataDxfId="71"/>
    <tableColumn id="4" xr3:uid="{59D64AD2-C4A9-4F01-8C58-8F7DC368B743}" name="Present" dataDxfId="70">
      <calculatedColumnFormula>COUNTIF($K10:$AO10,"P")</calculatedColumnFormula>
    </tableColumn>
    <tableColumn id="5" xr3:uid="{C8B99749-7EEF-4451-84F6-9BABC834264D}" name="Absent" dataDxfId="69">
      <calculatedColumnFormula>COUNTIF($K10:$AO10,"A")</calculatedColumnFormula>
    </tableColumn>
    <tableColumn id="6" xr3:uid="{E855EA2E-11B6-4131-8A43-6159FE12DEA9}" name="Leave" dataDxfId="68">
      <calculatedColumnFormula>COUNTIF($K10:$AO10,"L")</calculatedColumnFormula>
    </tableColumn>
    <tableColumn id="7" xr3:uid="{0956FB31-EF1B-4651-8DDA-17A59F5D9B28}" name="Weekoff" dataDxfId="67">
      <calculatedColumnFormula>$J$10</calculatedColumnFormula>
    </tableColumn>
    <tableColumn id="8" xr3:uid="{E6117948-4040-4075-B7E0-49A034D56AE9}" name="Days" dataDxfId="66">
      <calculatedColumnFormula>$I$5</calculatedColumnFormula>
    </tableColumn>
    <tableColumn id="9" xr3:uid="{18E5E191-A9FF-41E7-8D5C-17ED19B8B44D}" name="Paid Days" dataDxfId="65">
      <calculatedColumnFormula>DecReport[[#This Row],[Days]]-DecReport[[#This Row],[Absent]]</calculatedColumnFormula>
    </tableColumn>
    <tableColumn id="10" xr3:uid="{3F99714B-BD93-471C-A294-60BE9A2290F6}" name="Salary" dataDxfId="64"/>
    <tableColumn id="11" xr3:uid="{B12CA14F-E2AE-487D-B672-2CB43BAD125B}" name="Per Day Salary" dataDxfId="63">
      <calculatedColumnFormula>DecReport[[#This Row],[Salary]]/DecReport[[#This Row],[Days]]</calculatedColumnFormula>
    </tableColumn>
    <tableColumn id="12" xr3:uid="{81DAED8F-78FD-4BA5-9656-2063FE587561}" name="Deduction" dataDxfId="62">
      <calculatedColumnFormula>DecReport[[#This Row],[Per Day Salary]]*DecReport[[#This Row],[Absent]]</calculatedColumnFormula>
    </tableColumn>
    <tableColumn id="13" xr3:uid="{AEAC8194-0AFA-4AED-8D7B-4606F0C3F3E5}" name="Total Salary" dataDxfId="61">
      <calculatedColumnFormula>DecReport[[#This Row],[Salary]]-DecReport[[#This Row],[Deduction]]</calculatedColumnFormula>
    </tableColumn>
    <tableColumn id="14" xr3:uid="{89F37A0A-0764-4078-BE29-7974FB950AD9}" name="Sparkline" dataDxfId="60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0F8455-4A94-48DC-8035-9FFD4ECB9E08}" name="FebReport" displayName="FebReport" ref="AR9:BF29" totalsRowShown="0" headerRowDxfId="257" headerRowBorderDxfId="256" tableBorderDxfId="255">
  <autoFilter ref="AR9:BF29" xr:uid="{AE0F8455-4A94-48DC-8035-9FFD4ECB9E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06F7FC1-3815-48D0-92E7-851AE2173C96}" name="Name" dataDxfId="254"/>
    <tableColumn id="2" xr3:uid="{2A6EAF3F-47EB-4A9F-99B3-A6265C495ADB}" name="Employee Id" dataDxfId="253"/>
    <tableColumn id="15" xr3:uid="{F5288E1B-5583-41B1-8B71-98488C58A72E}" name="Month" dataDxfId="252">
      <calculatedColumnFormula>$J$5</calculatedColumnFormula>
    </tableColumn>
    <tableColumn id="3" xr3:uid="{3E0DCD22-F9DA-4800-9D05-DE9849C74DE9}" name="Name2" dataDxfId="251"/>
    <tableColumn id="4" xr3:uid="{3E193C2D-8363-4A14-871E-BEE5D22C4413}" name="Present" dataDxfId="250">
      <calculatedColumnFormula>COUNTIF($K10:$AO10,"P")</calculatedColumnFormula>
    </tableColumn>
    <tableColumn id="5" xr3:uid="{A5773DC4-CA7F-4D98-B53F-1B83115AE449}" name="Absent" dataDxfId="249">
      <calculatedColumnFormula>COUNTIF($K10:$AO10,"A")</calculatedColumnFormula>
    </tableColumn>
    <tableColumn id="6" xr3:uid="{0E551CC6-5999-43A3-AB60-CD8C2C84B976}" name="Leave" dataDxfId="248">
      <calculatedColumnFormula>COUNTIF($K10:$AO10,"L")</calculatedColumnFormula>
    </tableColumn>
    <tableColumn id="7" xr3:uid="{C78EF005-00DA-47C4-925F-FD301943D837}" name="Weekoff" dataDxfId="247">
      <calculatedColumnFormula>$J$10</calculatedColumnFormula>
    </tableColumn>
    <tableColumn id="8" xr3:uid="{1A1D4717-527F-4E79-A302-B7B9DACB476F}" name="Days" dataDxfId="246">
      <calculatedColumnFormula>$I$5</calculatedColumnFormula>
    </tableColumn>
    <tableColumn id="9" xr3:uid="{164C1F73-CD7C-4DD6-B118-ED6F71F0EEF7}" name="Paid Days" dataDxfId="245">
      <calculatedColumnFormula>FebReport[[#This Row],[Days]]-FebReport[[#This Row],[Absent]]</calculatedColumnFormula>
    </tableColumn>
    <tableColumn id="10" xr3:uid="{DCE5E41A-5DCB-41F9-9A7E-678383478A3A}" name="Salary" dataDxfId="244"/>
    <tableColumn id="11" xr3:uid="{32468E3E-2A77-4913-919D-187CBC413248}" name="Per Day Salary" dataDxfId="243">
      <calculatedColumnFormula>FebReport[[#This Row],[Salary]]/FebReport[[#This Row],[Days]]</calculatedColumnFormula>
    </tableColumn>
    <tableColumn id="12" xr3:uid="{93DA5E25-B19D-44F8-896A-F5DF87258DB0}" name="Deduction" dataDxfId="242">
      <calculatedColumnFormula>FebReport[[#This Row],[Per Day Salary]]*FebReport[[#This Row],[Absent]]</calculatedColumnFormula>
    </tableColumn>
    <tableColumn id="13" xr3:uid="{0CF875F1-C394-40C6-94A1-08AE89976924}" name="Total Salary" dataDxfId="241">
      <calculatedColumnFormula>FebReport[[#This Row],[Salary]]-FebReport[[#This Row],[Deduction]]</calculatedColumnFormula>
    </tableColumn>
    <tableColumn id="14" xr3:uid="{6AFB5834-A87A-454C-BC2D-CC7E240083D6}" name="Sparkline" dataDxfId="24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E23B61-6D51-44CA-8EFC-DD3EE8811517}" name="MarchReport" displayName="MarchReport" ref="AR9:BF29" totalsRowShown="0" headerRowDxfId="239" headerRowBorderDxfId="238" tableBorderDxfId="237">
  <autoFilter ref="AR9:BF29" xr:uid="{7FE23B61-6D51-44CA-8EFC-DD3EE88115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F7CC9D9-D4E6-48AA-B32F-03D034565D04}" name="Name" dataDxfId="236"/>
    <tableColumn id="2" xr3:uid="{65753D8A-25BE-486E-BE1A-FB01A824C268}" name="Employee Id" dataDxfId="235"/>
    <tableColumn id="15" xr3:uid="{9EB55886-62E1-4F44-A4B1-D1AB237592C3}" name="Month" dataDxfId="234">
      <calculatedColumnFormula>$J$5</calculatedColumnFormula>
    </tableColumn>
    <tableColumn id="3" xr3:uid="{413F41DB-48BA-4102-A806-541603334917}" name="Name2" dataDxfId="233"/>
    <tableColumn id="4" xr3:uid="{87A7CDA1-FE84-4D53-A077-E4843484C010}" name="Present" dataDxfId="232">
      <calculatedColumnFormula>COUNTIF($K10:$AO10,"P")</calculatedColumnFormula>
    </tableColumn>
    <tableColumn id="5" xr3:uid="{50391FF0-DA4F-46C8-83D9-13B15096CDB4}" name="Absent" dataDxfId="231">
      <calculatedColumnFormula>COUNTIF($K10:$AO10,"A")</calculatedColumnFormula>
    </tableColumn>
    <tableColumn id="6" xr3:uid="{42CD6169-5475-4DD7-A8F4-CA1586A99341}" name="Leave" dataDxfId="230">
      <calculatedColumnFormula>COUNTIF($K10:$AO10,"L")</calculatedColumnFormula>
    </tableColumn>
    <tableColumn id="7" xr3:uid="{48AF93C7-0D7A-4C92-99C3-3A5F8B5145F0}" name="Weekoff" dataDxfId="229">
      <calculatedColumnFormula>$J$10</calculatedColumnFormula>
    </tableColumn>
    <tableColumn id="8" xr3:uid="{0C6235DA-82A3-4D03-A83F-9007E62CB4C2}" name="Days" dataDxfId="228">
      <calculatedColumnFormula>$I$5</calculatedColumnFormula>
    </tableColumn>
    <tableColumn id="9" xr3:uid="{AEA04AA6-CADA-48F3-BB88-C3DD586E8DFA}" name="Paid Days" dataDxfId="227">
      <calculatedColumnFormula>MarchReport[[#This Row],[Days]]-MarchReport[[#This Row],[Absent]]</calculatedColumnFormula>
    </tableColumn>
    <tableColumn id="10" xr3:uid="{983A646B-6C05-4FFA-94AA-463476CCE8CF}" name="Salary" dataDxfId="226"/>
    <tableColumn id="11" xr3:uid="{05EEA686-3081-4845-9F80-FD692CBA4A50}" name="Per Day Salary" dataDxfId="225">
      <calculatedColumnFormula>MarchReport[[#This Row],[Salary]]/MarchReport[[#This Row],[Days]]</calculatedColumnFormula>
    </tableColumn>
    <tableColumn id="12" xr3:uid="{6AF74759-CFE6-4760-AF09-F45B5E765345}" name="Deduction" dataDxfId="224">
      <calculatedColumnFormula>MarchReport[[#This Row],[Per Day Salary]]*MarchReport[[#This Row],[Absent]]</calculatedColumnFormula>
    </tableColumn>
    <tableColumn id="13" xr3:uid="{7641134B-896D-4CFB-AF40-BAD9CE0F12EC}" name="Total Salary" dataDxfId="223">
      <calculatedColumnFormula>MarchReport[[#This Row],[Salary]]-MarchReport[[#This Row],[Deduction]]</calculatedColumnFormula>
    </tableColumn>
    <tableColumn id="14" xr3:uid="{EC726DE5-045A-42CB-8E05-3E7D8D54B820}" name="Sparkline" dataDxfId="222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52774-D5D6-410F-BE24-3F4524EE5D92}" name="AprReport" displayName="AprReport" ref="AR9:BF29" totalsRowShown="0" headerRowDxfId="221" headerRowBorderDxfId="220" tableBorderDxfId="219">
  <autoFilter ref="AR9:BF29" xr:uid="{0A852774-D5D6-410F-BE24-3F4524EE5D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03D684A-DC0A-4348-A2A4-1FC7A0A40C35}" name="Name" dataDxfId="218"/>
    <tableColumn id="2" xr3:uid="{5B25FDF0-0912-4848-8989-E3F4C0EAD200}" name="Employee Id" dataDxfId="217"/>
    <tableColumn id="15" xr3:uid="{49CB647C-FDDB-47C3-942C-D1E1092707A0}" name="Month" dataDxfId="216">
      <calculatedColumnFormula>$J$5</calculatedColumnFormula>
    </tableColumn>
    <tableColumn id="3" xr3:uid="{CB4C4EE4-F0CD-41B0-8BBE-C22302D91AD8}" name="Name2" dataDxfId="215"/>
    <tableColumn id="4" xr3:uid="{8261F58F-8AF9-47DD-AA5C-E46EC6AA8E76}" name="Present" dataDxfId="214">
      <calculatedColumnFormula>COUNTIF($K10:$AO10,"P")</calculatedColumnFormula>
    </tableColumn>
    <tableColumn id="5" xr3:uid="{3BD4310C-1351-4FD4-8B93-573217137274}" name="Absent" dataDxfId="213">
      <calculatedColumnFormula>COUNTIF($K10:$AO10,"A")</calculatedColumnFormula>
    </tableColumn>
    <tableColumn id="6" xr3:uid="{9372D32D-E736-46DA-84F9-71BD35CECBCB}" name="Leave" dataDxfId="212">
      <calculatedColumnFormula>COUNTIF($K10:$AO10,"L")</calculatedColumnFormula>
    </tableColumn>
    <tableColumn id="7" xr3:uid="{DA0F46EB-169A-450D-83D1-84FA5D998CBC}" name="Weekoff" dataDxfId="211">
      <calculatedColumnFormula>$J$10</calculatedColumnFormula>
    </tableColumn>
    <tableColumn id="8" xr3:uid="{F5BF1EDC-34A4-4E53-9BA1-FFDEDB4124E5}" name="Days" dataDxfId="210">
      <calculatedColumnFormula>$I$5</calculatedColumnFormula>
    </tableColumn>
    <tableColumn id="9" xr3:uid="{C941C271-EDB9-4E80-B161-2462E949C879}" name="Paid Days" dataDxfId="209">
      <calculatedColumnFormula>AprReport[[#This Row],[Days]]-AprReport[[#This Row],[Absent]]</calculatedColumnFormula>
    </tableColumn>
    <tableColumn id="10" xr3:uid="{A0E4683B-0C0E-4A2F-8A32-0BF15212C4C6}" name="Salary" dataDxfId="208"/>
    <tableColumn id="11" xr3:uid="{7ECF8CA6-2D01-43EF-A2DC-B64A787CDB40}" name="Per Day Salary" dataDxfId="207">
      <calculatedColumnFormula>AprReport[[#This Row],[Salary]]/AprReport[[#This Row],[Days]]</calculatedColumnFormula>
    </tableColumn>
    <tableColumn id="12" xr3:uid="{3A0C78DA-1282-4594-A1C9-27C2B46D86AB}" name="Deduction" dataDxfId="206">
      <calculatedColumnFormula>AprReport[[#This Row],[Per Day Salary]]*AprReport[[#This Row],[Absent]]</calculatedColumnFormula>
    </tableColumn>
    <tableColumn id="13" xr3:uid="{9C13ECF4-869E-4C31-ABC7-308243531828}" name="Total Salary" dataDxfId="205">
      <calculatedColumnFormula>AprReport[[#This Row],[Salary]]-AprReport[[#This Row],[Deduction]]</calculatedColumnFormula>
    </tableColumn>
    <tableColumn id="14" xr3:uid="{9A764708-2E91-4C46-BBFB-18554ADF1722}" name="Sparkline" dataDxfId="204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3F12D9-280C-43DB-9B11-AA055F7DED3B}" name="MayReport" displayName="MayReport" ref="AR9:BF29" totalsRowShown="0" headerRowDxfId="203" headerRowBorderDxfId="202" tableBorderDxfId="201">
  <autoFilter ref="AR9:BF29" xr:uid="{043F12D9-280C-43DB-9B11-AA055F7DED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D46251A-FB07-4A82-B9BF-81D839FC9FCD}" name="Name" dataDxfId="200"/>
    <tableColumn id="2" xr3:uid="{71EDEC8A-428D-4EE9-9F4F-0632CBB8C8F8}" name="Employee Id" dataDxfId="199"/>
    <tableColumn id="15" xr3:uid="{0680AE5D-400B-4BAD-BB7F-8DFD6AF32458}" name="Month" dataDxfId="198">
      <calculatedColumnFormula>$J$5</calculatedColumnFormula>
    </tableColumn>
    <tableColumn id="3" xr3:uid="{3166E9A4-11BB-460D-848F-96CC0709A5E4}" name="Name2" dataDxfId="197"/>
    <tableColumn id="4" xr3:uid="{A2183075-2926-40F8-9263-B9414508F3B0}" name="Present" dataDxfId="196">
      <calculatedColumnFormula>COUNTIF($K10:$AO10,"P")</calculatedColumnFormula>
    </tableColumn>
    <tableColumn id="5" xr3:uid="{A0445A5F-FC76-4106-98D7-11D03C480296}" name="Absent" dataDxfId="195">
      <calculatedColumnFormula>COUNTIF($K10:$AO10,"A")</calculatedColumnFormula>
    </tableColumn>
    <tableColumn id="6" xr3:uid="{7DCC4F7C-9A30-47B9-AA2B-41322BE0190B}" name="Leave" dataDxfId="194">
      <calculatedColumnFormula>COUNTIF($K10:$AO10,"L")</calculatedColumnFormula>
    </tableColumn>
    <tableColumn id="7" xr3:uid="{E7C26F64-2698-4B45-946E-8E64B1CA9CE1}" name="Weekoff" dataDxfId="193">
      <calculatedColumnFormula>$J$10</calculatedColumnFormula>
    </tableColumn>
    <tableColumn id="8" xr3:uid="{7AE95D22-7BAA-449C-AAC9-42BFD300DE43}" name="Days" dataDxfId="192">
      <calculatedColumnFormula>$I$5</calculatedColumnFormula>
    </tableColumn>
    <tableColumn id="9" xr3:uid="{3B53D480-2914-4FD6-A2C4-508DB80768BE}" name="Paid Days" dataDxfId="191">
      <calculatedColumnFormula>MayReport[[#This Row],[Days]]-MayReport[[#This Row],[Absent]]</calculatedColumnFormula>
    </tableColumn>
    <tableColumn id="10" xr3:uid="{53665484-EE53-4AB7-B166-F8F956EFA759}" name="Salary" dataDxfId="190"/>
    <tableColumn id="11" xr3:uid="{EFF9AA2F-2BB6-4702-AAFB-1E44515D046A}" name="Per Day Salary" dataDxfId="189">
      <calculatedColumnFormula>MayReport[[#This Row],[Salary]]/MayReport[[#This Row],[Days]]</calculatedColumnFormula>
    </tableColumn>
    <tableColumn id="12" xr3:uid="{DDCB01CF-0468-4CD5-9717-D93F8D1EFD0F}" name="Deduction" dataDxfId="188">
      <calculatedColumnFormula>MayReport[[#This Row],[Per Day Salary]]*MayReport[[#This Row],[Absent]]</calculatedColumnFormula>
    </tableColumn>
    <tableColumn id="13" xr3:uid="{1FA6A734-077A-44EF-8623-57BF4CBC470D}" name="Total Salary" dataDxfId="187">
      <calculatedColumnFormula>MayReport[[#This Row],[Salary]]-MayReport[[#This Row],[Deduction]]</calculatedColumnFormula>
    </tableColumn>
    <tableColumn id="14" xr3:uid="{16F69DED-E19C-4C17-A20E-1534775358D8}" name="Sparkline" dataDxfId="186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882790-D7EF-49AF-ACE7-BDE305C94057}" name="JuneReport" displayName="JuneReport" ref="AR9:BF29" totalsRowShown="0" headerRowDxfId="185" headerRowBorderDxfId="184" tableBorderDxfId="183">
  <autoFilter ref="AR9:BF29" xr:uid="{31882790-D7EF-49AF-ACE7-BDE305C94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B0214E59-C282-4C35-AA0A-0E5778EA08E3}" name="Name" dataDxfId="182"/>
    <tableColumn id="2" xr3:uid="{C9915C9F-B2F4-49E3-982A-1E3A9B5A8337}" name="Employee Id" dataDxfId="181"/>
    <tableColumn id="15" xr3:uid="{10C20709-CA5B-4046-B088-07FA19810EFB}" name="Month" dataDxfId="180">
      <calculatedColumnFormula>$J$5</calculatedColumnFormula>
    </tableColumn>
    <tableColumn id="3" xr3:uid="{D324983C-ED0A-4DF2-92EA-734A62B01C11}" name="Name2" dataDxfId="179"/>
    <tableColumn id="4" xr3:uid="{822B8207-A79A-4878-9627-E36CECED057E}" name="Present" dataDxfId="178">
      <calculatedColumnFormula>COUNTIF($K10:$AO10,"P")</calculatedColumnFormula>
    </tableColumn>
    <tableColumn id="5" xr3:uid="{1DDC1395-463C-4584-9F56-AE0615558189}" name="Absent" dataDxfId="177">
      <calculatedColumnFormula>COUNTIF($K10:$AO10,"A")</calculatedColumnFormula>
    </tableColumn>
    <tableColumn id="6" xr3:uid="{DA51F0F9-3A58-4F64-9571-AA51E06EBEFF}" name="Leave" dataDxfId="176">
      <calculatedColumnFormula>COUNTIF($K10:$AO10,"L")</calculatedColumnFormula>
    </tableColumn>
    <tableColumn id="7" xr3:uid="{F6D1C4EF-085E-4F35-85B7-6073DC2EAD54}" name="Weekoff" dataDxfId="175">
      <calculatedColumnFormula>$J$10</calculatedColumnFormula>
    </tableColumn>
    <tableColumn id="8" xr3:uid="{8537514D-F3E7-47BA-A08C-AD70C60F6ADB}" name="Days" dataDxfId="174">
      <calculatedColumnFormula>$I$5</calculatedColumnFormula>
    </tableColumn>
    <tableColumn id="9" xr3:uid="{EB5A1391-2E27-4ADC-A6EE-ECDD99791A09}" name="Paid Days" dataDxfId="173">
      <calculatedColumnFormula>JuneReport[[#This Row],[Days]]-JuneReport[[#This Row],[Absent]]</calculatedColumnFormula>
    </tableColumn>
    <tableColumn id="10" xr3:uid="{6C990713-D3E5-497B-BE22-D6B9558FC272}" name="Salary" dataDxfId="172"/>
    <tableColumn id="11" xr3:uid="{CFB247C0-0510-470A-B29C-3E45D8F09483}" name="Per Day Salary" dataDxfId="171">
      <calculatedColumnFormula>JuneReport[[#This Row],[Salary]]/JuneReport[[#This Row],[Days]]</calculatedColumnFormula>
    </tableColumn>
    <tableColumn id="12" xr3:uid="{E69BD50C-D8E9-444A-B075-A8D06BD443A0}" name="Deduction" dataDxfId="170">
      <calculatedColumnFormula>JuneReport[[#This Row],[Per Day Salary]]*JuneReport[[#This Row],[Absent]]</calculatedColumnFormula>
    </tableColumn>
    <tableColumn id="13" xr3:uid="{92E757F9-CE00-45A0-A41E-8C950751FACE}" name="Total Salary" dataDxfId="169">
      <calculatedColumnFormula>JuneReport[[#This Row],[Salary]]-JuneReport[[#This Row],[Deduction]]</calculatedColumnFormula>
    </tableColumn>
    <tableColumn id="14" xr3:uid="{0B9F04A6-B493-4CF1-BCCF-F93578625F4B}" name="Sparkline" dataDxfId="168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A988A7-4745-4BAB-91EA-B82F654A8C47}" name="JulyReport" displayName="JulyReport" ref="AR9:BF29" totalsRowShown="0" headerRowDxfId="167" headerRowBorderDxfId="166" tableBorderDxfId="165">
  <autoFilter ref="AR9:BF29" xr:uid="{47A988A7-4745-4BAB-91EA-B82F654A8C4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FE88406-5F9F-4355-A087-91D13FE92DEF}" name="Name" dataDxfId="164"/>
    <tableColumn id="2" xr3:uid="{A16CB271-4440-4904-815B-0D17978E5181}" name="Employee Id" dataDxfId="163"/>
    <tableColumn id="15" xr3:uid="{85C44B08-DEB7-4F71-A718-94C8A0ED410B}" name="Month" dataDxfId="162">
      <calculatedColumnFormula>$J$5</calculatedColumnFormula>
    </tableColumn>
    <tableColumn id="3" xr3:uid="{2E733F3C-767C-41D3-95E2-5B8E88A90060}" name="Name2" dataDxfId="161"/>
    <tableColumn id="4" xr3:uid="{9730FC5A-DA7A-4F17-8034-202F00E11BD0}" name="Present" dataDxfId="160">
      <calculatedColumnFormula>COUNTIF($K10:$AO10,"P")</calculatedColumnFormula>
    </tableColumn>
    <tableColumn id="5" xr3:uid="{DABD1B32-C56D-4CEB-8FD9-9BDA65D9AE22}" name="Absent" dataDxfId="159">
      <calculatedColumnFormula>COUNTIF($K10:$AO10,"A")</calculatedColumnFormula>
    </tableColumn>
    <tableColumn id="6" xr3:uid="{A5D9A00A-97FB-4125-88D4-F72621BE59F7}" name="Leave" dataDxfId="158">
      <calculatedColumnFormula>COUNTIF($K10:$AO10,"L")</calculatedColumnFormula>
    </tableColumn>
    <tableColumn id="7" xr3:uid="{AA6E85FD-E470-4F4F-A984-33E6A4097117}" name="Weekoff" dataDxfId="157">
      <calculatedColumnFormula>$J$10</calculatedColumnFormula>
    </tableColumn>
    <tableColumn id="8" xr3:uid="{2DAE2892-1471-4584-9D97-4534B345AFCF}" name="Days" dataDxfId="156">
      <calculatedColumnFormula>$I$5</calculatedColumnFormula>
    </tableColumn>
    <tableColumn id="9" xr3:uid="{3E37045A-A03B-42B2-B18E-83E7A3698F2A}" name="Paid Days" dataDxfId="155">
      <calculatedColumnFormula>JulyReport[[#This Row],[Days]]-JulyReport[[#This Row],[Absent]]</calculatedColumnFormula>
    </tableColumn>
    <tableColumn id="10" xr3:uid="{F6E70A6D-726F-4386-9A24-C3EFCD46F8F1}" name="Salary" dataDxfId="154"/>
    <tableColumn id="11" xr3:uid="{609E285B-6BBA-41B9-99E4-B287CC3779DF}" name="Per Day Salary" dataDxfId="153">
      <calculatedColumnFormula>JulyReport[[#This Row],[Salary]]/JulyReport[[#This Row],[Days]]</calculatedColumnFormula>
    </tableColumn>
    <tableColumn id="12" xr3:uid="{9CFDA20E-8C22-4332-BAF5-B31D0C3A0D01}" name="Deduction" dataDxfId="152">
      <calculatedColumnFormula>JulyReport[[#This Row],[Per Day Salary]]*JulyReport[[#This Row],[Absent]]</calculatedColumnFormula>
    </tableColumn>
    <tableColumn id="13" xr3:uid="{E9381A4D-FE13-48C3-B028-FA746014F36A}" name="Total Salary" dataDxfId="151">
      <calculatedColumnFormula>JulyReport[[#This Row],[Salary]]-JulyReport[[#This Row],[Deduction]]</calculatedColumnFormula>
    </tableColumn>
    <tableColumn id="14" xr3:uid="{B8447CF6-506D-4810-BFA3-0D3DFDCA0B75}" name="Sparkline" dataDxfId="150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B4A65D-8DD4-439B-B89F-34BAF75659F4}" name="AugReport" displayName="AugReport" ref="AR9:BF29" totalsRowShown="0" headerRowDxfId="149" headerRowBorderDxfId="148" tableBorderDxfId="147">
  <autoFilter ref="AR9:BF29" xr:uid="{CAB4A65D-8DD4-439B-B89F-34BAF75659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9F9498D8-CA42-48F5-98B5-2F460FCBDE13}" name="Name" dataDxfId="146"/>
    <tableColumn id="2" xr3:uid="{F704A5F0-5E04-40CF-9EA8-8156C5B43010}" name="Employee Id" dataDxfId="145"/>
    <tableColumn id="15" xr3:uid="{BD63A0E6-5F41-4A7E-97DF-371552A08E2A}" name="Month" dataDxfId="144">
      <calculatedColumnFormula>$J$5</calculatedColumnFormula>
    </tableColumn>
    <tableColumn id="3" xr3:uid="{25CA26CB-499F-49EA-9265-933B0BBFAF3D}" name="Name2" dataDxfId="143"/>
    <tableColumn id="4" xr3:uid="{D125AE58-744E-45CB-BE32-3E7E74FCFA93}" name="Present" dataDxfId="142">
      <calculatedColumnFormula>COUNTIF($K10:$AO10,"P")</calculatedColumnFormula>
    </tableColumn>
    <tableColumn id="5" xr3:uid="{A4DD0950-426E-4311-BD53-8D4B181DFB5B}" name="Absent" dataDxfId="141">
      <calculatedColumnFormula>COUNTIF($K10:$AO10,"A")</calculatedColumnFormula>
    </tableColumn>
    <tableColumn id="6" xr3:uid="{05335896-3AFC-45CA-9046-ED2A3CB7F655}" name="Leave" dataDxfId="140">
      <calculatedColumnFormula>COUNTIF($K10:$AO10,"L")</calculatedColumnFormula>
    </tableColumn>
    <tableColumn id="7" xr3:uid="{375F5F4A-9FF3-49D2-93FF-28EB40DB0A7A}" name="Weekoff" dataDxfId="139">
      <calculatedColumnFormula>$J$10</calculatedColumnFormula>
    </tableColumn>
    <tableColumn id="8" xr3:uid="{3F1C8ACA-65C9-4F51-B8A7-348440AE10A3}" name="Days" dataDxfId="138">
      <calculatedColumnFormula>$I$5</calculatedColumnFormula>
    </tableColumn>
    <tableColumn id="9" xr3:uid="{ABF0D045-BBD8-4715-BCDA-31C28198E20A}" name="Paid Days" dataDxfId="137">
      <calculatedColumnFormula>AugReport[[#This Row],[Days]]-AugReport[[#This Row],[Absent]]</calculatedColumnFormula>
    </tableColumn>
    <tableColumn id="10" xr3:uid="{FC221306-877D-4B1A-8B68-4F83EC4409C7}" name="Salary" dataDxfId="136"/>
    <tableColumn id="11" xr3:uid="{4839DCB0-A492-422C-B646-A126862C3A8E}" name="Per Day Salary" dataDxfId="135">
      <calculatedColumnFormula>AugReport[[#This Row],[Salary]]/AugReport[[#This Row],[Days]]</calculatedColumnFormula>
    </tableColumn>
    <tableColumn id="12" xr3:uid="{EDB79A10-7A93-4823-A341-DC925DD1AD40}" name="Deduction" dataDxfId="134">
      <calculatedColumnFormula>AugReport[[#This Row],[Per Day Salary]]*AugReport[[#This Row],[Absent]]</calculatedColumnFormula>
    </tableColumn>
    <tableColumn id="13" xr3:uid="{470C09D3-E744-4F68-B54B-081B98BE3062}" name="Total Salary" dataDxfId="133">
      <calculatedColumnFormula>AugReport[[#This Row],[Salary]]-AugReport[[#This Row],[Deduction]]</calculatedColumnFormula>
    </tableColumn>
    <tableColumn id="14" xr3:uid="{88BEEF74-6A3D-45A6-BDE2-219B714ED040}" name="Sparkline" dataDxfId="132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EB52C7-B458-4E02-A9ED-05642E11CB12}" name="SepReport10" displayName="SepReport10" ref="AR9:BF29" totalsRowShown="0" headerRowDxfId="131" headerRowBorderDxfId="130" tableBorderDxfId="129">
  <autoFilter ref="AR9:BF29" xr:uid="{7CEB52C7-B458-4E02-A9ED-05642E11CB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1BAA670-698E-4178-A39F-D548996A6B6F}" name="Name" dataDxfId="128"/>
    <tableColumn id="2" xr3:uid="{145439A3-17C8-4F2C-B7A7-F5EE918EC11C}" name="Employee Id" dataDxfId="127"/>
    <tableColumn id="15" xr3:uid="{4D6E6FEF-6BB0-4114-84F2-331C4620507D}" name="Month" dataDxfId="126">
      <calculatedColumnFormula>$J$5</calculatedColumnFormula>
    </tableColumn>
    <tableColumn id="3" xr3:uid="{7B9825A7-0885-4E80-A419-FFE7FAF39F43}" name="Name2" dataDxfId="125"/>
    <tableColumn id="4" xr3:uid="{2B0B6EF5-C637-415D-87B7-218712167513}" name="Present" dataDxfId="124">
      <calculatedColumnFormula>COUNTIF($K10:$AO10,"P")</calculatedColumnFormula>
    </tableColumn>
    <tableColumn id="5" xr3:uid="{AB64B6E8-DE48-4ED2-838D-D5C181651F8B}" name="Absent" dataDxfId="123">
      <calculatedColumnFormula>COUNTIF($K10:$AO10,"A")</calculatedColumnFormula>
    </tableColumn>
    <tableColumn id="6" xr3:uid="{A9D23F4E-4C59-45FD-963C-105C7CF555BF}" name="Leave" dataDxfId="122">
      <calculatedColumnFormula>COUNTIF($K10:$AO10,"L")</calculatedColumnFormula>
    </tableColumn>
    <tableColumn id="7" xr3:uid="{7160D6D2-937A-42F3-90A7-D9FB4E5EC957}" name="Weekoff" dataDxfId="121">
      <calculatedColumnFormula>$J$10</calculatedColumnFormula>
    </tableColumn>
    <tableColumn id="8" xr3:uid="{2D7A0D50-810D-41FB-8991-7B9772FC4867}" name="Days" dataDxfId="120">
      <calculatedColumnFormula>$I$5</calculatedColumnFormula>
    </tableColumn>
    <tableColumn id="9" xr3:uid="{6BB2DE2B-70EA-4F9A-829F-D67D6D75CD5D}" name="Paid Days" dataDxfId="119">
      <calculatedColumnFormula>SepReport10[[#This Row],[Days]]-SepReport10[[#This Row],[Absent]]</calculatedColumnFormula>
    </tableColumn>
    <tableColumn id="10" xr3:uid="{02CB6C83-2A23-4592-9730-6AD536A2B737}" name="Salary" dataDxfId="118"/>
    <tableColumn id="11" xr3:uid="{761169CE-6F4E-4D81-BB22-C79A8C784C44}" name="Per Day Salary" dataDxfId="117">
      <calculatedColumnFormula>SepReport10[[#This Row],[Salary]]/SepReport10[[#This Row],[Days]]</calculatedColumnFormula>
    </tableColumn>
    <tableColumn id="12" xr3:uid="{6AAB64B9-172E-4898-9ED6-6B50FE80B121}" name="Deduction" dataDxfId="116">
      <calculatedColumnFormula>SepReport10[[#This Row],[Per Day Salary]]*SepReport10[[#This Row],[Absent]]</calculatedColumnFormula>
    </tableColumn>
    <tableColumn id="13" xr3:uid="{6BDF17F2-C95A-4F4D-8838-1FF24C49C549}" name="Total Salary" dataDxfId="115">
      <calculatedColumnFormula>SepReport10[[#This Row],[Salary]]-SepReport10[[#This Row],[Deduction]]</calculatedColumnFormula>
    </tableColumn>
    <tableColumn id="14" xr3:uid="{13C922F3-DF5B-4AB7-8B36-E7A407F3CE82}" name="Sparkline" dataDxfId="11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709C-0F12-4B61-92DF-87EADB79269C}">
  <dimension ref="A1:A12"/>
  <sheetViews>
    <sheetView workbookViewId="0"/>
  </sheetViews>
  <sheetFormatPr defaultRowHeight="14.4" x14ac:dyDescent="0.3"/>
  <cols>
    <col min="1" max="1" width="10.33203125" bestFit="1" customWidth="1"/>
  </cols>
  <sheetData>
    <row r="1" spans="1:1" x14ac:dyDescent="0.3">
      <c r="A1" s="3">
        <v>45658</v>
      </c>
    </row>
    <row r="2" spans="1:1" x14ac:dyDescent="0.3">
      <c r="A2" s="3">
        <v>45689</v>
      </c>
    </row>
    <row r="3" spans="1:1" x14ac:dyDescent="0.3">
      <c r="A3" s="3">
        <v>45717</v>
      </c>
    </row>
    <row r="4" spans="1:1" x14ac:dyDescent="0.3">
      <c r="A4" s="3">
        <v>45748</v>
      </c>
    </row>
    <row r="5" spans="1:1" x14ac:dyDescent="0.3">
      <c r="A5" s="3">
        <v>45778</v>
      </c>
    </row>
    <row r="6" spans="1:1" x14ac:dyDescent="0.3">
      <c r="A6" s="3">
        <v>45809</v>
      </c>
    </row>
    <row r="7" spans="1:1" x14ac:dyDescent="0.3">
      <c r="A7" s="3">
        <v>45839</v>
      </c>
    </row>
    <row r="8" spans="1:1" x14ac:dyDescent="0.3">
      <c r="A8" s="3">
        <v>45870</v>
      </c>
    </row>
    <row r="9" spans="1:1" x14ac:dyDescent="0.3">
      <c r="A9" s="3">
        <v>45901</v>
      </c>
    </row>
    <row r="10" spans="1:1" x14ac:dyDescent="0.3">
      <c r="A10" s="3">
        <v>45931</v>
      </c>
    </row>
    <row r="11" spans="1:1" x14ac:dyDescent="0.3">
      <c r="A11" s="3">
        <v>45962</v>
      </c>
    </row>
    <row r="12" spans="1:1" x14ac:dyDescent="0.3">
      <c r="A12" s="3">
        <v>45992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A441-ABDF-44A7-A73C-16021595C21C}">
  <dimension ref="D1:BH42"/>
  <sheetViews>
    <sheetView zoomScale="67" zoomScaleNormal="67" workbookViewId="0">
      <selection activeCell="AS21" sqref="AS21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50"/>
      <c r="G5" s="50" t="s">
        <v>24</v>
      </c>
      <c r="H5" s="51">
        <v>45870</v>
      </c>
      <c r="I5" s="50">
        <f>(DATEDIF($H$5,$L$5,"D"))</f>
        <v>30</v>
      </c>
      <c r="J5" s="50" t="str">
        <f>TEXT($H$5,"MMMM")</f>
        <v>August</v>
      </c>
      <c r="K5" s="50" t="s">
        <v>25</v>
      </c>
      <c r="L5" s="51">
        <f>EOMONTH(H5,0)</f>
        <v>45900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Fri</v>
      </c>
      <c r="L8" s="13" t="str">
        <f>TEXT(L9,"DDD")</f>
        <v>Sat</v>
      </c>
      <c r="M8" s="13" t="str">
        <f>TEXT(M9,"DDD")</f>
        <v>Sun</v>
      </c>
      <c r="N8" s="13" t="str">
        <f t="shared" ref="N8:AO8" si="0">TEXT(N9,"DDD")</f>
        <v>Mon</v>
      </c>
      <c r="O8" s="13" t="str">
        <f t="shared" si="0"/>
        <v>Tue</v>
      </c>
      <c r="P8" s="13" t="str">
        <f t="shared" si="0"/>
        <v>Wed</v>
      </c>
      <c r="Q8" s="13" t="str">
        <f t="shared" si="0"/>
        <v>Thu</v>
      </c>
      <c r="R8" s="13" t="str">
        <f t="shared" si="0"/>
        <v>Fri</v>
      </c>
      <c r="S8" s="13" t="str">
        <f t="shared" si="0"/>
        <v>Sat</v>
      </c>
      <c r="T8" s="13" t="str">
        <f t="shared" si="0"/>
        <v>Sun</v>
      </c>
      <c r="U8" s="13" t="str">
        <f t="shared" si="0"/>
        <v>Mon</v>
      </c>
      <c r="V8" s="13" t="str">
        <f t="shared" si="0"/>
        <v>Tue</v>
      </c>
      <c r="W8" s="13" t="str">
        <f t="shared" si="0"/>
        <v>Wed</v>
      </c>
      <c r="X8" s="13" t="str">
        <f t="shared" si="0"/>
        <v>Thu</v>
      </c>
      <c r="Y8" s="13" t="str">
        <f t="shared" si="0"/>
        <v>Fri</v>
      </c>
      <c r="Z8" s="13" t="str">
        <f t="shared" si="0"/>
        <v>Sat</v>
      </c>
      <c r="AA8" s="13" t="str">
        <f t="shared" si="0"/>
        <v>Sun</v>
      </c>
      <c r="AB8" s="13" t="str">
        <f t="shared" si="0"/>
        <v>Mon</v>
      </c>
      <c r="AC8" s="13" t="str">
        <f t="shared" si="0"/>
        <v>Tue</v>
      </c>
      <c r="AD8" s="13" t="str">
        <f t="shared" si="0"/>
        <v>Wed</v>
      </c>
      <c r="AE8" s="13" t="str">
        <f t="shared" si="0"/>
        <v>Thu</v>
      </c>
      <c r="AF8" s="13" t="str">
        <f t="shared" si="0"/>
        <v>Fri</v>
      </c>
      <c r="AG8" s="13" t="str">
        <f t="shared" si="0"/>
        <v>Sat</v>
      </c>
      <c r="AH8" s="13" t="str">
        <f t="shared" si="0"/>
        <v>Sun</v>
      </c>
      <c r="AI8" s="13" t="str">
        <f t="shared" si="0"/>
        <v>Mon</v>
      </c>
      <c r="AJ8" s="13" t="str">
        <f t="shared" si="0"/>
        <v>Tue</v>
      </c>
      <c r="AK8" s="13" t="str">
        <f t="shared" si="0"/>
        <v>Wed</v>
      </c>
      <c r="AL8" s="13" t="str">
        <f t="shared" si="0"/>
        <v>Thu</v>
      </c>
      <c r="AM8" s="13" t="str">
        <f t="shared" si="0"/>
        <v>Fri</v>
      </c>
      <c r="AN8" s="13" t="str">
        <f t="shared" si="0"/>
        <v>Sat</v>
      </c>
      <c r="AO8" s="13" t="str">
        <f t="shared" si="0"/>
        <v>Sun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45870</v>
      </c>
      <c r="L9" s="17">
        <f>IF(K9&lt;$L$5,K9+1,"")</f>
        <v>45871</v>
      </c>
      <c r="M9" s="17">
        <f t="shared" ref="M9:AQ9" si="1">IF(L9&lt;$L$5,L9+1,"")</f>
        <v>45872</v>
      </c>
      <c r="N9" s="17">
        <f t="shared" si="1"/>
        <v>45873</v>
      </c>
      <c r="O9" s="17">
        <f t="shared" si="1"/>
        <v>45874</v>
      </c>
      <c r="P9" s="17">
        <f t="shared" si="1"/>
        <v>45875</v>
      </c>
      <c r="Q9" s="17">
        <f t="shared" si="1"/>
        <v>45876</v>
      </c>
      <c r="R9" s="17">
        <f t="shared" si="1"/>
        <v>45877</v>
      </c>
      <c r="S9" s="17">
        <f t="shared" si="1"/>
        <v>45878</v>
      </c>
      <c r="T9" s="17">
        <f t="shared" si="1"/>
        <v>45879</v>
      </c>
      <c r="U9" s="17">
        <f t="shared" si="1"/>
        <v>45880</v>
      </c>
      <c r="V9" s="17">
        <f t="shared" si="1"/>
        <v>45881</v>
      </c>
      <c r="W9" s="17">
        <f t="shared" si="1"/>
        <v>45882</v>
      </c>
      <c r="X9" s="17">
        <f t="shared" si="1"/>
        <v>45883</v>
      </c>
      <c r="Y9" s="17">
        <f t="shared" si="1"/>
        <v>45884</v>
      </c>
      <c r="Z9" s="17">
        <f t="shared" si="1"/>
        <v>45885</v>
      </c>
      <c r="AA9" s="17">
        <f t="shared" si="1"/>
        <v>45886</v>
      </c>
      <c r="AB9" s="17">
        <f t="shared" si="1"/>
        <v>45887</v>
      </c>
      <c r="AC9" s="17">
        <f t="shared" si="1"/>
        <v>45888</v>
      </c>
      <c r="AD9" s="17">
        <f t="shared" si="1"/>
        <v>45889</v>
      </c>
      <c r="AE9" s="17">
        <f t="shared" si="1"/>
        <v>45890</v>
      </c>
      <c r="AF9" s="17">
        <f t="shared" si="1"/>
        <v>45891</v>
      </c>
      <c r="AG9" s="17">
        <f t="shared" si="1"/>
        <v>45892</v>
      </c>
      <c r="AH9" s="17">
        <f t="shared" si="1"/>
        <v>45893</v>
      </c>
      <c r="AI9" s="17">
        <f t="shared" si="1"/>
        <v>45894</v>
      </c>
      <c r="AJ9" s="17">
        <f t="shared" si="1"/>
        <v>45895</v>
      </c>
      <c r="AK9" s="17">
        <f t="shared" si="1"/>
        <v>45896</v>
      </c>
      <c r="AL9" s="17">
        <f t="shared" si="1"/>
        <v>45897</v>
      </c>
      <c r="AM9" s="17">
        <f t="shared" si="1"/>
        <v>45898</v>
      </c>
      <c r="AN9" s="17">
        <f t="shared" si="1"/>
        <v>45899</v>
      </c>
      <c r="AO9" s="18">
        <f t="shared" si="1"/>
        <v>45900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5</v>
      </c>
      <c r="K10" s="20" t="s">
        <v>41</v>
      </c>
      <c r="L10" s="20" t="s">
        <v>40</v>
      </c>
      <c r="M10" s="20" t="str">
        <f t="shared" ref="M10:AO19" si="2">IF(M$8="Sun","WO","")</f>
        <v>WO</v>
      </c>
      <c r="N10" s="20" t="s">
        <v>41</v>
      </c>
      <c r="O10" s="20" t="s">
        <v>40</v>
      </c>
      <c r="P10" s="20" t="s">
        <v>40</v>
      </c>
      <c r="Q10" s="20" t="s">
        <v>42</v>
      </c>
      <c r="R10" s="20" t="s">
        <v>41</v>
      </c>
      <c r="S10" s="20" t="s">
        <v>40</v>
      </c>
      <c r="T10" s="20" t="str">
        <f t="shared" si="2"/>
        <v>WO</v>
      </c>
      <c r="U10" s="20" t="s">
        <v>40</v>
      </c>
      <c r="V10" s="20" t="s">
        <v>40</v>
      </c>
      <c r="W10" s="20" t="s">
        <v>42</v>
      </c>
      <c r="X10" s="20" t="s">
        <v>41</v>
      </c>
      <c r="Y10" s="20" t="s">
        <v>40</v>
      </c>
      <c r="Z10" s="20" t="s">
        <v>40</v>
      </c>
      <c r="AA10" s="20" t="str">
        <f t="shared" si="2"/>
        <v>WO</v>
      </c>
      <c r="AB10" s="20" t="s">
        <v>40</v>
      </c>
      <c r="AC10" s="20" t="s">
        <v>40</v>
      </c>
      <c r="AD10" s="20" t="s">
        <v>40</v>
      </c>
      <c r="AE10" s="20" t="s">
        <v>40</v>
      </c>
      <c r="AF10" s="20" t="s">
        <v>40</v>
      </c>
      <c r="AG10" s="20" t="s">
        <v>40</v>
      </c>
      <c r="AH10" s="20" t="str">
        <f t="shared" si="2"/>
        <v>WO</v>
      </c>
      <c r="AI10" s="20" t="s">
        <v>41</v>
      </c>
      <c r="AJ10" s="20" t="s">
        <v>40</v>
      </c>
      <c r="AK10" s="20" t="s">
        <v>42</v>
      </c>
      <c r="AL10" s="20" t="s">
        <v>40</v>
      </c>
      <c r="AM10" s="20" t="s">
        <v>40</v>
      </c>
      <c r="AN10" s="20" t="s">
        <v>40</v>
      </c>
      <c r="AO10" s="21" t="str">
        <f t="shared" si="2"/>
        <v>WO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August</v>
      </c>
      <c r="AU10" s="28" t="s">
        <v>3</v>
      </c>
      <c r="AV10" s="37">
        <f t="shared" ref="AV10:AV29" si="4">COUNTIF($K10:$AO10,"P")</f>
        <v>18</v>
      </c>
      <c r="AW10" s="38">
        <f t="shared" ref="AW10:AW29" si="5">COUNTIF($K10:$AO10,"A")</f>
        <v>5</v>
      </c>
      <c r="AX10" s="38">
        <f t="shared" ref="AX10:AX29" si="6">COUNTIF($K10:$AO10,"L")</f>
        <v>3</v>
      </c>
      <c r="AY10" s="38">
        <f t="shared" ref="AY10:AY29" si="7">$J$10</f>
        <v>5</v>
      </c>
      <c r="AZ10" s="38">
        <f t="shared" ref="AZ10:AZ29" si="8">$I$5</f>
        <v>30</v>
      </c>
      <c r="BA10" s="38">
        <f>AugReport[[#This Row],[Days]]-AugReport[[#This Row],[Absent]]</f>
        <v>25</v>
      </c>
      <c r="BB10" s="41">
        <v>10000</v>
      </c>
      <c r="BC10" s="41">
        <f>AugReport[[#This Row],[Salary]]/AugReport[[#This Row],[Days]]</f>
        <v>333.33333333333331</v>
      </c>
      <c r="BD10" s="41">
        <f>AugReport[[#This Row],[Per Day Salary]]*AugReport[[#This Row],[Absent]]</f>
        <v>1666.6666666666665</v>
      </c>
      <c r="BE10" s="41">
        <f>AugReport[[#This Row],[Salary]]-AugReport[[#This Row],[Deduction]]</f>
        <v>8333.3333333333339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5</v>
      </c>
      <c r="K11" s="23" t="s">
        <v>40</v>
      </c>
      <c r="L11" s="23" t="s">
        <v>40</v>
      </c>
      <c r="M11" s="23" t="str">
        <f t="shared" si="2"/>
        <v>WO</v>
      </c>
      <c r="N11" s="23" t="s">
        <v>40</v>
      </c>
      <c r="O11" s="23" t="s">
        <v>40</v>
      </c>
      <c r="P11" s="23" t="s">
        <v>40</v>
      </c>
      <c r="Q11" s="23" t="s">
        <v>42</v>
      </c>
      <c r="R11" s="23" t="s">
        <v>40</v>
      </c>
      <c r="S11" s="23" t="s">
        <v>40</v>
      </c>
      <c r="T11" s="23" t="str">
        <f t="shared" si="2"/>
        <v>WO</v>
      </c>
      <c r="U11" s="23" t="s">
        <v>40</v>
      </c>
      <c r="V11" s="23" t="s">
        <v>40</v>
      </c>
      <c r="W11" s="23" t="s">
        <v>42</v>
      </c>
      <c r="X11" s="23" t="s">
        <v>40</v>
      </c>
      <c r="Y11" s="23" t="s">
        <v>40</v>
      </c>
      <c r="Z11" s="23" t="s">
        <v>40</v>
      </c>
      <c r="AA11" s="23" t="str">
        <f t="shared" si="2"/>
        <v>WO</v>
      </c>
      <c r="AB11" s="23" t="s">
        <v>40</v>
      </c>
      <c r="AC11" s="23" t="s">
        <v>40</v>
      </c>
      <c r="AD11" s="23" t="s">
        <v>40</v>
      </c>
      <c r="AE11" s="23" t="s">
        <v>40</v>
      </c>
      <c r="AF11" s="23" t="s">
        <v>40</v>
      </c>
      <c r="AG11" s="23" t="s">
        <v>40</v>
      </c>
      <c r="AH11" s="23" t="str">
        <f t="shared" si="2"/>
        <v>WO</v>
      </c>
      <c r="AI11" s="23" t="s">
        <v>40</v>
      </c>
      <c r="AJ11" s="23" t="s">
        <v>40</v>
      </c>
      <c r="AK11" s="23" t="s">
        <v>42</v>
      </c>
      <c r="AL11" s="23" t="s">
        <v>40</v>
      </c>
      <c r="AM11" s="23" t="s">
        <v>40</v>
      </c>
      <c r="AN11" s="23" t="s">
        <v>40</v>
      </c>
      <c r="AO11" s="24" t="str">
        <f t="shared" si="2"/>
        <v>WO</v>
      </c>
      <c r="AP11" s="52"/>
      <c r="AQ11" s="54"/>
      <c r="AR11" s="30">
        <v>2</v>
      </c>
      <c r="AS11" s="11">
        <v>1002</v>
      </c>
      <c r="AT11" s="11" t="str">
        <f t="shared" si="3"/>
        <v>August</v>
      </c>
      <c r="AU11" s="11" t="s">
        <v>4</v>
      </c>
      <c r="AV11" s="39">
        <f t="shared" si="4"/>
        <v>23</v>
      </c>
      <c r="AW11">
        <f t="shared" si="5"/>
        <v>0</v>
      </c>
      <c r="AX11">
        <f t="shared" si="6"/>
        <v>3</v>
      </c>
      <c r="AY11">
        <f t="shared" si="7"/>
        <v>5</v>
      </c>
      <c r="AZ11">
        <f t="shared" si="8"/>
        <v>30</v>
      </c>
      <c r="BA11">
        <f>AugReport[[#This Row],[Days]]-AugReport[[#This Row],[Absent]]</f>
        <v>30</v>
      </c>
      <c r="BB11" s="43">
        <v>20000</v>
      </c>
      <c r="BC11" s="43">
        <f>AugReport[[#This Row],[Salary]]/AugReport[[#This Row],[Days]]</f>
        <v>666.66666666666663</v>
      </c>
      <c r="BD11" s="43">
        <f>AugReport[[#This Row],[Per Day Salary]]*AugReport[[#This Row],[Absent]]</f>
        <v>0</v>
      </c>
      <c r="BE11" s="43">
        <f>AugReport[[#This Row],[Salary]]-AugReport[[#This Row],[Deduction]]</f>
        <v>20000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5</v>
      </c>
      <c r="K12" s="23" t="s">
        <v>40</v>
      </c>
      <c r="L12" s="23" t="s">
        <v>40</v>
      </c>
      <c r="M12" s="23" t="str">
        <f t="shared" si="2"/>
        <v>WO</v>
      </c>
      <c r="N12" s="23" t="s">
        <v>40</v>
      </c>
      <c r="O12" s="23" t="s">
        <v>41</v>
      </c>
      <c r="P12" s="23" t="s">
        <v>40</v>
      </c>
      <c r="Q12" s="23" t="s">
        <v>42</v>
      </c>
      <c r="R12" s="23" t="s">
        <v>40</v>
      </c>
      <c r="S12" s="23" t="s">
        <v>40</v>
      </c>
      <c r="T12" s="23" t="str">
        <f t="shared" si="2"/>
        <v>WO</v>
      </c>
      <c r="U12" s="23" t="s">
        <v>40</v>
      </c>
      <c r="V12" s="23" t="s">
        <v>40</v>
      </c>
      <c r="W12" s="23" t="s">
        <v>42</v>
      </c>
      <c r="X12" s="23" t="s">
        <v>40</v>
      </c>
      <c r="Y12" s="23" t="s">
        <v>40</v>
      </c>
      <c r="Z12" s="23" t="s">
        <v>40</v>
      </c>
      <c r="AA12" s="23" t="str">
        <f t="shared" si="2"/>
        <v>WO</v>
      </c>
      <c r="AB12" s="23" t="s">
        <v>40</v>
      </c>
      <c r="AC12" s="23" t="s">
        <v>40</v>
      </c>
      <c r="AD12" s="23" t="s">
        <v>40</v>
      </c>
      <c r="AE12" s="23" t="s">
        <v>40</v>
      </c>
      <c r="AF12" s="23" t="s">
        <v>40</v>
      </c>
      <c r="AG12" s="23" t="s">
        <v>40</v>
      </c>
      <c r="AH12" s="23" t="str">
        <f t="shared" si="2"/>
        <v>WO</v>
      </c>
      <c r="AI12" s="23" t="s">
        <v>40</v>
      </c>
      <c r="AJ12" s="23" t="s">
        <v>40</v>
      </c>
      <c r="AK12" s="23" t="s">
        <v>42</v>
      </c>
      <c r="AL12" s="23" t="s">
        <v>40</v>
      </c>
      <c r="AM12" s="23" t="s">
        <v>40</v>
      </c>
      <c r="AN12" s="23" t="s">
        <v>40</v>
      </c>
      <c r="AO12" s="24" t="str">
        <f t="shared" si="2"/>
        <v>WO</v>
      </c>
      <c r="AP12" s="52"/>
      <c r="AQ12" s="54"/>
      <c r="AR12" s="30">
        <v>3</v>
      </c>
      <c r="AS12" s="11">
        <v>1003</v>
      </c>
      <c r="AT12" s="11" t="str">
        <f t="shared" si="3"/>
        <v>August</v>
      </c>
      <c r="AU12" s="11" t="s">
        <v>5</v>
      </c>
      <c r="AV12" s="39">
        <f t="shared" si="4"/>
        <v>22</v>
      </c>
      <c r="AW12">
        <f t="shared" si="5"/>
        <v>1</v>
      </c>
      <c r="AX12">
        <f t="shared" si="6"/>
        <v>3</v>
      </c>
      <c r="AY12">
        <f t="shared" si="7"/>
        <v>5</v>
      </c>
      <c r="AZ12">
        <f t="shared" si="8"/>
        <v>30</v>
      </c>
      <c r="BA12">
        <f>AugReport[[#This Row],[Days]]-AugReport[[#This Row],[Absent]]</f>
        <v>29</v>
      </c>
      <c r="BB12" s="43">
        <v>25000</v>
      </c>
      <c r="BC12" s="43">
        <f>AugReport[[#This Row],[Salary]]/AugReport[[#This Row],[Days]]</f>
        <v>833.33333333333337</v>
      </c>
      <c r="BD12" s="43">
        <f>AugReport[[#This Row],[Per Day Salary]]*AugReport[[#This Row],[Absent]]</f>
        <v>833.33333333333337</v>
      </c>
      <c r="BE12" s="43">
        <f>AugReport[[#This Row],[Salary]]-AugReport[[#This Row],[Deduction]]</f>
        <v>24166.666666666668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5</v>
      </c>
      <c r="K13" s="23" t="s">
        <v>41</v>
      </c>
      <c r="L13" s="23" t="s">
        <v>40</v>
      </c>
      <c r="M13" s="23" t="str">
        <f t="shared" si="2"/>
        <v>WO</v>
      </c>
      <c r="N13" s="23" t="s">
        <v>40</v>
      </c>
      <c r="O13" s="23" t="s">
        <v>40</v>
      </c>
      <c r="P13" s="23" t="s">
        <v>40</v>
      </c>
      <c r="Q13" s="23" t="s">
        <v>42</v>
      </c>
      <c r="R13" s="23" t="s">
        <v>40</v>
      </c>
      <c r="S13" s="23" t="s">
        <v>40</v>
      </c>
      <c r="T13" s="23" t="str">
        <f t="shared" si="2"/>
        <v>WO</v>
      </c>
      <c r="U13" s="23" t="s">
        <v>41</v>
      </c>
      <c r="V13" s="23" t="s">
        <v>41</v>
      </c>
      <c r="W13" s="23" t="s">
        <v>42</v>
      </c>
      <c r="X13" s="23" t="s">
        <v>40</v>
      </c>
      <c r="Y13" s="23" t="s">
        <v>40</v>
      </c>
      <c r="Z13" s="23" t="s">
        <v>40</v>
      </c>
      <c r="AA13" s="23"/>
      <c r="AB13" s="23" t="s">
        <v>40</v>
      </c>
      <c r="AC13" s="23" t="s">
        <v>40</v>
      </c>
      <c r="AD13" s="23" t="s">
        <v>40</v>
      </c>
      <c r="AE13" s="23" t="s">
        <v>40</v>
      </c>
      <c r="AF13" s="23" t="s">
        <v>40</v>
      </c>
      <c r="AG13" s="23" t="s">
        <v>40</v>
      </c>
      <c r="AH13" s="23" t="str">
        <f t="shared" si="2"/>
        <v>WO</v>
      </c>
      <c r="AI13" s="23" t="s">
        <v>40</v>
      </c>
      <c r="AJ13" s="23" t="s">
        <v>40</v>
      </c>
      <c r="AK13" s="23" t="s">
        <v>42</v>
      </c>
      <c r="AL13" s="23" t="s">
        <v>40</v>
      </c>
      <c r="AM13" s="23" t="s">
        <v>41</v>
      </c>
      <c r="AN13" s="23" t="s">
        <v>40</v>
      </c>
      <c r="AO13" s="24" t="str">
        <f t="shared" si="2"/>
        <v>WO</v>
      </c>
      <c r="AP13" s="52"/>
      <c r="AQ13" s="54"/>
      <c r="AR13" s="30">
        <v>4</v>
      </c>
      <c r="AS13" s="11">
        <v>1004</v>
      </c>
      <c r="AT13" s="11" t="str">
        <f t="shared" si="3"/>
        <v>August</v>
      </c>
      <c r="AU13" s="11" t="s">
        <v>6</v>
      </c>
      <c r="AV13" s="39">
        <f t="shared" si="4"/>
        <v>19</v>
      </c>
      <c r="AW13">
        <f t="shared" si="5"/>
        <v>4</v>
      </c>
      <c r="AX13">
        <f t="shared" si="6"/>
        <v>3</v>
      </c>
      <c r="AY13">
        <f t="shared" si="7"/>
        <v>5</v>
      </c>
      <c r="AZ13">
        <f t="shared" si="8"/>
        <v>30</v>
      </c>
      <c r="BA13">
        <f>AugReport[[#This Row],[Days]]-AugReport[[#This Row],[Absent]]</f>
        <v>26</v>
      </c>
      <c r="BB13" s="43">
        <v>30000</v>
      </c>
      <c r="BC13" s="43">
        <f>AugReport[[#This Row],[Salary]]/AugReport[[#This Row],[Days]]</f>
        <v>1000</v>
      </c>
      <c r="BD13" s="43">
        <f>AugReport[[#This Row],[Per Day Salary]]*AugReport[[#This Row],[Absent]]</f>
        <v>4000</v>
      </c>
      <c r="BE13" s="43">
        <f>AugReport[[#This Row],[Salary]]-AugReport[[#This Row],[Deduction]]</f>
        <v>26000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5</v>
      </c>
      <c r="K14" s="23" t="s">
        <v>40</v>
      </c>
      <c r="L14" s="23" t="s">
        <v>40</v>
      </c>
      <c r="M14" s="23" t="str">
        <f t="shared" si="2"/>
        <v>WO</v>
      </c>
      <c r="N14" s="23" t="s">
        <v>40</v>
      </c>
      <c r="O14" s="23" t="s">
        <v>40</v>
      </c>
      <c r="P14" s="23" t="s">
        <v>41</v>
      </c>
      <c r="Q14" s="23" t="s">
        <v>42</v>
      </c>
      <c r="R14" s="23" t="s">
        <v>40</v>
      </c>
      <c r="S14" s="23" t="s">
        <v>40</v>
      </c>
      <c r="T14" s="23" t="str">
        <f t="shared" si="2"/>
        <v>WO</v>
      </c>
      <c r="U14" s="23" t="s">
        <v>40</v>
      </c>
      <c r="V14" s="23" t="s">
        <v>40</v>
      </c>
      <c r="W14" s="23" t="s">
        <v>42</v>
      </c>
      <c r="X14" s="23" t="s">
        <v>40</v>
      </c>
      <c r="Y14" s="23" t="s">
        <v>40</v>
      </c>
      <c r="Z14" s="23" t="s">
        <v>40</v>
      </c>
      <c r="AA14" s="23" t="str">
        <f t="shared" si="2"/>
        <v>WO</v>
      </c>
      <c r="AB14" s="23" t="s">
        <v>40</v>
      </c>
      <c r="AC14" s="23" t="s">
        <v>40</v>
      </c>
      <c r="AD14" s="23" t="s">
        <v>40</v>
      </c>
      <c r="AE14" s="23" t="s">
        <v>40</v>
      </c>
      <c r="AF14" s="23" t="s">
        <v>40</v>
      </c>
      <c r="AG14" s="23" t="s">
        <v>40</v>
      </c>
      <c r="AH14" s="23" t="str">
        <f t="shared" si="2"/>
        <v>WO</v>
      </c>
      <c r="AI14" s="23" t="s">
        <v>40</v>
      </c>
      <c r="AJ14" s="23" t="s">
        <v>40</v>
      </c>
      <c r="AK14" s="23" t="s">
        <v>42</v>
      </c>
      <c r="AL14" s="23" t="s">
        <v>40</v>
      </c>
      <c r="AM14" s="23" t="s">
        <v>40</v>
      </c>
      <c r="AN14" s="23" t="s">
        <v>40</v>
      </c>
      <c r="AO14" s="24" t="str">
        <f t="shared" si="2"/>
        <v>WO</v>
      </c>
      <c r="AP14" s="52"/>
      <c r="AQ14" s="54"/>
      <c r="AR14" s="30">
        <v>5</v>
      </c>
      <c r="AS14" s="11">
        <v>1005</v>
      </c>
      <c r="AT14" s="11" t="str">
        <f t="shared" si="3"/>
        <v>August</v>
      </c>
      <c r="AU14" s="11" t="s">
        <v>7</v>
      </c>
      <c r="AV14" s="39">
        <f t="shared" si="4"/>
        <v>22</v>
      </c>
      <c r="AW14">
        <f t="shared" si="5"/>
        <v>1</v>
      </c>
      <c r="AX14">
        <f t="shared" si="6"/>
        <v>3</v>
      </c>
      <c r="AY14">
        <f t="shared" si="7"/>
        <v>5</v>
      </c>
      <c r="AZ14">
        <f t="shared" si="8"/>
        <v>30</v>
      </c>
      <c r="BA14">
        <f>AugReport[[#This Row],[Days]]-AugReport[[#This Row],[Absent]]</f>
        <v>29</v>
      </c>
      <c r="BB14" s="43">
        <v>45000</v>
      </c>
      <c r="BC14" s="43">
        <f>AugReport[[#This Row],[Salary]]/AugReport[[#This Row],[Days]]</f>
        <v>1500</v>
      </c>
      <c r="BD14" s="43">
        <f>AugReport[[#This Row],[Per Day Salary]]*AugReport[[#This Row],[Absent]]</f>
        <v>1500</v>
      </c>
      <c r="BE14" s="43">
        <f>AugReport[[#This Row],[Salary]]-AugReport[[#This Row],[Deduction]]</f>
        <v>43500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5</v>
      </c>
      <c r="K15" s="23" t="s">
        <v>40</v>
      </c>
      <c r="L15" s="23" t="s">
        <v>40</v>
      </c>
      <c r="M15" s="23" t="str">
        <f t="shared" si="2"/>
        <v>WO</v>
      </c>
      <c r="N15" s="23" t="s">
        <v>40</v>
      </c>
      <c r="O15" s="23" t="s">
        <v>40</v>
      </c>
      <c r="P15" s="23" t="s">
        <v>40</v>
      </c>
      <c r="Q15" s="23" t="s">
        <v>42</v>
      </c>
      <c r="R15" s="23" t="s">
        <v>40</v>
      </c>
      <c r="S15" s="23" t="s">
        <v>40</v>
      </c>
      <c r="T15" s="23" t="str">
        <f t="shared" si="2"/>
        <v>WO</v>
      </c>
      <c r="U15" s="23" t="s">
        <v>40</v>
      </c>
      <c r="V15" s="23" t="s">
        <v>40</v>
      </c>
      <c r="W15" s="23" t="s">
        <v>42</v>
      </c>
      <c r="X15" s="23" t="s">
        <v>40</v>
      </c>
      <c r="Y15" s="23" t="s">
        <v>40</v>
      </c>
      <c r="Z15" s="23" t="s">
        <v>40</v>
      </c>
      <c r="AA15" s="23" t="str">
        <f t="shared" si="2"/>
        <v>WO</v>
      </c>
      <c r="AB15" s="23" t="s">
        <v>40</v>
      </c>
      <c r="AC15" s="23" t="s">
        <v>41</v>
      </c>
      <c r="AD15" s="23" t="s">
        <v>40</v>
      </c>
      <c r="AE15" s="23" t="s">
        <v>41</v>
      </c>
      <c r="AF15" s="23" t="s">
        <v>40</v>
      </c>
      <c r="AG15" s="23" t="s">
        <v>40</v>
      </c>
      <c r="AH15" s="23" t="str">
        <f t="shared" si="2"/>
        <v>WO</v>
      </c>
      <c r="AI15" s="23" t="s">
        <v>40</v>
      </c>
      <c r="AJ15" s="23" t="s">
        <v>40</v>
      </c>
      <c r="AK15" s="23" t="s">
        <v>42</v>
      </c>
      <c r="AL15" s="23" t="s">
        <v>40</v>
      </c>
      <c r="AM15" s="23" t="s">
        <v>40</v>
      </c>
      <c r="AN15" s="23" t="s">
        <v>40</v>
      </c>
      <c r="AO15" s="24" t="str">
        <f t="shared" si="2"/>
        <v>WO</v>
      </c>
      <c r="AP15" s="52"/>
      <c r="AQ15" s="54"/>
      <c r="AR15" s="30">
        <v>6</v>
      </c>
      <c r="AS15" s="11">
        <v>1006</v>
      </c>
      <c r="AT15" s="11" t="str">
        <f t="shared" si="3"/>
        <v>August</v>
      </c>
      <c r="AU15" s="11" t="s">
        <v>8</v>
      </c>
      <c r="AV15" s="39">
        <f t="shared" si="4"/>
        <v>21</v>
      </c>
      <c r="AW15">
        <f t="shared" si="5"/>
        <v>2</v>
      </c>
      <c r="AX15">
        <f t="shared" si="6"/>
        <v>3</v>
      </c>
      <c r="AY15">
        <f t="shared" si="7"/>
        <v>5</v>
      </c>
      <c r="AZ15">
        <f t="shared" si="8"/>
        <v>30</v>
      </c>
      <c r="BA15">
        <f>AugReport[[#This Row],[Days]]-AugReport[[#This Row],[Absent]]</f>
        <v>28</v>
      </c>
      <c r="BB15" s="43">
        <v>15000</v>
      </c>
      <c r="BC15" s="43">
        <f>AugReport[[#This Row],[Salary]]/AugReport[[#This Row],[Days]]</f>
        <v>500</v>
      </c>
      <c r="BD15" s="43">
        <f>AugReport[[#This Row],[Per Day Salary]]*AugReport[[#This Row],[Absent]]</f>
        <v>1000</v>
      </c>
      <c r="BE15" s="43">
        <f>AugReport[[#This Row],[Salary]]-AugReport[[#This Row],[Deduction]]</f>
        <v>14000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5</v>
      </c>
      <c r="K16" s="23" t="s">
        <v>40</v>
      </c>
      <c r="L16" s="23" t="s">
        <v>41</v>
      </c>
      <c r="M16" s="23" t="str">
        <f t="shared" si="2"/>
        <v>WO</v>
      </c>
      <c r="N16" s="23" t="s">
        <v>40</v>
      </c>
      <c r="O16" s="23" t="s">
        <v>40</v>
      </c>
      <c r="P16" s="23" t="s">
        <v>40</v>
      </c>
      <c r="Q16" s="23" t="s">
        <v>42</v>
      </c>
      <c r="R16" s="23" t="s">
        <v>40</v>
      </c>
      <c r="S16" s="23" t="s">
        <v>40</v>
      </c>
      <c r="T16" s="23" t="str">
        <f t="shared" si="2"/>
        <v>WO</v>
      </c>
      <c r="U16" s="23" t="s">
        <v>40</v>
      </c>
      <c r="V16" s="23" t="s">
        <v>40</v>
      </c>
      <c r="W16" s="23" t="s">
        <v>42</v>
      </c>
      <c r="X16" s="23" t="s">
        <v>40</v>
      </c>
      <c r="Y16" s="23" t="s">
        <v>40</v>
      </c>
      <c r="Z16" s="23" t="s">
        <v>40</v>
      </c>
      <c r="AA16" s="23" t="str">
        <f t="shared" si="2"/>
        <v>WO</v>
      </c>
      <c r="AB16" s="23" t="s">
        <v>40</v>
      </c>
      <c r="AC16" s="23" t="s">
        <v>40</v>
      </c>
      <c r="AD16" s="23" t="s">
        <v>40</v>
      </c>
      <c r="AE16" s="23" t="s">
        <v>40</v>
      </c>
      <c r="AF16" s="23" t="s">
        <v>40</v>
      </c>
      <c r="AG16" s="23" t="s">
        <v>40</v>
      </c>
      <c r="AH16" s="23" t="str">
        <f t="shared" si="2"/>
        <v>WO</v>
      </c>
      <c r="AI16" s="23" t="s">
        <v>40</v>
      </c>
      <c r="AJ16" s="23" t="s">
        <v>40</v>
      </c>
      <c r="AK16" s="23" t="s">
        <v>42</v>
      </c>
      <c r="AL16" s="23" t="s">
        <v>40</v>
      </c>
      <c r="AM16" s="23" t="s">
        <v>40</v>
      </c>
      <c r="AN16" s="23" t="s">
        <v>40</v>
      </c>
      <c r="AO16" s="24" t="str">
        <f t="shared" si="2"/>
        <v>WO</v>
      </c>
      <c r="AP16" s="52"/>
      <c r="AQ16" s="54"/>
      <c r="AR16" s="30">
        <v>7</v>
      </c>
      <c r="AS16" s="11">
        <v>1007</v>
      </c>
      <c r="AT16" s="11" t="str">
        <f t="shared" si="3"/>
        <v>August</v>
      </c>
      <c r="AU16" s="11" t="s">
        <v>9</v>
      </c>
      <c r="AV16" s="39">
        <f t="shared" si="4"/>
        <v>22</v>
      </c>
      <c r="AW16">
        <f t="shared" si="5"/>
        <v>1</v>
      </c>
      <c r="AX16">
        <f t="shared" si="6"/>
        <v>3</v>
      </c>
      <c r="AY16">
        <f t="shared" si="7"/>
        <v>5</v>
      </c>
      <c r="AZ16">
        <f t="shared" si="8"/>
        <v>30</v>
      </c>
      <c r="BA16">
        <f>AugReport[[#This Row],[Days]]-AugReport[[#This Row],[Absent]]</f>
        <v>29</v>
      </c>
      <c r="BB16" s="43">
        <v>62000</v>
      </c>
      <c r="BC16" s="43">
        <f>AugReport[[#This Row],[Salary]]/AugReport[[#This Row],[Days]]</f>
        <v>2066.6666666666665</v>
      </c>
      <c r="BD16" s="43">
        <f>AugReport[[#This Row],[Per Day Salary]]*AugReport[[#This Row],[Absent]]</f>
        <v>2066.6666666666665</v>
      </c>
      <c r="BE16" s="43">
        <f>AugReport[[#This Row],[Salary]]-AugReport[[#This Row],[Deduction]]</f>
        <v>59933.333333333336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5</v>
      </c>
      <c r="K17" s="23" t="s">
        <v>40</v>
      </c>
      <c r="L17" s="23" t="s">
        <v>40</v>
      </c>
      <c r="M17" s="23" t="str">
        <f t="shared" si="2"/>
        <v>WO</v>
      </c>
      <c r="N17" s="23" t="s">
        <v>40</v>
      </c>
      <c r="O17" s="23" t="s">
        <v>40</v>
      </c>
      <c r="P17" s="23" t="s">
        <v>40</v>
      </c>
      <c r="Q17" s="23" t="s">
        <v>42</v>
      </c>
      <c r="R17" s="23" t="s">
        <v>40</v>
      </c>
      <c r="S17" s="23" t="s">
        <v>40</v>
      </c>
      <c r="T17" s="23" t="str">
        <f t="shared" si="2"/>
        <v>WO</v>
      </c>
      <c r="U17" s="23" t="s">
        <v>40</v>
      </c>
      <c r="V17" s="23" t="s">
        <v>41</v>
      </c>
      <c r="W17" s="23" t="s">
        <v>42</v>
      </c>
      <c r="X17" s="23" t="s">
        <v>40</v>
      </c>
      <c r="Y17" s="23" t="s">
        <v>41</v>
      </c>
      <c r="Z17" s="23" t="s">
        <v>40</v>
      </c>
      <c r="AA17" s="23" t="str">
        <f t="shared" si="2"/>
        <v>WO</v>
      </c>
      <c r="AB17" s="23" t="s">
        <v>40</v>
      </c>
      <c r="AC17" s="23" t="s">
        <v>40</v>
      </c>
      <c r="AD17" s="23" t="s">
        <v>40</v>
      </c>
      <c r="AE17" s="23" t="s">
        <v>40</v>
      </c>
      <c r="AF17" s="23" t="s">
        <v>40</v>
      </c>
      <c r="AG17" s="23" t="s">
        <v>40</v>
      </c>
      <c r="AH17" s="23" t="str">
        <f t="shared" si="2"/>
        <v>WO</v>
      </c>
      <c r="AI17" s="23" t="s">
        <v>40</v>
      </c>
      <c r="AJ17" s="23" t="s">
        <v>41</v>
      </c>
      <c r="AK17" s="23" t="s">
        <v>42</v>
      </c>
      <c r="AL17" s="23" t="s">
        <v>41</v>
      </c>
      <c r="AM17" s="23" t="s">
        <v>40</v>
      </c>
      <c r="AN17" s="23" t="s">
        <v>40</v>
      </c>
      <c r="AO17" s="24" t="str">
        <f t="shared" si="2"/>
        <v>WO</v>
      </c>
      <c r="AP17" s="52"/>
      <c r="AQ17" s="54"/>
      <c r="AR17" s="30">
        <v>8</v>
      </c>
      <c r="AS17" s="11">
        <v>1008</v>
      </c>
      <c r="AT17" s="11" t="str">
        <f t="shared" si="3"/>
        <v>August</v>
      </c>
      <c r="AU17" s="11" t="s">
        <v>10</v>
      </c>
      <c r="AV17" s="39">
        <f t="shared" si="4"/>
        <v>19</v>
      </c>
      <c r="AW17">
        <f t="shared" si="5"/>
        <v>4</v>
      </c>
      <c r="AX17">
        <f t="shared" si="6"/>
        <v>3</v>
      </c>
      <c r="AY17">
        <f t="shared" si="7"/>
        <v>5</v>
      </c>
      <c r="AZ17">
        <f t="shared" si="8"/>
        <v>30</v>
      </c>
      <c r="BA17">
        <f>AugReport[[#This Row],[Days]]-AugReport[[#This Row],[Absent]]</f>
        <v>26</v>
      </c>
      <c r="BB17" s="43">
        <v>50000</v>
      </c>
      <c r="BC17" s="43">
        <f>AugReport[[#This Row],[Salary]]/AugReport[[#This Row],[Days]]</f>
        <v>1666.6666666666667</v>
      </c>
      <c r="BD17" s="43">
        <f>AugReport[[#This Row],[Per Day Salary]]*AugReport[[#This Row],[Absent]]</f>
        <v>6666.666666666667</v>
      </c>
      <c r="BE17" s="43">
        <f>AugReport[[#This Row],[Salary]]-AugReport[[#This Row],[Deduction]]</f>
        <v>43333.333333333336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5</v>
      </c>
      <c r="K18" s="23" t="s">
        <v>40</v>
      </c>
      <c r="L18" s="23" t="s">
        <v>40</v>
      </c>
      <c r="M18" s="23" t="str">
        <f t="shared" si="2"/>
        <v>WO</v>
      </c>
      <c r="N18" s="23" t="s">
        <v>40</v>
      </c>
      <c r="O18" s="23" t="s">
        <v>41</v>
      </c>
      <c r="P18" s="23" t="s">
        <v>40</v>
      </c>
      <c r="Q18" s="23" t="s">
        <v>42</v>
      </c>
      <c r="R18" s="23" t="s">
        <v>40</v>
      </c>
      <c r="S18" s="23" t="s">
        <v>40</v>
      </c>
      <c r="T18" s="23" t="str">
        <f t="shared" si="2"/>
        <v>WO</v>
      </c>
      <c r="U18" s="23" t="s">
        <v>40</v>
      </c>
      <c r="V18" s="23" t="s">
        <v>40</v>
      </c>
      <c r="W18" s="23" t="s">
        <v>42</v>
      </c>
      <c r="X18" s="23" t="s">
        <v>40</v>
      </c>
      <c r="Y18" s="23" t="s">
        <v>40</v>
      </c>
      <c r="Z18" s="23" t="s">
        <v>40</v>
      </c>
      <c r="AA18" s="23" t="str">
        <f t="shared" si="2"/>
        <v>WO</v>
      </c>
      <c r="AB18" s="23" t="s">
        <v>40</v>
      </c>
      <c r="AC18" s="23" t="s">
        <v>40</v>
      </c>
      <c r="AD18" s="23" t="s">
        <v>40</v>
      </c>
      <c r="AE18" s="23" t="s">
        <v>40</v>
      </c>
      <c r="AF18" s="23" t="s">
        <v>40</v>
      </c>
      <c r="AG18" s="23" t="s">
        <v>40</v>
      </c>
      <c r="AH18" s="23" t="str">
        <f t="shared" si="2"/>
        <v>WO</v>
      </c>
      <c r="AI18" s="23" t="s">
        <v>40</v>
      </c>
      <c r="AJ18" s="23" t="s">
        <v>40</v>
      </c>
      <c r="AK18" s="23" t="s">
        <v>42</v>
      </c>
      <c r="AL18" s="23" t="s">
        <v>40</v>
      </c>
      <c r="AM18" s="23" t="s">
        <v>40</v>
      </c>
      <c r="AN18" s="23" t="s">
        <v>40</v>
      </c>
      <c r="AO18" s="24" t="str">
        <f t="shared" si="2"/>
        <v>WO</v>
      </c>
      <c r="AP18" s="52"/>
      <c r="AQ18" s="54"/>
      <c r="AR18" s="30">
        <v>9</v>
      </c>
      <c r="AS18" s="11">
        <v>1009</v>
      </c>
      <c r="AT18" s="11" t="str">
        <f t="shared" si="3"/>
        <v>August</v>
      </c>
      <c r="AU18" s="11" t="s">
        <v>11</v>
      </c>
      <c r="AV18" s="39">
        <f t="shared" si="4"/>
        <v>22</v>
      </c>
      <c r="AW18">
        <f t="shared" si="5"/>
        <v>1</v>
      </c>
      <c r="AX18">
        <f t="shared" si="6"/>
        <v>3</v>
      </c>
      <c r="AY18">
        <f t="shared" si="7"/>
        <v>5</v>
      </c>
      <c r="AZ18">
        <f t="shared" si="8"/>
        <v>30</v>
      </c>
      <c r="BA18">
        <f>AugReport[[#This Row],[Days]]-AugReport[[#This Row],[Absent]]</f>
        <v>29</v>
      </c>
      <c r="BB18" s="43">
        <v>25000</v>
      </c>
      <c r="BC18" s="43">
        <f>AugReport[[#This Row],[Salary]]/AugReport[[#This Row],[Days]]</f>
        <v>833.33333333333337</v>
      </c>
      <c r="BD18" s="43">
        <f>AugReport[[#This Row],[Per Day Salary]]*AugReport[[#This Row],[Absent]]</f>
        <v>833.33333333333337</v>
      </c>
      <c r="BE18" s="43">
        <f>AugReport[[#This Row],[Salary]]-AugReport[[#This Row],[Deduction]]</f>
        <v>24166.666666666668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5</v>
      </c>
      <c r="K19" s="23" t="s">
        <v>41</v>
      </c>
      <c r="L19" s="23" t="s">
        <v>40</v>
      </c>
      <c r="M19" s="23" t="str">
        <f t="shared" ref="M19:T29" si="9">IF(M$8="Sun","WO","")</f>
        <v>WO</v>
      </c>
      <c r="N19" s="23" t="s">
        <v>40</v>
      </c>
      <c r="O19" s="23" t="s">
        <v>41</v>
      </c>
      <c r="P19" s="23" t="s">
        <v>40</v>
      </c>
      <c r="Q19" s="23" t="s">
        <v>42</v>
      </c>
      <c r="R19" s="23" t="s">
        <v>41</v>
      </c>
      <c r="S19" s="23" t="s">
        <v>40</v>
      </c>
      <c r="T19" s="23" t="str">
        <f t="shared" si="9"/>
        <v>WO</v>
      </c>
      <c r="U19" s="23" t="s">
        <v>40</v>
      </c>
      <c r="V19" s="23" t="s">
        <v>40</v>
      </c>
      <c r="W19" s="23" t="s">
        <v>42</v>
      </c>
      <c r="X19" s="23" t="s">
        <v>40</v>
      </c>
      <c r="Y19" s="23" t="s">
        <v>40</v>
      </c>
      <c r="Z19" s="23" t="s">
        <v>40</v>
      </c>
      <c r="AA19" s="23" t="str">
        <f t="shared" si="2"/>
        <v>WO</v>
      </c>
      <c r="AB19" s="23" t="s">
        <v>40</v>
      </c>
      <c r="AC19" s="23" t="s">
        <v>40</v>
      </c>
      <c r="AD19" s="23" t="s">
        <v>40</v>
      </c>
      <c r="AE19" s="23" t="s">
        <v>40</v>
      </c>
      <c r="AF19" s="23" t="s">
        <v>40</v>
      </c>
      <c r="AG19" s="23" t="s">
        <v>41</v>
      </c>
      <c r="AH19" s="23" t="str">
        <f t="shared" ref="AH19:AO19" si="10">IF(AH$8="Sun","WO","")</f>
        <v>WO</v>
      </c>
      <c r="AI19" s="23" t="s">
        <v>41</v>
      </c>
      <c r="AJ19" s="23" t="s">
        <v>40</v>
      </c>
      <c r="AK19" s="23" t="s">
        <v>42</v>
      </c>
      <c r="AL19" s="23" t="s">
        <v>40</v>
      </c>
      <c r="AM19" s="23" t="s">
        <v>40</v>
      </c>
      <c r="AN19" s="23" t="s">
        <v>40</v>
      </c>
      <c r="AO19" s="24" t="str">
        <f t="shared" si="10"/>
        <v>WO</v>
      </c>
      <c r="AP19" s="52"/>
      <c r="AQ19" s="54"/>
      <c r="AR19" s="30">
        <v>10</v>
      </c>
      <c r="AS19" s="11">
        <v>1010</v>
      </c>
      <c r="AT19" s="11" t="str">
        <f t="shared" si="3"/>
        <v>August</v>
      </c>
      <c r="AU19" s="11" t="s">
        <v>12</v>
      </c>
      <c r="AV19" s="39">
        <f t="shared" si="4"/>
        <v>18</v>
      </c>
      <c r="AW19">
        <f t="shared" si="5"/>
        <v>5</v>
      </c>
      <c r="AX19">
        <f t="shared" si="6"/>
        <v>3</v>
      </c>
      <c r="AY19">
        <f t="shared" si="7"/>
        <v>5</v>
      </c>
      <c r="AZ19">
        <f t="shared" si="8"/>
        <v>30</v>
      </c>
      <c r="BA19">
        <f>AugReport[[#This Row],[Days]]-AugReport[[#This Row],[Absent]]</f>
        <v>25</v>
      </c>
      <c r="BB19" s="43">
        <v>45000</v>
      </c>
      <c r="BC19" s="43">
        <f>AugReport[[#This Row],[Salary]]/AugReport[[#This Row],[Days]]</f>
        <v>1500</v>
      </c>
      <c r="BD19" s="43">
        <f>AugReport[[#This Row],[Per Day Salary]]*AugReport[[#This Row],[Absent]]</f>
        <v>7500</v>
      </c>
      <c r="BE19" s="43">
        <f>AugReport[[#This Row],[Salary]]-AugReport[[#This Row],[Deduction]]</f>
        <v>37500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5</v>
      </c>
      <c r="K20" s="23" t="s">
        <v>40</v>
      </c>
      <c r="L20" s="23" t="s">
        <v>40</v>
      </c>
      <c r="M20" s="23" t="str">
        <f t="shared" si="9"/>
        <v>WO</v>
      </c>
      <c r="N20" s="23" t="s">
        <v>40</v>
      </c>
      <c r="O20" s="23" t="s">
        <v>40</v>
      </c>
      <c r="P20" s="23" t="s">
        <v>40</v>
      </c>
      <c r="Q20" s="23" t="s">
        <v>42</v>
      </c>
      <c r="R20" s="23" t="s">
        <v>40</v>
      </c>
      <c r="S20" s="23" t="s">
        <v>40</v>
      </c>
      <c r="T20" s="23" t="str">
        <f t="shared" si="9"/>
        <v>WO</v>
      </c>
      <c r="U20" s="23" t="s">
        <v>40</v>
      </c>
      <c r="V20" s="23" t="s">
        <v>40</v>
      </c>
      <c r="W20" s="23" t="s">
        <v>42</v>
      </c>
      <c r="X20" s="23" t="s">
        <v>40</v>
      </c>
      <c r="Y20" s="23" t="s">
        <v>40</v>
      </c>
      <c r="Z20" s="23" t="s">
        <v>40</v>
      </c>
      <c r="AA20" s="23" t="str">
        <f t="shared" ref="AA20:AO29" si="11">IF(AA$8="Sun","WO","")</f>
        <v>WO</v>
      </c>
      <c r="AB20" s="23" t="s">
        <v>40</v>
      </c>
      <c r="AC20" s="23" t="s">
        <v>40</v>
      </c>
      <c r="AD20" s="23" t="s">
        <v>40</v>
      </c>
      <c r="AE20" s="23" t="s">
        <v>40</v>
      </c>
      <c r="AF20" s="23" t="s">
        <v>40</v>
      </c>
      <c r="AG20" s="23" t="s">
        <v>40</v>
      </c>
      <c r="AH20" s="23" t="str">
        <f t="shared" si="11"/>
        <v>WO</v>
      </c>
      <c r="AI20" s="23" t="s">
        <v>40</v>
      </c>
      <c r="AJ20" s="23" t="s">
        <v>40</v>
      </c>
      <c r="AK20" s="23" t="s">
        <v>42</v>
      </c>
      <c r="AL20" s="23" t="s">
        <v>40</v>
      </c>
      <c r="AM20" s="23" t="s">
        <v>41</v>
      </c>
      <c r="AN20" s="23" t="s">
        <v>40</v>
      </c>
      <c r="AO20" s="24" t="str">
        <f t="shared" si="11"/>
        <v>WO</v>
      </c>
      <c r="AP20" s="52"/>
      <c r="AQ20" s="54"/>
      <c r="AR20" s="30">
        <v>11</v>
      </c>
      <c r="AS20" s="11">
        <v>1011</v>
      </c>
      <c r="AT20" s="11" t="str">
        <f t="shared" si="3"/>
        <v>August</v>
      </c>
      <c r="AU20" s="11" t="s">
        <v>13</v>
      </c>
      <c r="AV20" s="39">
        <f t="shared" si="4"/>
        <v>22</v>
      </c>
      <c r="AW20">
        <f t="shared" si="5"/>
        <v>1</v>
      </c>
      <c r="AX20">
        <f t="shared" si="6"/>
        <v>3</v>
      </c>
      <c r="AY20">
        <f t="shared" si="7"/>
        <v>5</v>
      </c>
      <c r="AZ20">
        <f t="shared" si="8"/>
        <v>30</v>
      </c>
      <c r="BA20">
        <f>AugReport[[#This Row],[Days]]-AugReport[[#This Row],[Absent]]</f>
        <v>29</v>
      </c>
      <c r="BB20" s="43">
        <v>48000</v>
      </c>
      <c r="BC20" s="43">
        <f>AugReport[[#This Row],[Salary]]/AugReport[[#This Row],[Days]]</f>
        <v>1600</v>
      </c>
      <c r="BD20" s="43">
        <f>AugReport[[#This Row],[Per Day Salary]]*AugReport[[#This Row],[Absent]]</f>
        <v>1600</v>
      </c>
      <c r="BE20" s="43">
        <f>AugReport[[#This Row],[Salary]]-AugReport[[#This Row],[Deduction]]</f>
        <v>46400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5</v>
      </c>
      <c r="K21" s="23" t="s">
        <v>40</v>
      </c>
      <c r="L21" s="23" t="s">
        <v>41</v>
      </c>
      <c r="M21" s="23" t="str">
        <f t="shared" si="9"/>
        <v>WO</v>
      </c>
      <c r="N21" s="23" t="s">
        <v>40</v>
      </c>
      <c r="O21" s="23" t="s">
        <v>40</v>
      </c>
      <c r="P21" s="23" t="s">
        <v>40</v>
      </c>
      <c r="Q21" s="23" t="s">
        <v>42</v>
      </c>
      <c r="R21" s="23" t="s">
        <v>40</v>
      </c>
      <c r="S21" s="23" t="s">
        <v>40</v>
      </c>
      <c r="T21" s="23" t="str">
        <f t="shared" si="9"/>
        <v>WO</v>
      </c>
      <c r="U21" s="23" t="s">
        <v>40</v>
      </c>
      <c r="V21" s="23" t="s">
        <v>40</v>
      </c>
      <c r="W21" s="23" t="s">
        <v>42</v>
      </c>
      <c r="X21" s="23" t="s">
        <v>40</v>
      </c>
      <c r="Y21" s="23" t="s">
        <v>40</v>
      </c>
      <c r="Z21" s="23" t="s">
        <v>40</v>
      </c>
      <c r="AA21" s="23" t="str">
        <f t="shared" si="11"/>
        <v>WO</v>
      </c>
      <c r="AB21" s="23" t="s">
        <v>40</v>
      </c>
      <c r="AC21" s="23" t="s">
        <v>40</v>
      </c>
      <c r="AD21" s="23" t="s">
        <v>41</v>
      </c>
      <c r="AE21" s="23" t="s">
        <v>40</v>
      </c>
      <c r="AF21" s="23" t="s">
        <v>40</v>
      </c>
      <c r="AG21" s="23" t="s">
        <v>40</v>
      </c>
      <c r="AH21" s="23" t="str">
        <f t="shared" si="11"/>
        <v>WO</v>
      </c>
      <c r="AI21" s="23" t="s">
        <v>40</v>
      </c>
      <c r="AJ21" s="23" t="s">
        <v>40</v>
      </c>
      <c r="AK21" s="23" t="s">
        <v>42</v>
      </c>
      <c r="AL21" s="23" t="s">
        <v>40</v>
      </c>
      <c r="AM21" s="23" t="s">
        <v>40</v>
      </c>
      <c r="AN21" s="23" t="s">
        <v>40</v>
      </c>
      <c r="AO21" s="24" t="str">
        <f t="shared" si="11"/>
        <v>WO</v>
      </c>
      <c r="AP21" s="52"/>
      <c r="AQ21" s="54"/>
      <c r="AR21" s="30">
        <v>12</v>
      </c>
      <c r="AS21" s="11">
        <v>1012</v>
      </c>
      <c r="AT21" s="11" t="str">
        <f t="shared" si="3"/>
        <v>August</v>
      </c>
      <c r="AU21" s="11" t="s">
        <v>14</v>
      </c>
      <c r="AV21" s="39">
        <f t="shared" si="4"/>
        <v>21</v>
      </c>
      <c r="AW21">
        <f t="shared" si="5"/>
        <v>2</v>
      </c>
      <c r="AX21">
        <f t="shared" si="6"/>
        <v>3</v>
      </c>
      <c r="AY21">
        <f t="shared" si="7"/>
        <v>5</v>
      </c>
      <c r="AZ21">
        <f t="shared" si="8"/>
        <v>30</v>
      </c>
      <c r="BA21">
        <f>AugReport[[#This Row],[Days]]-AugReport[[#This Row],[Absent]]</f>
        <v>28</v>
      </c>
      <c r="BB21" s="43">
        <v>52000</v>
      </c>
      <c r="BC21" s="43">
        <f>AugReport[[#This Row],[Salary]]/AugReport[[#This Row],[Days]]</f>
        <v>1733.3333333333333</v>
      </c>
      <c r="BD21" s="43">
        <f>AugReport[[#This Row],[Per Day Salary]]*AugReport[[#This Row],[Absent]]</f>
        <v>3466.6666666666665</v>
      </c>
      <c r="BE21" s="43">
        <f>AugReport[[#This Row],[Salary]]-AugReport[[#This Row],[Deduction]]</f>
        <v>48533.333333333336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5</v>
      </c>
      <c r="K22" s="23" t="s">
        <v>40</v>
      </c>
      <c r="L22" s="23" t="s">
        <v>40</v>
      </c>
      <c r="M22" s="23" t="str">
        <f t="shared" si="9"/>
        <v>WO</v>
      </c>
      <c r="N22" s="23" t="s">
        <v>40</v>
      </c>
      <c r="O22" s="23" t="s">
        <v>40</v>
      </c>
      <c r="P22" s="23" t="s">
        <v>40</v>
      </c>
      <c r="Q22" s="23" t="s">
        <v>42</v>
      </c>
      <c r="R22" s="23" t="s">
        <v>40</v>
      </c>
      <c r="S22" s="23" t="s">
        <v>40</v>
      </c>
      <c r="T22" s="23" t="str">
        <f t="shared" si="9"/>
        <v>WO</v>
      </c>
      <c r="U22" s="23" t="s">
        <v>40</v>
      </c>
      <c r="V22" s="23" t="s">
        <v>40</v>
      </c>
      <c r="W22" s="23" t="s">
        <v>42</v>
      </c>
      <c r="X22" s="23" t="s">
        <v>41</v>
      </c>
      <c r="Y22" s="23" t="s">
        <v>41</v>
      </c>
      <c r="Z22" s="23" t="s">
        <v>41</v>
      </c>
      <c r="AA22" s="23" t="str">
        <f t="shared" si="11"/>
        <v>WO</v>
      </c>
      <c r="AB22" s="23" t="s">
        <v>40</v>
      </c>
      <c r="AC22" s="23" t="s">
        <v>40</v>
      </c>
      <c r="AD22" s="23" t="s">
        <v>40</v>
      </c>
      <c r="AE22" s="23" t="s">
        <v>40</v>
      </c>
      <c r="AF22" s="23" t="s">
        <v>40</v>
      </c>
      <c r="AG22" s="23" t="s">
        <v>40</v>
      </c>
      <c r="AH22" s="23" t="str">
        <f t="shared" si="11"/>
        <v>WO</v>
      </c>
      <c r="AI22" s="23" t="s">
        <v>40</v>
      </c>
      <c r="AJ22" s="23" t="s">
        <v>40</v>
      </c>
      <c r="AK22" s="23" t="s">
        <v>42</v>
      </c>
      <c r="AL22" s="23" t="s">
        <v>40</v>
      </c>
      <c r="AM22" s="23" t="s">
        <v>40</v>
      </c>
      <c r="AN22" s="23" t="s">
        <v>40</v>
      </c>
      <c r="AO22" s="24" t="str">
        <f t="shared" si="11"/>
        <v>WO</v>
      </c>
      <c r="AP22" s="52"/>
      <c r="AQ22" s="54"/>
      <c r="AR22" s="30">
        <v>13</v>
      </c>
      <c r="AS22" s="11">
        <v>1013</v>
      </c>
      <c r="AT22" s="11" t="str">
        <f t="shared" si="3"/>
        <v>August</v>
      </c>
      <c r="AU22" s="11" t="s">
        <v>15</v>
      </c>
      <c r="AV22" s="39">
        <f t="shared" si="4"/>
        <v>20</v>
      </c>
      <c r="AW22">
        <f t="shared" si="5"/>
        <v>3</v>
      </c>
      <c r="AX22">
        <f t="shared" si="6"/>
        <v>3</v>
      </c>
      <c r="AY22">
        <f t="shared" si="7"/>
        <v>5</v>
      </c>
      <c r="AZ22">
        <f t="shared" si="8"/>
        <v>30</v>
      </c>
      <c r="BA22">
        <f>AugReport[[#This Row],[Days]]-AugReport[[#This Row],[Absent]]</f>
        <v>27</v>
      </c>
      <c r="BB22" s="43">
        <v>45000</v>
      </c>
      <c r="BC22" s="43">
        <f>AugReport[[#This Row],[Salary]]/AugReport[[#This Row],[Days]]</f>
        <v>1500</v>
      </c>
      <c r="BD22" s="43">
        <f>AugReport[[#This Row],[Per Day Salary]]*AugReport[[#This Row],[Absent]]</f>
        <v>4500</v>
      </c>
      <c r="BE22" s="43">
        <f>AugReport[[#This Row],[Salary]]-AugReport[[#This Row],[Deduction]]</f>
        <v>40500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5</v>
      </c>
      <c r="K23" s="23" t="s">
        <v>40</v>
      </c>
      <c r="L23" s="23" t="s">
        <v>40</v>
      </c>
      <c r="M23" s="23" t="str">
        <f t="shared" si="9"/>
        <v>WO</v>
      </c>
      <c r="N23" s="23" t="s">
        <v>40</v>
      </c>
      <c r="O23" s="23" t="s">
        <v>41</v>
      </c>
      <c r="P23" s="23" t="s">
        <v>40</v>
      </c>
      <c r="Q23" s="23" t="s">
        <v>42</v>
      </c>
      <c r="R23" s="23" t="s">
        <v>40</v>
      </c>
      <c r="S23" s="23" t="s">
        <v>40</v>
      </c>
      <c r="T23" s="23" t="str">
        <f t="shared" si="9"/>
        <v>WO</v>
      </c>
      <c r="U23" s="23" t="s">
        <v>40</v>
      </c>
      <c r="V23" s="23" t="s">
        <v>40</v>
      </c>
      <c r="W23" s="23" t="s">
        <v>42</v>
      </c>
      <c r="X23" s="23" t="s">
        <v>40</v>
      </c>
      <c r="Y23" s="23" t="s">
        <v>40</v>
      </c>
      <c r="Z23" s="23" t="s">
        <v>40</v>
      </c>
      <c r="AA23" s="23" t="str">
        <f t="shared" si="11"/>
        <v>WO</v>
      </c>
      <c r="AB23" s="23" t="s">
        <v>40</v>
      </c>
      <c r="AC23" s="23" t="s">
        <v>40</v>
      </c>
      <c r="AD23" s="23" t="s">
        <v>40</v>
      </c>
      <c r="AE23" s="23" t="s">
        <v>41</v>
      </c>
      <c r="AF23" s="23" t="s">
        <v>40</v>
      </c>
      <c r="AG23" s="23" t="s">
        <v>40</v>
      </c>
      <c r="AH23" s="23" t="str">
        <f t="shared" si="11"/>
        <v>WO</v>
      </c>
      <c r="AI23" s="23" t="s">
        <v>40</v>
      </c>
      <c r="AJ23" s="23" t="s">
        <v>40</v>
      </c>
      <c r="AK23" s="23" t="s">
        <v>42</v>
      </c>
      <c r="AL23" s="23" t="s">
        <v>40</v>
      </c>
      <c r="AM23" s="23" t="s">
        <v>40</v>
      </c>
      <c r="AN23" s="23" t="s">
        <v>40</v>
      </c>
      <c r="AO23" s="24" t="str">
        <f t="shared" si="11"/>
        <v>WO</v>
      </c>
      <c r="AP23" s="52"/>
      <c r="AQ23" s="54"/>
      <c r="AR23" s="30">
        <v>14</v>
      </c>
      <c r="AS23" s="11">
        <v>1014</v>
      </c>
      <c r="AT23" s="11" t="str">
        <f t="shared" si="3"/>
        <v>August</v>
      </c>
      <c r="AU23" s="11" t="s">
        <v>16</v>
      </c>
      <c r="AV23" s="39">
        <f t="shared" si="4"/>
        <v>21</v>
      </c>
      <c r="AW23">
        <f t="shared" si="5"/>
        <v>2</v>
      </c>
      <c r="AX23">
        <f t="shared" si="6"/>
        <v>3</v>
      </c>
      <c r="AY23">
        <f t="shared" si="7"/>
        <v>5</v>
      </c>
      <c r="AZ23">
        <f t="shared" si="8"/>
        <v>30</v>
      </c>
      <c r="BA23">
        <f>AugReport[[#This Row],[Days]]-AugReport[[#This Row],[Absent]]</f>
        <v>28</v>
      </c>
      <c r="BB23" s="43">
        <v>15000</v>
      </c>
      <c r="BC23" s="43">
        <f>AugReport[[#This Row],[Salary]]/AugReport[[#This Row],[Days]]</f>
        <v>500</v>
      </c>
      <c r="BD23" s="43">
        <f>AugReport[[#This Row],[Per Day Salary]]*AugReport[[#This Row],[Absent]]</f>
        <v>1000</v>
      </c>
      <c r="BE23" s="43">
        <f>AugReport[[#This Row],[Salary]]-AugReport[[#This Row],[Deduction]]</f>
        <v>14000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5</v>
      </c>
      <c r="K24" s="23" t="s">
        <v>41</v>
      </c>
      <c r="L24" s="23" t="s">
        <v>40</v>
      </c>
      <c r="M24" s="23" t="str">
        <f t="shared" si="9"/>
        <v>WO</v>
      </c>
      <c r="N24" s="23" t="s">
        <v>40</v>
      </c>
      <c r="O24" s="23" t="s">
        <v>40</v>
      </c>
      <c r="P24" s="23" t="s">
        <v>40</v>
      </c>
      <c r="Q24" s="23" t="s">
        <v>42</v>
      </c>
      <c r="R24" s="23" t="s">
        <v>41</v>
      </c>
      <c r="S24" s="23" t="s">
        <v>40</v>
      </c>
      <c r="T24" s="23" t="str">
        <f t="shared" si="9"/>
        <v>WO</v>
      </c>
      <c r="U24" s="23" t="s">
        <v>40</v>
      </c>
      <c r="V24" s="23" t="s">
        <v>40</v>
      </c>
      <c r="W24" s="23" t="s">
        <v>42</v>
      </c>
      <c r="X24" s="23" t="s">
        <v>40</v>
      </c>
      <c r="Y24" s="23" t="s">
        <v>40</v>
      </c>
      <c r="Z24" s="23" t="s">
        <v>40</v>
      </c>
      <c r="AA24" s="23" t="str">
        <f t="shared" si="11"/>
        <v>WO</v>
      </c>
      <c r="AB24" s="23" t="s">
        <v>40</v>
      </c>
      <c r="AC24" s="23" t="s">
        <v>40</v>
      </c>
      <c r="AD24" s="23" t="s">
        <v>40</v>
      </c>
      <c r="AE24" s="23" t="s">
        <v>40</v>
      </c>
      <c r="AF24" s="23" t="s">
        <v>41</v>
      </c>
      <c r="AG24" s="23" t="s">
        <v>40</v>
      </c>
      <c r="AH24" s="23" t="str">
        <f t="shared" si="11"/>
        <v>WO</v>
      </c>
      <c r="AI24" s="23" t="s">
        <v>40</v>
      </c>
      <c r="AJ24" s="23" t="s">
        <v>40</v>
      </c>
      <c r="AK24" s="23" t="s">
        <v>42</v>
      </c>
      <c r="AL24" s="23" t="s">
        <v>41</v>
      </c>
      <c r="AM24" s="23" t="s">
        <v>40</v>
      </c>
      <c r="AN24" s="23" t="s">
        <v>40</v>
      </c>
      <c r="AO24" s="24" t="str">
        <f t="shared" si="11"/>
        <v>WO</v>
      </c>
      <c r="AP24" s="52"/>
      <c r="AQ24" s="54"/>
      <c r="AR24" s="30">
        <v>15</v>
      </c>
      <c r="AS24" s="11">
        <v>1015</v>
      </c>
      <c r="AT24" s="11" t="str">
        <f t="shared" si="3"/>
        <v>August</v>
      </c>
      <c r="AU24" s="11" t="s">
        <v>17</v>
      </c>
      <c r="AV24" s="39">
        <f t="shared" si="4"/>
        <v>19</v>
      </c>
      <c r="AW24">
        <f t="shared" si="5"/>
        <v>4</v>
      </c>
      <c r="AX24">
        <f t="shared" si="6"/>
        <v>3</v>
      </c>
      <c r="AY24">
        <f t="shared" si="7"/>
        <v>5</v>
      </c>
      <c r="AZ24">
        <f t="shared" si="8"/>
        <v>30</v>
      </c>
      <c r="BA24">
        <f>AugReport[[#This Row],[Days]]-AugReport[[#This Row],[Absent]]</f>
        <v>26</v>
      </c>
      <c r="BB24" s="43">
        <v>46000</v>
      </c>
      <c r="BC24" s="43">
        <f>AugReport[[#This Row],[Salary]]/AugReport[[#This Row],[Days]]</f>
        <v>1533.3333333333333</v>
      </c>
      <c r="BD24" s="43">
        <f>AugReport[[#This Row],[Per Day Salary]]*AugReport[[#This Row],[Absent]]</f>
        <v>6133.333333333333</v>
      </c>
      <c r="BE24" s="43">
        <f>AugReport[[#This Row],[Salary]]-AugReport[[#This Row],[Deduction]]</f>
        <v>39866.666666666664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5</v>
      </c>
      <c r="K25" s="23" t="s">
        <v>40</v>
      </c>
      <c r="L25" s="23" t="s">
        <v>40</v>
      </c>
      <c r="M25" s="23" t="str">
        <f t="shared" si="9"/>
        <v>WO</v>
      </c>
      <c r="N25" s="23" t="s">
        <v>40</v>
      </c>
      <c r="O25" s="23" t="s">
        <v>40</v>
      </c>
      <c r="P25" s="23" t="s">
        <v>40</v>
      </c>
      <c r="Q25" s="23" t="s">
        <v>42</v>
      </c>
      <c r="R25" s="23" t="s">
        <v>40</v>
      </c>
      <c r="S25" s="23" t="s">
        <v>40</v>
      </c>
      <c r="T25" s="23" t="str">
        <f t="shared" si="9"/>
        <v>WO</v>
      </c>
      <c r="U25" s="23" t="s">
        <v>40</v>
      </c>
      <c r="V25" s="23" t="s">
        <v>40</v>
      </c>
      <c r="W25" s="23" t="s">
        <v>42</v>
      </c>
      <c r="X25" s="23" t="s">
        <v>40</v>
      </c>
      <c r="Y25" s="23" t="s">
        <v>40</v>
      </c>
      <c r="Z25" s="23" t="s">
        <v>40</v>
      </c>
      <c r="AA25" s="23" t="str">
        <f t="shared" si="11"/>
        <v>WO</v>
      </c>
      <c r="AB25" s="23" t="s">
        <v>40</v>
      </c>
      <c r="AC25" s="23" t="s">
        <v>40</v>
      </c>
      <c r="AD25" s="23" t="s">
        <v>40</v>
      </c>
      <c r="AE25" s="23" t="s">
        <v>40</v>
      </c>
      <c r="AF25" s="23" t="s">
        <v>40</v>
      </c>
      <c r="AG25" s="23" t="s">
        <v>40</v>
      </c>
      <c r="AH25" s="23" t="str">
        <f t="shared" si="11"/>
        <v>WO</v>
      </c>
      <c r="AI25" s="23" t="s">
        <v>40</v>
      </c>
      <c r="AJ25" s="23" t="s">
        <v>40</v>
      </c>
      <c r="AK25" s="23" t="s">
        <v>42</v>
      </c>
      <c r="AL25" s="23" t="s">
        <v>40</v>
      </c>
      <c r="AM25" s="23" t="s">
        <v>40</v>
      </c>
      <c r="AN25" s="23" t="s">
        <v>40</v>
      </c>
      <c r="AO25" s="24" t="str">
        <f t="shared" si="11"/>
        <v>WO</v>
      </c>
      <c r="AP25" s="52"/>
      <c r="AQ25" s="54"/>
      <c r="AR25" s="30">
        <v>16</v>
      </c>
      <c r="AS25" s="11">
        <v>1016</v>
      </c>
      <c r="AT25" s="11" t="str">
        <f t="shared" si="3"/>
        <v>August</v>
      </c>
      <c r="AU25" s="11" t="s">
        <v>18</v>
      </c>
      <c r="AV25" s="39">
        <f t="shared" si="4"/>
        <v>23</v>
      </c>
      <c r="AW25">
        <f t="shared" si="5"/>
        <v>0</v>
      </c>
      <c r="AX25">
        <f t="shared" si="6"/>
        <v>3</v>
      </c>
      <c r="AY25">
        <f t="shared" si="7"/>
        <v>5</v>
      </c>
      <c r="AZ25">
        <f t="shared" si="8"/>
        <v>30</v>
      </c>
      <c r="BA25">
        <f>AugReport[[#This Row],[Days]]-AugReport[[#This Row],[Absent]]</f>
        <v>30</v>
      </c>
      <c r="BB25" s="43">
        <v>52000</v>
      </c>
      <c r="BC25" s="43">
        <f>AugReport[[#This Row],[Salary]]/AugReport[[#This Row],[Days]]</f>
        <v>1733.3333333333333</v>
      </c>
      <c r="BD25" s="43">
        <f>AugReport[[#This Row],[Per Day Salary]]*AugReport[[#This Row],[Absent]]</f>
        <v>0</v>
      </c>
      <c r="BE25" s="43">
        <f>AugReport[[#This Row],[Salary]]-AugReport[[#This Row],[Deduction]]</f>
        <v>52000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5</v>
      </c>
      <c r="K26" s="23" t="s">
        <v>40</v>
      </c>
      <c r="L26" s="23" t="s">
        <v>41</v>
      </c>
      <c r="M26" s="23" t="str">
        <f t="shared" si="9"/>
        <v>WO</v>
      </c>
      <c r="N26" s="23" t="s">
        <v>40</v>
      </c>
      <c r="O26" s="23" t="s">
        <v>40</v>
      </c>
      <c r="P26" s="23" t="s">
        <v>40</v>
      </c>
      <c r="Q26" s="23" t="s">
        <v>42</v>
      </c>
      <c r="R26" s="23" t="s">
        <v>40</v>
      </c>
      <c r="S26" s="23" t="s">
        <v>40</v>
      </c>
      <c r="T26" s="23" t="str">
        <f t="shared" si="9"/>
        <v>WO</v>
      </c>
      <c r="U26" s="23" t="s">
        <v>40</v>
      </c>
      <c r="V26" s="23" t="s">
        <v>41</v>
      </c>
      <c r="W26" s="23" t="s">
        <v>42</v>
      </c>
      <c r="X26" s="23" t="s">
        <v>40</v>
      </c>
      <c r="Y26" s="23" t="s">
        <v>40</v>
      </c>
      <c r="Z26" s="23" t="s">
        <v>40</v>
      </c>
      <c r="AA26" s="23" t="str">
        <f t="shared" si="11"/>
        <v>WO</v>
      </c>
      <c r="AB26" s="23" t="s">
        <v>40</v>
      </c>
      <c r="AC26" s="23" t="s">
        <v>40</v>
      </c>
      <c r="AD26" s="23" t="s">
        <v>41</v>
      </c>
      <c r="AE26" s="23" t="s">
        <v>40</v>
      </c>
      <c r="AF26" s="23" t="s">
        <v>40</v>
      </c>
      <c r="AG26" s="23" t="s">
        <v>40</v>
      </c>
      <c r="AH26" s="23" t="str">
        <f t="shared" si="11"/>
        <v>WO</v>
      </c>
      <c r="AI26" s="23" t="s">
        <v>40</v>
      </c>
      <c r="AJ26" s="23" t="s">
        <v>40</v>
      </c>
      <c r="AK26" s="23" t="s">
        <v>42</v>
      </c>
      <c r="AL26" s="23" t="s">
        <v>40</v>
      </c>
      <c r="AM26" s="23" t="s">
        <v>41</v>
      </c>
      <c r="AN26" s="23" t="s">
        <v>40</v>
      </c>
      <c r="AO26" s="24" t="str">
        <f t="shared" si="11"/>
        <v>WO</v>
      </c>
      <c r="AP26" s="52"/>
      <c r="AQ26" s="54"/>
      <c r="AR26" s="30">
        <v>17</v>
      </c>
      <c r="AS26" s="11">
        <v>1017</v>
      </c>
      <c r="AT26" s="11" t="str">
        <f t="shared" si="3"/>
        <v>August</v>
      </c>
      <c r="AU26" s="11" t="s">
        <v>19</v>
      </c>
      <c r="AV26" s="39">
        <f t="shared" si="4"/>
        <v>19</v>
      </c>
      <c r="AW26">
        <f t="shared" si="5"/>
        <v>4</v>
      </c>
      <c r="AX26">
        <f t="shared" si="6"/>
        <v>3</v>
      </c>
      <c r="AY26">
        <f t="shared" si="7"/>
        <v>5</v>
      </c>
      <c r="AZ26">
        <f t="shared" si="8"/>
        <v>30</v>
      </c>
      <c r="BA26">
        <f>AugReport[[#This Row],[Days]]-AugReport[[#This Row],[Absent]]</f>
        <v>26</v>
      </c>
      <c r="BB26" s="43">
        <v>42000</v>
      </c>
      <c r="BC26" s="43">
        <f>AugReport[[#This Row],[Salary]]/AugReport[[#This Row],[Days]]</f>
        <v>1400</v>
      </c>
      <c r="BD26" s="43">
        <f>AugReport[[#This Row],[Per Day Salary]]*AugReport[[#This Row],[Absent]]</f>
        <v>5600</v>
      </c>
      <c r="BE26" s="43">
        <f>AugReport[[#This Row],[Salary]]-AugReport[[#This Row],[Deduction]]</f>
        <v>36400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5</v>
      </c>
      <c r="K27" s="23" t="s">
        <v>40</v>
      </c>
      <c r="L27" s="23" t="s">
        <v>40</v>
      </c>
      <c r="M27" s="23" t="str">
        <f t="shared" si="9"/>
        <v>WO</v>
      </c>
      <c r="N27" s="23" t="s">
        <v>40</v>
      </c>
      <c r="O27" s="23" t="s">
        <v>40</v>
      </c>
      <c r="P27" s="23" t="s">
        <v>40</v>
      </c>
      <c r="Q27" s="23" t="s">
        <v>42</v>
      </c>
      <c r="R27" s="23" t="s">
        <v>40</v>
      </c>
      <c r="S27" s="23" t="s">
        <v>41</v>
      </c>
      <c r="T27" s="23" t="str">
        <f t="shared" si="9"/>
        <v>WO</v>
      </c>
      <c r="U27" s="23" t="s">
        <v>40</v>
      </c>
      <c r="V27" s="23" t="s">
        <v>40</v>
      </c>
      <c r="W27" s="23" t="s">
        <v>42</v>
      </c>
      <c r="X27" s="23" t="s">
        <v>40</v>
      </c>
      <c r="Y27" s="23" t="s">
        <v>40</v>
      </c>
      <c r="Z27" s="23" t="s">
        <v>40</v>
      </c>
      <c r="AA27" s="23" t="str">
        <f t="shared" si="11"/>
        <v>WO</v>
      </c>
      <c r="AB27" s="23" t="s">
        <v>40</v>
      </c>
      <c r="AC27" s="23" t="s">
        <v>40</v>
      </c>
      <c r="AD27" s="23" t="s">
        <v>40</v>
      </c>
      <c r="AE27" s="23" t="s">
        <v>40</v>
      </c>
      <c r="AF27" s="23" t="s">
        <v>40</v>
      </c>
      <c r="AG27" s="23" t="s">
        <v>40</v>
      </c>
      <c r="AH27" s="23" t="str">
        <f t="shared" si="11"/>
        <v>WO</v>
      </c>
      <c r="AI27" s="23" t="s">
        <v>40</v>
      </c>
      <c r="AJ27" s="23" t="s">
        <v>40</v>
      </c>
      <c r="AK27" s="23" t="s">
        <v>42</v>
      </c>
      <c r="AL27" s="23" t="s">
        <v>40</v>
      </c>
      <c r="AM27" s="23" t="s">
        <v>40</v>
      </c>
      <c r="AN27" s="23" t="s">
        <v>40</v>
      </c>
      <c r="AO27" s="24" t="str">
        <f t="shared" si="11"/>
        <v>WO</v>
      </c>
      <c r="AP27" s="52"/>
      <c r="AQ27" s="54"/>
      <c r="AR27" s="30">
        <v>18</v>
      </c>
      <c r="AS27" s="11">
        <v>1018</v>
      </c>
      <c r="AT27" s="11" t="str">
        <f t="shared" si="3"/>
        <v>August</v>
      </c>
      <c r="AU27" s="11" t="s">
        <v>20</v>
      </c>
      <c r="AV27" s="39">
        <f t="shared" si="4"/>
        <v>22</v>
      </c>
      <c r="AW27">
        <f t="shared" si="5"/>
        <v>1</v>
      </c>
      <c r="AX27">
        <f t="shared" si="6"/>
        <v>3</v>
      </c>
      <c r="AY27">
        <f t="shared" si="7"/>
        <v>5</v>
      </c>
      <c r="AZ27">
        <f t="shared" si="8"/>
        <v>30</v>
      </c>
      <c r="BA27">
        <f>AugReport[[#This Row],[Days]]-AugReport[[#This Row],[Absent]]</f>
        <v>29</v>
      </c>
      <c r="BB27" s="43">
        <v>62000</v>
      </c>
      <c r="BC27" s="43">
        <f>AugReport[[#This Row],[Salary]]/AugReport[[#This Row],[Days]]</f>
        <v>2066.6666666666665</v>
      </c>
      <c r="BD27" s="43">
        <f>AugReport[[#This Row],[Per Day Salary]]*AugReport[[#This Row],[Absent]]</f>
        <v>2066.6666666666665</v>
      </c>
      <c r="BE27" s="43">
        <f>AugReport[[#This Row],[Salary]]-AugReport[[#This Row],[Deduction]]</f>
        <v>59933.333333333336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5</v>
      </c>
      <c r="K28" s="23" t="s">
        <v>40</v>
      </c>
      <c r="L28" s="23" t="s">
        <v>40</v>
      </c>
      <c r="M28" s="23" t="str">
        <f t="shared" si="9"/>
        <v>WO</v>
      </c>
      <c r="N28" s="23" t="s">
        <v>40</v>
      </c>
      <c r="O28" s="23" t="s">
        <v>40</v>
      </c>
      <c r="P28" s="23" t="s">
        <v>40</v>
      </c>
      <c r="Q28" s="23" t="s">
        <v>42</v>
      </c>
      <c r="R28" s="23" t="s">
        <v>40</v>
      </c>
      <c r="S28" s="23" t="s">
        <v>41</v>
      </c>
      <c r="T28" s="23" t="str">
        <f t="shared" si="9"/>
        <v>WO</v>
      </c>
      <c r="U28" s="23" t="s">
        <v>40</v>
      </c>
      <c r="V28" s="23" t="s">
        <v>40</v>
      </c>
      <c r="W28" s="23" t="s">
        <v>42</v>
      </c>
      <c r="X28" s="23" t="s">
        <v>40</v>
      </c>
      <c r="Y28" s="23" t="s">
        <v>40</v>
      </c>
      <c r="Z28" s="23" t="s">
        <v>40</v>
      </c>
      <c r="AA28" s="23" t="str">
        <f t="shared" si="11"/>
        <v>WO</v>
      </c>
      <c r="AB28" s="23" t="s">
        <v>40</v>
      </c>
      <c r="AC28" s="23" t="s">
        <v>40</v>
      </c>
      <c r="AD28" s="23" t="s">
        <v>40</v>
      </c>
      <c r="AE28" s="23" t="s">
        <v>40</v>
      </c>
      <c r="AF28" s="23" t="s">
        <v>40</v>
      </c>
      <c r="AG28" s="23" t="s">
        <v>40</v>
      </c>
      <c r="AH28" s="23" t="str">
        <f t="shared" si="11"/>
        <v>WO</v>
      </c>
      <c r="AI28" s="23" t="s">
        <v>40</v>
      </c>
      <c r="AJ28" s="23" t="s">
        <v>40</v>
      </c>
      <c r="AK28" s="23" t="s">
        <v>42</v>
      </c>
      <c r="AL28" s="23" t="s">
        <v>40</v>
      </c>
      <c r="AM28" s="23" t="s">
        <v>40</v>
      </c>
      <c r="AN28" s="23" t="s">
        <v>40</v>
      </c>
      <c r="AO28" s="24" t="str">
        <f t="shared" si="11"/>
        <v>WO</v>
      </c>
      <c r="AP28" s="52"/>
      <c r="AQ28" s="54"/>
      <c r="AR28" s="30">
        <v>19</v>
      </c>
      <c r="AS28" s="11">
        <v>1019</v>
      </c>
      <c r="AT28" s="11" t="str">
        <f t="shared" si="3"/>
        <v>August</v>
      </c>
      <c r="AU28" s="11" t="s">
        <v>21</v>
      </c>
      <c r="AV28" s="39">
        <f t="shared" si="4"/>
        <v>22</v>
      </c>
      <c r="AW28">
        <f t="shared" si="5"/>
        <v>1</v>
      </c>
      <c r="AX28">
        <f t="shared" si="6"/>
        <v>3</v>
      </c>
      <c r="AY28">
        <f t="shared" si="7"/>
        <v>5</v>
      </c>
      <c r="AZ28">
        <f t="shared" si="8"/>
        <v>30</v>
      </c>
      <c r="BA28">
        <f>AugReport[[#This Row],[Days]]-AugReport[[#This Row],[Absent]]</f>
        <v>29</v>
      </c>
      <c r="BB28" s="43">
        <v>41000</v>
      </c>
      <c r="BC28" s="43">
        <f>AugReport[[#This Row],[Salary]]/AugReport[[#This Row],[Days]]</f>
        <v>1366.6666666666667</v>
      </c>
      <c r="BD28" s="43">
        <f>AugReport[[#This Row],[Per Day Salary]]*AugReport[[#This Row],[Absent]]</f>
        <v>1366.6666666666667</v>
      </c>
      <c r="BE28" s="43">
        <f>AugReport[[#This Row],[Salary]]-AugReport[[#This Row],[Deduction]]</f>
        <v>39633.333333333336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40</v>
      </c>
      <c r="M29" s="26" t="str">
        <f t="shared" si="9"/>
        <v>WO</v>
      </c>
      <c r="N29" s="26" t="s">
        <v>40</v>
      </c>
      <c r="O29" s="26" t="s">
        <v>40</v>
      </c>
      <c r="P29" s="26" t="s">
        <v>40</v>
      </c>
      <c r="Q29" s="26" t="s">
        <v>42</v>
      </c>
      <c r="R29" s="26" t="s">
        <v>40</v>
      </c>
      <c r="S29" s="26" t="s">
        <v>40</v>
      </c>
      <c r="T29" s="26" t="str">
        <f t="shared" si="9"/>
        <v>WO</v>
      </c>
      <c r="U29" s="26" t="s">
        <v>40</v>
      </c>
      <c r="V29" s="26" t="s">
        <v>40</v>
      </c>
      <c r="W29" s="26" t="s">
        <v>42</v>
      </c>
      <c r="X29" s="26" t="s">
        <v>40</v>
      </c>
      <c r="Y29" s="26" t="s">
        <v>41</v>
      </c>
      <c r="Z29" s="26" t="s">
        <v>40</v>
      </c>
      <c r="AA29" s="26" t="str">
        <f t="shared" si="11"/>
        <v>WO</v>
      </c>
      <c r="AB29" s="26" t="s">
        <v>40</v>
      </c>
      <c r="AC29" s="26" t="s">
        <v>40</v>
      </c>
      <c r="AD29" s="26" t="s">
        <v>40</v>
      </c>
      <c r="AE29" s="26" t="s">
        <v>40</v>
      </c>
      <c r="AF29" s="26" t="s">
        <v>40</v>
      </c>
      <c r="AG29" s="26" t="s">
        <v>40</v>
      </c>
      <c r="AH29" s="26" t="str">
        <f t="shared" si="11"/>
        <v>WO</v>
      </c>
      <c r="AI29" s="26" t="s">
        <v>40</v>
      </c>
      <c r="AJ29" s="26" t="s">
        <v>40</v>
      </c>
      <c r="AK29" s="26" t="s">
        <v>42</v>
      </c>
      <c r="AL29" s="26" t="s">
        <v>40</v>
      </c>
      <c r="AM29" s="26" t="s">
        <v>40</v>
      </c>
      <c r="AN29" s="26" t="s">
        <v>40</v>
      </c>
      <c r="AO29" s="27" t="str">
        <f t="shared" si="11"/>
        <v>WO</v>
      </c>
      <c r="AP29" s="52"/>
      <c r="AQ29" s="54"/>
      <c r="AR29" s="31">
        <v>20</v>
      </c>
      <c r="AS29" s="12">
        <v>1020</v>
      </c>
      <c r="AT29" s="12" t="str">
        <f t="shared" si="3"/>
        <v>August</v>
      </c>
      <c r="AU29" s="12" t="s">
        <v>22</v>
      </c>
      <c r="AV29" s="45">
        <f t="shared" si="4"/>
        <v>22</v>
      </c>
      <c r="AW29" s="46">
        <f t="shared" si="5"/>
        <v>1</v>
      </c>
      <c r="AX29" s="46">
        <f t="shared" si="6"/>
        <v>3</v>
      </c>
      <c r="AY29" s="46">
        <f t="shared" si="7"/>
        <v>5</v>
      </c>
      <c r="AZ29" s="46">
        <f t="shared" si="8"/>
        <v>30</v>
      </c>
      <c r="BA29" s="46">
        <f>AugReport[[#This Row],[Days]]-AugReport[[#This Row],[Absent]]</f>
        <v>29</v>
      </c>
      <c r="BB29" s="47">
        <v>30000</v>
      </c>
      <c r="BC29" s="47">
        <f>AugReport[[#This Row],[Salary]]/AugReport[[#This Row],[Days]]</f>
        <v>1000</v>
      </c>
      <c r="BD29" s="47">
        <f>AugReport[[#This Row],[Per Day Salary]]*AugReport[[#This Row],[Absent]]</f>
        <v>1000</v>
      </c>
      <c r="BE29" s="47">
        <f>AugReport[[#This Row],[Salary]]-AugReport[[#This Row],[Deduction]]</f>
        <v>29000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24" priority="1" operator="containsText" text="L">
      <formula>NOT(ISERROR(SEARCH("L",K10)))</formula>
    </cfRule>
    <cfRule type="containsText" dxfId="23" priority="2" operator="containsText" text="A">
      <formula>NOT(ISERROR(SEARCH("A",K10)))</formula>
    </cfRule>
    <cfRule type="containsText" dxfId="22" priority="3" operator="containsText" text="P">
      <formula>NOT(ISERROR(SEARCH("P",K10)))</formula>
    </cfRule>
    <cfRule type="containsText" dxfId="21" priority="4" operator="containsText" text="WO">
      <formula>NOT(ISERROR(SEARCH("WO",K10)))</formula>
    </cfRule>
    <cfRule type="containsText" dxfId="20" priority="5" operator="containsText" text="WO">
      <formula>NOT(ISERROR(SEARCH("WO",K10)))</formula>
    </cfRule>
  </conditionalFormatting>
  <dataValidations count="1">
    <dataValidation type="list" allowBlank="1" showInputMessage="1" showErrorMessage="1" sqref="K10:L29 AI10:AN29 N10:S29 AB10:AG29 U10:Z29" xr:uid="{D6804229-2185-44CC-8799-E1280AEAF560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09D48-412C-42D9-A95A-D85194614617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43D22E7-CFEC-4AED-822A-77A79AC8EA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Aug!AV10:AY10</xm:f>
              <xm:sqref>BF10</xm:sqref>
            </x14:sparkline>
            <x14:sparkline>
              <xm:f>Aug!AV11:AY11</xm:f>
              <xm:sqref>BF11</xm:sqref>
            </x14:sparkline>
            <x14:sparkline>
              <xm:f>Aug!AV12:AY12</xm:f>
              <xm:sqref>BF12</xm:sqref>
            </x14:sparkline>
            <x14:sparkline>
              <xm:f>Aug!AV13:AY13</xm:f>
              <xm:sqref>BF13</xm:sqref>
            </x14:sparkline>
            <x14:sparkline>
              <xm:f>Aug!AV14:AY14</xm:f>
              <xm:sqref>BF14</xm:sqref>
            </x14:sparkline>
            <x14:sparkline>
              <xm:f>Aug!AV15:AY15</xm:f>
              <xm:sqref>BF15</xm:sqref>
            </x14:sparkline>
            <x14:sparkline>
              <xm:f>Aug!AV16:AY16</xm:f>
              <xm:sqref>BF16</xm:sqref>
            </x14:sparkline>
            <x14:sparkline>
              <xm:f>Aug!AV17:AY17</xm:f>
              <xm:sqref>BF17</xm:sqref>
            </x14:sparkline>
            <x14:sparkline>
              <xm:f>Aug!AV18:AY18</xm:f>
              <xm:sqref>BF18</xm:sqref>
            </x14:sparkline>
            <x14:sparkline>
              <xm:f>Aug!AV19:AY19</xm:f>
              <xm:sqref>BF19</xm:sqref>
            </x14:sparkline>
            <x14:sparkline>
              <xm:f>Aug!AV20:AY20</xm:f>
              <xm:sqref>BF20</xm:sqref>
            </x14:sparkline>
            <x14:sparkline>
              <xm:f>Aug!AV21:AY21</xm:f>
              <xm:sqref>BF21</xm:sqref>
            </x14:sparkline>
            <x14:sparkline>
              <xm:f>Aug!AV22:AY22</xm:f>
              <xm:sqref>BF22</xm:sqref>
            </x14:sparkline>
            <x14:sparkline>
              <xm:f>Aug!AV23:AY23</xm:f>
              <xm:sqref>BF23</xm:sqref>
            </x14:sparkline>
            <x14:sparkline>
              <xm:f>Aug!AV24:AY24</xm:f>
              <xm:sqref>BF24</xm:sqref>
            </x14:sparkline>
            <x14:sparkline>
              <xm:f>Aug!AV25:AY25</xm:f>
              <xm:sqref>BF25</xm:sqref>
            </x14:sparkline>
            <x14:sparkline>
              <xm:f>Aug!AV26:AY26</xm:f>
              <xm:sqref>BF26</xm:sqref>
            </x14:sparkline>
            <x14:sparkline>
              <xm:f>Aug!AV27:AY27</xm:f>
              <xm:sqref>BF27</xm:sqref>
            </x14:sparkline>
            <x14:sparkline>
              <xm:f>Aug!AV28:AY28</xm:f>
              <xm:sqref>BF28</xm:sqref>
            </x14:sparkline>
            <x14:sparkline>
              <xm:f>Aug!AV29:AY29</xm:f>
              <xm:sqref>BF29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E107-ECE2-40E3-9BFF-CF106397F79D}">
  <dimension ref="D1:BH42"/>
  <sheetViews>
    <sheetView zoomScale="67" zoomScaleNormal="67" workbookViewId="0">
      <selection activeCell="AS15" sqref="AS15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50"/>
      <c r="G5" s="50" t="s">
        <v>24</v>
      </c>
      <c r="H5" s="51">
        <v>45901</v>
      </c>
      <c r="I5" s="50">
        <f>(DATEDIF($H$5,$L$5,"D"))</f>
        <v>29</v>
      </c>
      <c r="J5" s="50" t="str">
        <f>TEXT($H$5,"MMMM")</f>
        <v>September</v>
      </c>
      <c r="K5" s="50" t="s">
        <v>25</v>
      </c>
      <c r="L5" s="51">
        <f>EOMONTH(H5,0)</f>
        <v>45930</v>
      </c>
      <c r="M5" s="50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Mon</v>
      </c>
      <c r="L8" s="13" t="str">
        <f>TEXT(L9,"DDD")</f>
        <v>Tue</v>
      </c>
      <c r="M8" s="13" t="str">
        <f>TEXT(M9,"DDD")</f>
        <v>Wed</v>
      </c>
      <c r="N8" s="13" t="str">
        <f t="shared" ref="N8:AO8" si="0">TEXT(N9,"DDD")</f>
        <v>Thu</v>
      </c>
      <c r="O8" s="13" t="str">
        <f t="shared" si="0"/>
        <v>Fri</v>
      </c>
      <c r="P8" s="13" t="str">
        <f t="shared" si="0"/>
        <v>Sat</v>
      </c>
      <c r="Q8" s="13" t="str">
        <f t="shared" si="0"/>
        <v>Sun</v>
      </c>
      <c r="R8" s="13" t="str">
        <f t="shared" si="0"/>
        <v>Mon</v>
      </c>
      <c r="S8" s="13" t="str">
        <f t="shared" si="0"/>
        <v>Tue</v>
      </c>
      <c r="T8" s="13" t="str">
        <f t="shared" si="0"/>
        <v>Wed</v>
      </c>
      <c r="U8" s="13" t="str">
        <f t="shared" si="0"/>
        <v>Thu</v>
      </c>
      <c r="V8" s="13" t="str">
        <f t="shared" si="0"/>
        <v>Fri</v>
      </c>
      <c r="W8" s="13" t="str">
        <f t="shared" si="0"/>
        <v>Sat</v>
      </c>
      <c r="X8" s="13" t="str">
        <f t="shared" si="0"/>
        <v>Sun</v>
      </c>
      <c r="Y8" s="13" t="str">
        <f t="shared" si="0"/>
        <v>Mon</v>
      </c>
      <c r="Z8" s="13" t="str">
        <f t="shared" si="0"/>
        <v>Tue</v>
      </c>
      <c r="AA8" s="13" t="str">
        <f t="shared" si="0"/>
        <v>Wed</v>
      </c>
      <c r="AB8" s="13" t="str">
        <f t="shared" si="0"/>
        <v>Thu</v>
      </c>
      <c r="AC8" s="13" t="str">
        <f t="shared" si="0"/>
        <v>Fri</v>
      </c>
      <c r="AD8" s="13" t="str">
        <f t="shared" si="0"/>
        <v>Sat</v>
      </c>
      <c r="AE8" s="13" t="str">
        <f t="shared" si="0"/>
        <v>Sun</v>
      </c>
      <c r="AF8" s="13" t="str">
        <f t="shared" si="0"/>
        <v>Mon</v>
      </c>
      <c r="AG8" s="13" t="str">
        <f t="shared" si="0"/>
        <v>Tue</v>
      </c>
      <c r="AH8" s="13" t="str">
        <f t="shared" si="0"/>
        <v>Wed</v>
      </c>
      <c r="AI8" s="13" t="str">
        <f t="shared" si="0"/>
        <v>Thu</v>
      </c>
      <c r="AJ8" s="13" t="str">
        <f t="shared" si="0"/>
        <v>Fri</v>
      </c>
      <c r="AK8" s="13" t="str">
        <f t="shared" si="0"/>
        <v>Sat</v>
      </c>
      <c r="AL8" s="13" t="str">
        <f t="shared" si="0"/>
        <v>Sun</v>
      </c>
      <c r="AM8" s="13" t="str">
        <f t="shared" si="0"/>
        <v>Mon</v>
      </c>
      <c r="AN8" s="13" t="str">
        <f t="shared" si="0"/>
        <v>Tue</v>
      </c>
      <c r="AO8" s="13" t="str">
        <f t="shared" si="0"/>
        <v/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45901</v>
      </c>
      <c r="L9" s="17">
        <f>IF(K9&lt;$L$5,K9+1,"")</f>
        <v>45902</v>
      </c>
      <c r="M9" s="17">
        <f t="shared" ref="M9:AQ9" si="1">IF(L9&lt;$L$5,L9+1,"")</f>
        <v>45903</v>
      </c>
      <c r="N9" s="17">
        <f t="shared" si="1"/>
        <v>45904</v>
      </c>
      <c r="O9" s="17">
        <f t="shared" si="1"/>
        <v>45905</v>
      </c>
      <c r="P9" s="17">
        <f t="shared" si="1"/>
        <v>45906</v>
      </c>
      <c r="Q9" s="17">
        <f t="shared" si="1"/>
        <v>45907</v>
      </c>
      <c r="R9" s="17">
        <f t="shared" si="1"/>
        <v>45908</v>
      </c>
      <c r="S9" s="17">
        <f t="shared" si="1"/>
        <v>45909</v>
      </c>
      <c r="T9" s="17">
        <f t="shared" si="1"/>
        <v>45910</v>
      </c>
      <c r="U9" s="17">
        <f t="shared" si="1"/>
        <v>45911</v>
      </c>
      <c r="V9" s="17">
        <f t="shared" si="1"/>
        <v>45912</v>
      </c>
      <c r="W9" s="17">
        <f t="shared" si="1"/>
        <v>45913</v>
      </c>
      <c r="X9" s="17">
        <f t="shared" si="1"/>
        <v>45914</v>
      </c>
      <c r="Y9" s="17">
        <f t="shared" si="1"/>
        <v>45915</v>
      </c>
      <c r="Z9" s="17">
        <f t="shared" si="1"/>
        <v>45916</v>
      </c>
      <c r="AA9" s="17">
        <f t="shared" si="1"/>
        <v>45917</v>
      </c>
      <c r="AB9" s="17">
        <f t="shared" si="1"/>
        <v>45918</v>
      </c>
      <c r="AC9" s="17">
        <f t="shared" si="1"/>
        <v>45919</v>
      </c>
      <c r="AD9" s="17">
        <f t="shared" si="1"/>
        <v>45920</v>
      </c>
      <c r="AE9" s="17">
        <f t="shared" si="1"/>
        <v>45921</v>
      </c>
      <c r="AF9" s="17">
        <f t="shared" si="1"/>
        <v>45922</v>
      </c>
      <c r="AG9" s="17">
        <f t="shared" si="1"/>
        <v>45923</v>
      </c>
      <c r="AH9" s="17">
        <f t="shared" si="1"/>
        <v>45924</v>
      </c>
      <c r="AI9" s="17">
        <f t="shared" si="1"/>
        <v>45925</v>
      </c>
      <c r="AJ9" s="17">
        <f t="shared" si="1"/>
        <v>45926</v>
      </c>
      <c r="AK9" s="17">
        <f t="shared" si="1"/>
        <v>45927</v>
      </c>
      <c r="AL9" s="17">
        <f t="shared" si="1"/>
        <v>45928</v>
      </c>
      <c r="AM9" s="17">
        <f t="shared" si="1"/>
        <v>45929</v>
      </c>
      <c r="AN9" s="17">
        <f t="shared" si="1"/>
        <v>45930</v>
      </c>
      <c r="AO9" s="18" t="str">
        <f t="shared" si="1"/>
        <v/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42</v>
      </c>
      <c r="M10" s="20" t="s">
        <v>40</v>
      </c>
      <c r="N10" s="20" t="s">
        <v>40</v>
      </c>
      <c r="O10" s="20" t="s">
        <v>40</v>
      </c>
      <c r="P10" s="20" t="s">
        <v>40</v>
      </c>
      <c r="Q10" s="20" t="str">
        <f t="shared" ref="Q10:AL18" si="2">IF(Q$8="Sun","WO","")</f>
        <v>WO</v>
      </c>
      <c r="R10" s="20" t="s">
        <v>40</v>
      </c>
      <c r="S10" s="20" t="s">
        <v>40</v>
      </c>
      <c r="T10" s="20" t="s">
        <v>40</v>
      </c>
      <c r="U10" s="20" t="s">
        <v>40</v>
      </c>
      <c r="V10" s="20" t="s">
        <v>40</v>
      </c>
      <c r="W10" s="20" t="s">
        <v>40</v>
      </c>
      <c r="X10" s="20" t="str">
        <f t="shared" si="2"/>
        <v>WO</v>
      </c>
      <c r="Y10" s="20" t="s">
        <v>41</v>
      </c>
      <c r="Z10" s="20" t="s">
        <v>42</v>
      </c>
      <c r="AA10" s="20" t="s">
        <v>41</v>
      </c>
      <c r="AB10" s="20" t="s">
        <v>40</v>
      </c>
      <c r="AC10" s="20" t="s">
        <v>40</v>
      </c>
      <c r="AD10" s="20" t="s">
        <v>40</v>
      </c>
      <c r="AE10" s="20" t="str">
        <f t="shared" si="2"/>
        <v>WO</v>
      </c>
      <c r="AF10" s="20" t="s">
        <v>40</v>
      </c>
      <c r="AG10" s="20" t="s">
        <v>41</v>
      </c>
      <c r="AH10" s="20" t="s">
        <v>40</v>
      </c>
      <c r="AI10" s="20" t="s">
        <v>40</v>
      </c>
      <c r="AJ10" s="20" t="s">
        <v>40</v>
      </c>
      <c r="AK10" s="20" t="s">
        <v>40</v>
      </c>
      <c r="AL10" s="20" t="str">
        <f t="shared" si="2"/>
        <v>WO</v>
      </c>
      <c r="AM10" s="20" t="s">
        <v>40</v>
      </c>
      <c r="AN10" s="20" t="s">
        <v>42</v>
      </c>
      <c r="AO10" s="21"/>
      <c r="AP10" s="52"/>
      <c r="AQ10" s="54"/>
      <c r="AR10" s="29">
        <v>1</v>
      </c>
      <c r="AS10" s="28">
        <v>1001</v>
      </c>
      <c r="AT10" s="28" t="str">
        <f t="shared" ref="AT10:AT29" si="3">$J$5</f>
        <v>September</v>
      </c>
      <c r="AU10" s="28" t="s">
        <v>3</v>
      </c>
      <c r="AV10" s="37">
        <f t="shared" ref="AV10:AV29" si="4">COUNTIF($K10:$AO10,"P")</f>
        <v>20</v>
      </c>
      <c r="AW10" s="38">
        <f t="shared" ref="AW10:AW29" si="5">COUNTIF($K10:$AO10,"A")</f>
        <v>3</v>
      </c>
      <c r="AX10" s="38">
        <f t="shared" ref="AX10:AX29" si="6">COUNTIF($K10:$AO10,"L")</f>
        <v>3</v>
      </c>
      <c r="AY10" s="38">
        <f t="shared" ref="AY10:AY29" si="7">$J$10</f>
        <v>4</v>
      </c>
      <c r="AZ10" s="38">
        <f t="shared" ref="AZ10:AZ29" si="8">$I$5</f>
        <v>29</v>
      </c>
      <c r="BA10" s="38">
        <f>SepReport10[[#This Row],[Days]]-SepReport10[[#This Row],[Absent]]</f>
        <v>26</v>
      </c>
      <c r="BB10" s="41">
        <v>10000</v>
      </c>
      <c r="BC10" s="41">
        <f>SepReport10[[#This Row],[Salary]]/SepReport10[[#This Row],[Days]]</f>
        <v>344.82758620689657</v>
      </c>
      <c r="BD10" s="41">
        <f>SepReport10[[#This Row],[Per Day Salary]]*SepReport10[[#This Row],[Absent]]</f>
        <v>1034.4827586206898</v>
      </c>
      <c r="BE10" s="41">
        <f>SepReport10[[#This Row],[Salary]]-SepReport10[[#This Row],[Deduction]]</f>
        <v>8965.5172413793098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40</v>
      </c>
      <c r="L11" s="23" t="s">
        <v>42</v>
      </c>
      <c r="M11" s="23" t="s">
        <v>40</v>
      </c>
      <c r="N11" s="23" t="s">
        <v>40</v>
      </c>
      <c r="O11" s="23" t="s">
        <v>40</v>
      </c>
      <c r="P11" s="23" t="s">
        <v>40</v>
      </c>
      <c r="Q11" s="23" t="str">
        <f t="shared" si="2"/>
        <v>WO</v>
      </c>
      <c r="R11" s="23" t="s">
        <v>40</v>
      </c>
      <c r="S11" s="23" t="s">
        <v>40</v>
      </c>
      <c r="T11" s="23" t="s">
        <v>40</v>
      </c>
      <c r="U11" s="23" t="s">
        <v>40</v>
      </c>
      <c r="V11" s="23" t="s">
        <v>40</v>
      </c>
      <c r="W11" s="23" t="s">
        <v>40</v>
      </c>
      <c r="X11" s="23" t="str">
        <f t="shared" si="2"/>
        <v>WO</v>
      </c>
      <c r="Y11" s="23" t="s">
        <v>40</v>
      </c>
      <c r="Z11" s="23" t="s">
        <v>42</v>
      </c>
      <c r="AA11" s="23" t="s">
        <v>40</v>
      </c>
      <c r="AB11" s="23" t="s">
        <v>40</v>
      </c>
      <c r="AC11" s="23" t="s">
        <v>40</v>
      </c>
      <c r="AD11" s="23" t="s">
        <v>40</v>
      </c>
      <c r="AE11" s="23" t="str">
        <f t="shared" si="2"/>
        <v>WO</v>
      </c>
      <c r="AF11" s="23" t="s">
        <v>40</v>
      </c>
      <c r="AG11" s="23" t="s">
        <v>40</v>
      </c>
      <c r="AH11" s="23" t="s">
        <v>40</v>
      </c>
      <c r="AI11" s="23" t="s">
        <v>40</v>
      </c>
      <c r="AJ11" s="23" t="s">
        <v>40</v>
      </c>
      <c r="AK11" s="23" t="s">
        <v>40</v>
      </c>
      <c r="AL11" s="23" t="str">
        <f t="shared" si="2"/>
        <v>WO</v>
      </c>
      <c r="AM11" s="23" t="s">
        <v>41</v>
      </c>
      <c r="AN11" s="23" t="s">
        <v>42</v>
      </c>
      <c r="AO11" s="24"/>
      <c r="AP11" s="52"/>
      <c r="AQ11" s="54"/>
      <c r="AR11" s="30">
        <v>2</v>
      </c>
      <c r="AS11" s="11">
        <v>1002</v>
      </c>
      <c r="AT11" s="11" t="str">
        <f t="shared" si="3"/>
        <v>September</v>
      </c>
      <c r="AU11" s="11" t="s">
        <v>4</v>
      </c>
      <c r="AV11" s="39">
        <f t="shared" si="4"/>
        <v>22</v>
      </c>
      <c r="AW11">
        <f t="shared" si="5"/>
        <v>1</v>
      </c>
      <c r="AX11">
        <f t="shared" si="6"/>
        <v>3</v>
      </c>
      <c r="AY11">
        <f t="shared" si="7"/>
        <v>4</v>
      </c>
      <c r="AZ11">
        <f t="shared" si="8"/>
        <v>29</v>
      </c>
      <c r="BA11">
        <f>SepReport10[[#This Row],[Days]]-SepReport10[[#This Row],[Absent]]</f>
        <v>28</v>
      </c>
      <c r="BB11" s="43">
        <v>20000</v>
      </c>
      <c r="BC11" s="43">
        <f>SepReport10[[#This Row],[Salary]]/SepReport10[[#This Row],[Days]]</f>
        <v>689.65517241379314</v>
      </c>
      <c r="BD11" s="43">
        <f>SepReport10[[#This Row],[Per Day Salary]]*SepReport10[[#This Row],[Absent]]</f>
        <v>689.65517241379314</v>
      </c>
      <c r="BE11" s="43">
        <f>SepReport10[[#This Row],[Salary]]-SepReport10[[#This Row],[Deduction]]</f>
        <v>19310.344827586207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40</v>
      </c>
      <c r="L12" s="23" t="s">
        <v>42</v>
      </c>
      <c r="M12" s="23" t="s">
        <v>40</v>
      </c>
      <c r="N12" s="23" t="s">
        <v>40</v>
      </c>
      <c r="O12" s="23" t="s">
        <v>40</v>
      </c>
      <c r="P12" s="23" t="s">
        <v>40</v>
      </c>
      <c r="Q12" s="23" t="str">
        <f t="shared" si="2"/>
        <v>WO</v>
      </c>
      <c r="R12" s="23" t="s">
        <v>40</v>
      </c>
      <c r="S12" s="23" t="s">
        <v>40</v>
      </c>
      <c r="T12" s="23" t="s">
        <v>40</v>
      </c>
      <c r="U12" s="23" t="s">
        <v>40</v>
      </c>
      <c r="V12" s="23" t="s">
        <v>40</v>
      </c>
      <c r="W12" s="23" t="s">
        <v>40</v>
      </c>
      <c r="X12" s="23" t="str">
        <f t="shared" si="2"/>
        <v>WO</v>
      </c>
      <c r="Y12" s="23" t="s">
        <v>40</v>
      </c>
      <c r="Z12" s="23" t="s">
        <v>42</v>
      </c>
      <c r="AA12" s="23" t="s">
        <v>40</v>
      </c>
      <c r="AB12" s="23" t="s">
        <v>40</v>
      </c>
      <c r="AC12" s="23" t="s">
        <v>40</v>
      </c>
      <c r="AD12" s="23" t="s">
        <v>40</v>
      </c>
      <c r="AE12" s="23" t="str">
        <f t="shared" si="2"/>
        <v>WO</v>
      </c>
      <c r="AF12" s="23" t="s">
        <v>40</v>
      </c>
      <c r="AG12" s="23" t="s">
        <v>40</v>
      </c>
      <c r="AH12" s="23" t="s">
        <v>40</v>
      </c>
      <c r="AI12" s="23" t="s">
        <v>40</v>
      </c>
      <c r="AJ12" s="23" t="s">
        <v>40</v>
      </c>
      <c r="AK12" s="23" t="s">
        <v>40</v>
      </c>
      <c r="AL12" s="23" t="str">
        <f t="shared" si="2"/>
        <v>WO</v>
      </c>
      <c r="AM12" s="23" t="s">
        <v>40</v>
      </c>
      <c r="AN12" s="23" t="s">
        <v>42</v>
      </c>
      <c r="AO12" s="24"/>
      <c r="AP12" s="52"/>
      <c r="AQ12" s="54"/>
      <c r="AR12" s="30">
        <v>3</v>
      </c>
      <c r="AS12" s="11">
        <v>1003</v>
      </c>
      <c r="AT12" s="11" t="str">
        <f t="shared" si="3"/>
        <v>September</v>
      </c>
      <c r="AU12" s="11" t="s">
        <v>5</v>
      </c>
      <c r="AV12" s="39">
        <f t="shared" si="4"/>
        <v>23</v>
      </c>
      <c r="AW12">
        <f t="shared" si="5"/>
        <v>0</v>
      </c>
      <c r="AX12">
        <f t="shared" si="6"/>
        <v>3</v>
      </c>
      <c r="AY12">
        <f t="shared" si="7"/>
        <v>4</v>
      </c>
      <c r="AZ12">
        <f t="shared" si="8"/>
        <v>29</v>
      </c>
      <c r="BA12">
        <f>SepReport10[[#This Row],[Days]]-SepReport10[[#This Row],[Absent]]</f>
        <v>29</v>
      </c>
      <c r="BB12" s="43">
        <v>25000</v>
      </c>
      <c r="BC12" s="43">
        <f>SepReport10[[#This Row],[Salary]]/SepReport10[[#This Row],[Days]]</f>
        <v>862.06896551724139</v>
      </c>
      <c r="BD12" s="43">
        <f>SepReport10[[#This Row],[Per Day Salary]]*SepReport10[[#This Row],[Absent]]</f>
        <v>0</v>
      </c>
      <c r="BE12" s="43">
        <f>SepReport10[[#This Row],[Salary]]-SepReport10[[#This Row],[Deduction]]</f>
        <v>25000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40</v>
      </c>
      <c r="L13" s="23" t="s">
        <v>42</v>
      </c>
      <c r="M13" s="23" t="s">
        <v>41</v>
      </c>
      <c r="N13" s="23" t="s">
        <v>41</v>
      </c>
      <c r="O13" s="23" t="s">
        <v>41</v>
      </c>
      <c r="P13" s="23" t="s">
        <v>41</v>
      </c>
      <c r="Q13" s="23" t="s">
        <v>41</v>
      </c>
      <c r="R13" s="23" t="s">
        <v>41</v>
      </c>
      <c r="S13" s="23" t="s">
        <v>41</v>
      </c>
      <c r="T13" s="23" t="s">
        <v>41</v>
      </c>
      <c r="U13" s="23" t="s">
        <v>41</v>
      </c>
      <c r="V13" s="23" t="s">
        <v>40</v>
      </c>
      <c r="W13" s="23" t="s">
        <v>40</v>
      </c>
      <c r="X13" s="23" t="str">
        <f t="shared" si="2"/>
        <v>WO</v>
      </c>
      <c r="Y13" s="23" t="s">
        <v>41</v>
      </c>
      <c r="Z13" s="23" t="s">
        <v>42</v>
      </c>
      <c r="AA13" s="23" t="s">
        <v>40</v>
      </c>
      <c r="AB13" s="23" t="s">
        <v>40</v>
      </c>
      <c r="AC13" s="23" t="s">
        <v>40</v>
      </c>
      <c r="AD13" s="23" t="s">
        <v>40</v>
      </c>
      <c r="AE13" s="23" t="str">
        <f t="shared" si="2"/>
        <v>WO</v>
      </c>
      <c r="AF13" s="23" t="s">
        <v>40</v>
      </c>
      <c r="AG13" s="23" t="s">
        <v>40</v>
      </c>
      <c r="AH13" s="23" t="s">
        <v>40</v>
      </c>
      <c r="AI13" s="23" t="s">
        <v>40</v>
      </c>
      <c r="AJ13" s="23" t="s">
        <v>40</v>
      </c>
      <c r="AK13" s="23" t="s">
        <v>40</v>
      </c>
      <c r="AL13" s="23" t="str">
        <f t="shared" si="2"/>
        <v>WO</v>
      </c>
      <c r="AM13" s="23" t="s">
        <v>40</v>
      </c>
      <c r="AN13" s="23" t="s">
        <v>42</v>
      </c>
      <c r="AO13" s="24"/>
      <c r="AP13" s="52"/>
      <c r="AQ13" s="54"/>
      <c r="AR13" s="30">
        <v>4</v>
      </c>
      <c r="AS13" s="11">
        <v>1004</v>
      </c>
      <c r="AT13" s="11" t="str">
        <f t="shared" si="3"/>
        <v>September</v>
      </c>
      <c r="AU13" s="11" t="s">
        <v>6</v>
      </c>
      <c r="AV13" s="39">
        <f t="shared" si="4"/>
        <v>14</v>
      </c>
      <c r="AW13">
        <f t="shared" si="5"/>
        <v>10</v>
      </c>
      <c r="AX13">
        <f t="shared" si="6"/>
        <v>3</v>
      </c>
      <c r="AY13">
        <f t="shared" si="7"/>
        <v>4</v>
      </c>
      <c r="AZ13">
        <f t="shared" si="8"/>
        <v>29</v>
      </c>
      <c r="BA13">
        <f>SepReport10[[#This Row],[Days]]-SepReport10[[#This Row],[Absent]]</f>
        <v>19</v>
      </c>
      <c r="BB13" s="43">
        <v>30000</v>
      </c>
      <c r="BC13" s="43">
        <f>SepReport10[[#This Row],[Salary]]/SepReport10[[#This Row],[Days]]</f>
        <v>1034.4827586206898</v>
      </c>
      <c r="BD13" s="43">
        <f>SepReport10[[#This Row],[Per Day Salary]]*SepReport10[[#This Row],[Absent]]</f>
        <v>10344.827586206899</v>
      </c>
      <c r="BE13" s="43">
        <f>SepReport10[[#This Row],[Salary]]-SepReport10[[#This Row],[Deduction]]</f>
        <v>19655.172413793101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40</v>
      </c>
      <c r="L14" s="23" t="s">
        <v>42</v>
      </c>
      <c r="M14" s="23" t="s">
        <v>40</v>
      </c>
      <c r="N14" s="23" t="s">
        <v>40</v>
      </c>
      <c r="O14" s="23" t="s">
        <v>40</v>
      </c>
      <c r="P14" s="23" t="s">
        <v>40</v>
      </c>
      <c r="Q14" s="23" t="str">
        <f t="shared" si="2"/>
        <v>WO</v>
      </c>
      <c r="R14" s="23" t="s">
        <v>40</v>
      </c>
      <c r="S14" s="23" t="s">
        <v>40</v>
      </c>
      <c r="T14" s="23" t="s">
        <v>40</v>
      </c>
      <c r="U14" s="23" t="s">
        <v>40</v>
      </c>
      <c r="V14" s="23" t="s">
        <v>40</v>
      </c>
      <c r="W14" s="23" t="s">
        <v>40</v>
      </c>
      <c r="X14" s="23" t="str">
        <f t="shared" si="2"/>
        <v>WO</v>
      </c>
      <c r="Y14" s="23" t="s">
        <v>40</v>
      </c>
      <c r="Z14" s="23" t="s">
        <v>42</v>
      </c>
      <c r="AA14" s="23" t="s">
        <v>40</v>
      </c>
      <c r="AB14" s="23" t="s">
        <v>40</v>
      </c>
      <c r="AC14" s="23" t="s">
        <v>40</v>
      </c>
      <c r="AD14" s="23" t="s">
        <v>40</v>
      </c>
      <c r="AE14" s="23" t="str">
        <f t="shared" si="2"/>
        <v>WO</v>
      </c>
      <c r="AF14" s="23" t="s">
        <v>40</v>
      </c>
      <c r="AG14" s="23" t="s">
        <v>40</v>
      </c>
      <c r="AH14" s="23" t="s">
        <v>40</v>
      </c>
      <c r="AI14" s="23" t="s">
        <v>40</v>
      </c>
      <c r="AJ14" s="23" t="s">
        <v>40</v>
      </c>
      <c r="AK14" s="23" t="s">
        <v>40</v>
      </c>
      <c r="AL14" s="23" t="str">
        <f t="shared" si="2"/>
        <v>WO</v>
      </c>
      <c r="AM14" s="23" t="s">
        <v>41</v>
      </c>
      <c r="AN14" s="23" t="s">
        <v>42</v>
      </c>
      <c r="AO14" s="24"/>
      <c r="AP14" s="52"/>
      <c r="AQ14" s="54"/>
      <c r="AR14" s="30">
        <v>5</v>
      </c>
      <c r="AS14" s="11">
        <v>1005</v>
      </c>
      <c r="AT14" s="11" t="str">
        <f t="shared" si="3"/>
        <v>September</v>
      </c>
      <c r="AU14" s="11" t="s">
        <v>7</v>
      </c>
      <c r="AV14" s="39">
        <f t="shared" si="4"/>
        <v>22</v>
      </c>
      <c r="AW14">
        <f t="shared" si="5"/>
        <v>1</v>
      </c>
      <c r="AX14">
        <f t="shared" si="6"/>
        <v>3</v>
      </c>
      <c r="AY14">
        <f t="shared" si="7"/>
        <v>4</v>
      </c>
      <c r="AZ14">
        <f t="shared" si="8"/>
        <v>29</v>
      </c>
      <c r="BA14">
        <f>SepReport10[[#This Row],[Days]]-SepReport10[[#This Row],[Absent]]</f>
        <v>28</v>
      </c>
      <c r="BB14" s="43">
        <v>45000</v>
      </c>
      <c r="BC14" s="43">
        <f>SepReport10[[#This Row],[Salary]]/SepReport10[[#This Row],[Days]]</f>
        <v>1551.7241379310344</v>
      </c>
      <c r="BD14" s="43">
        <f>SepReport10[[#This Row],[Per Day Salary]]*SepReport10[[#This Row],[Absent]]</f>
        <v>1551.7241379310344</v>
      </c>
      <c r="BE14" s="43">
        <f>SepReport10[[#This Row],[Salary]]-SepReport10[[#This Row],[Deduction]]</f>
        <v>43448.275862068964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">
        <v>42</v>
      </c>
      <c r="M15" s="23" t="s">
        <v>40</v>
      </c>
      <c r="N15" s="23" t="s">
        <v>40</v>
      </c>
      <c r="O15" s="23" t="s">
        <v>40</v>
      </c>
      <c r="P15" s="23" t="s">
        <v>40</v>
      </c>
      <c r="Q15" s="23" t="str">
        <f t="shared" si="2"/>
        <v>WO</v>
      </c>
      <c r="R15" s="23" t="s">
        <v>40</v>
      </c>
      <c r="S15" s="23" t="s">
        <v>40</v>
      </c>
      <c r="T15" s="23" t="s">
        <v>40</v>
      </c>
      <c r="U15" s="23" t="s">
        <v>40</v>
      </c>
      <c r="V15" s="23" t="s">
        <v>40</v>
      </c>
      <c r="W15" s="23" t="s">
        <v>40</v>
      </c>
      <c r="X15" s="23" t="str">
        <f t="shared" si="2"/>
        <v>WO</v>
      </c>
      <c r="Y15" s="23" t="s">
        <v>40</v>
      </c>
      <c r="Z15" s="23" t="s">
        <v>42</v>
      </c>
      <c r="AA15" s="23" t="s">
        <v>40</v>
      </c>
      <c r="AB15" s="23" t="s">
        <v>40</v>
      </c>
      <c r="AC15" s="23" t="s">
        <v>40</v>
      </c>
      <c r="AD15" s="23" t="s">
        <v>40</v>
      </c>
      <c r="AE15" s="23" t="str">
        <f t="shared" si="2"/>
        <v>WO</v>
      </c>
      <c r="AF15" s="23" t="s">
        <v>40</v>
      </c>
      <c r="AG15" s="23" t="s">
        <v>41</v>
      </c>
      <c r="AH15" s="23" t="s">
        <v>40</v>
      </c>
      <c r="AI15" s="23" t="s">
        <v>40</v>
      </c>
      <c r="AJ15" s="23" t="s">
        <v>40</v>
      </c>
      <c r="AK15" s="23" t="s">
        <v>40</v>
      </c>
      <c r="AL15" s="23" t="str">
        <f t="shared" si="2"/>
        <v>WO</v>
      </c>
      <c r="AM15" s="23" t="s">
        <v>40</v>
      </c>
      <c r="AN15" s="23" t="s">
        <v>42</v>
      </c>
      <c r="AO15" s="24"/>
      <c r="AP15" s="52"/>
      <c r="AQ15" s="54"/>
      <c r="AR15" s="30">
        <v>6</v>
      </c>
      <c r="AS15" s="11">
        <v>1006</v>
      </c>
      <c r="AT15" s="11" t="str">
        <f t="shared" si="3"/>
        <v>September</v>
      </c>
      <c r="AU15" s="11" t="s">
        <v>8</v>
      </c>
      <c r="AV15" s="39">
        <f t="shared" si="4"/>
        <v>22</v>
      </c>
      <c r="AW15">
        <f t="shared" si="5"/>
        <v>1</v>
      </c>
      <c r="AX15">
        <f t="shared" si="6"/>
        <v>3</v>
      </c>
      <c r="AY15">
        <f t="shared" si="7"/>
        <v>4</v>
      </c>
      <c r="AZ15">
        <f t="shared" si="8"/>
        <v>29</v>
      </c>
      <c r="BA15">
        <f>SepReport10[[#This Row],[Days]]-SepReport10[[#This Row],[Absent]]</f>
        <v>28</v>
      </c>
      <c r="BB15" s="43">
        <v>15000</v>
      </c>
      <c r="BC15" s="43">
        <f>SepReport10[[#This Row],[Salary]]/SepReport10[[#This Row],[Days]]</f>
        <v>517.24137931034488</v>
      </c>
      <c r="BD15" s="43">
        <f>SepReport10[[#This Row],[Per Day Salary]]*SepReport10[[#This Row],[Absent]]</f>
        <v>517.24137931034488</v>
      </c>
      <c r="BE15" s="43">
        <f>SepReport10[[#This Row],[Salary]]-SepReport10[[#This Row],[Deduction]]</f>
        <v>14482.758620689656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40</v>
      </c>
      <c r="L16" s="23" t="s">
        <v>42</v>
      </c>
      <c r="M16" s="23" t="s">
        <v>40</v>
      </c>
      <c r="N16" s="23" t="s">
        <v>40</v>
      </c>
      <c r="O16" s="23" t="s">
        <v>41</v>
      </c>
      <c r="P16" s="23" t="s">
        <v>40</v>
      </c>
      <c r="Q16" s="23" t="str">
        <f t="shared" si="2"/>
        <v>WO</v>
      </c>
      <c r="R16" s="23" t="s">
        <v>40</v>
      </c>
      <c r="S16" s="23" t="s">
        <v>40</v>
      </c>
      <c r="T16" s="23" t="s">
        <v>40</v>
      </c>
      <c r="U16" s="23" t="s">
        <v>40</v>
      </c>
      <c r="V16" s="23" t="s">
        <v>40</v>
      </c>
      <c r="W16" s="23" t="s">
        <v>40</v>
      </c>
      <c r="X16" s="23" t="str">
        <f t="shared" si="2"/>
        <v>WO</v>
      </c>
      <c r="Y16" s="23" t="s">
        <v>40</v>
      </c>
      <c r="Z16" s="23" t="s">
        <v>42</v>
      </c>
      <c r="AA16" s="23" t="s">
        <v>40</v>
      </c>
      <c r="AB16" s="23" t="s">
        <v>40</v>
      </c>
      <c r="AC16" s="23" t="s">
        <v>41</v>
      </c>
      <c r="AD16" s="23" t="s">
        <v>40</v>
      </c>
      <c r="AE16" s="23" t="str">
        <f t="shared" si="2"/>
        <v>WO</v>
      </c>
      <c r="AF16" s="23" t="s">
        <v>40</v>
      </c>
      <c r="AG16" s="23" t="s">
        <v>40</v>
      </c>
      <c r="AH16" s="23" t="s">
        <v>40</v>
      </c>
      <c r="AI16" s="23" t="s">
        <v>40</v>
      </c>
      <c r="AJ16" s="23" t="s">
        <v>40</v>
      </c>
      <c r="AK16" s="23" t="s">
        <v>40</v>
      </c>
      <c r="AL16" s="23" t="str">
        <f t="shared" si="2"/>
        <v>WO</v>
      </c>
      <c r="AM16" s="23" t="s">
        <v>40</v>
      </c>
      <c r="AN16" s="23" t="s">
        <v>42</v>
      </c>
      <c r="AO16" s="24"/>
      <c r="AP16" s="52"/>
      <c r="AQ16" s="54"/>
      <c r="AR16" s="30">
        <v>7</v>
      </c>
      <c r="AS16" s="11">
        <v>1007</v>
      </c>
      <c r="AT16" s="11" t="str">
        <f t="shared" si="3"/>
        <v>September</v>
      </c>
      <c r="AU16" s="11" t="s">
        <v>9</v>
      </c>
      <c r="AV16" s="39">
        <f t="shared" si="4"/>
        <v>21</v>
      </c>
      <c r="AW16">
        <f t="shared" si="5"/>
        <v>2</v>
      </c>
      <c r="AX16">
        <f t="shared" si="6"/>
        <v>3</v>
      </c>
      <c r="AY16">
        <f t="shared" si="7"/>
        <v>4</v>
      </c>
      <c r="AZ16">
        <f t="shared" si="8"/>
        <v>29</v>
      </c>
      <c r="BA16">
        <f>SepReport10[[#This Row],[Days]]-SepReport10[[#This Row],[Absent]]</f>
        <v>27</v>
      </c>
      <c r="BB16" s="43">
        <v>62000</v>
      </c>
      <c r="BC16" s="43">
        <f>SepReport10[[#This Row],[Salary]]/SepReport10[[#This Row],[Days]]</f>
        <v>2137.9310344827586</v>
      </c>
      <c r="BD16" s="43">
        <f>SepReport10[[#This Row],[Per Day Salary]]*SepReport10[[#This Row],[Absent]]</f>
        <v>4275.8620689655172</v>
      </c>
      <c r="BE16" s="43">
        <f>SepReport10[[#This Row],[Salary]]-SepReport10[[#This Row],[Deduction]]</f>
        <v>57724.137931034486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40</v>
      </c>
      <c r="L17" s="23" t="s">
        <v>42</v>
      </c>
      <c r="M17" s="23" t="s">
        <v>40</v>
      </c>
      <c r="N17" s="23" t="s">
        <v>40</v>
      </c>
      <c r="O17" s="23" t="s">
        <v>40</v>
      </c>
      <c r="P17" s="23" t="s">
        <v>40</v>
      </c>
      <c r="Q17" s="23" t="str">
        <f t="shared" si="2"/>
        <v>WO</v>
      </c>
      <c r="R17" s="23" t="s">
        <v>40</v>
      </c>
      <c r="S17" s="23" t="s">
        <v>40</v>
      </c>
      <c r="T17" s="23" t="s">
        <v>40</v>
      </c>
      <c r="U17" s="23" t="s">
        <v>40</v>
      </c>
      <c r="V17" s="23" t="s">
        <v>41</v>
      </c>
      <c r="W17" s="23" t="s">
        <v>40</v>
      </c>
      <c r="X17" s="23" t="str">
        <f t="shared" si="2"/>
        <v>WO</v>
      </c>
      <c r="Y17" s="23" t="s">
        <v>40</v>
      </c>
      <c r="Z17" s="23" t="s">
        <v>42</v>
      </c>
      <c r="AA17" s="23" t="s">
        <v>40</v>
      </c>
      <c r="AB17" s="23" t="s">
        <v>40</v>
      </c>
      <c r="AC17" s="23" t="s">
        <v>40</v>
      </c>
      <c r="AD17" s="23" t="s">
        <v>40</v>
      </c>
      <c r="AE17" s="23" t="str">
        <f t="shared" si="2"/>
        <v>WO</v>
      </c>
      <c r="AF17" s="23" t="s">
        <v>40</v>
      </c>
      <c r="AG17" s="23" t="s">
        <v>40</v>
      </c>
      <c r="AH17" s="23" t="s">
        <v>40</v>
      </c>
      <c r="AI17" s="23" t="s">
        <v>40</v>
      </c>
      <c r="AJ17" s="23" t="s">
        <v>40</v>
      </c>
      <c r="AK17" s="23" t="s">
        <v>40</v>
      </c>
      <c r="AL17" s="23" t="str">
        <f t="shared" si="2"/>
        <v>WO</v>
      </c>
      <c r="AM17" s="23" t="s">
        <v>40</v>
      </c>
      <c r="AN17" s="23" t="s">
        <v>42</v>
      </c>
      <c r="AO17" s="24"/>
      <c r="AP17" s="52"/>
      <c r="AQ17" s="54"/>
      <c r="AR17" s="30">
        <v>8</v>
      </c>
      <c r="AS17" s="11">
        <v>1008</v>
      </c>
      <c r="AT17" s="11" t="str">
        <f t="shared" si="3"/>
        <v>September</v>
      </c>
      <c r="AU17" s="11" t="s">
        <v>10</v>
      </c>
      <c r="AV17" s="39">
        <f t="shared" si="4"/>
        <v>22</v>
      </c>
      <c r="AW17">
        <f t="shared" si="5"/>
        <v>1</v>
      </c>
      <c r="AX17">
        <f t="shared" si="6"/>
        <v>3</v>
      </c>
      <c r="AY17">
        <f t="shared" si="7"/>
        <v>4</v>
      </c>
      <c r="AZ17">
        <f t="shared" si="8"/>
        <v>29</v>
      </c>
      <c r="BA17">
        <f>SepReport10[[#This Row],[Days]]-SepReport10[[#This Row],[Absent]]</f>
        <v>28</v>
      </c>
      <c r="BB17" s="43">
        <v>50000</v>
      </c>
      <c r="BC17" s="43">
        <f>SepReport10[[#This Row],[Salary]]/SepReport10[[#This Row],[Days]]</f>
        <v>1724.1379310344828</v>
      </c>
      <c r="BD17" s="43">
        <f>SepReport10[[#This Row],[Per Day Salary]]*SepReport10[[#This Row],[Absent]]</f>
        <v>1724.1379310344828</v>
      </c>
      <c r="BE17" s="43">
        <f>SepReport10[[#This Row],[Salary]]-SepReport10[[#This Row],[Deduction]]</f>
        <v>48275.862068965514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41</v>
      </c>
      <c r="L18" s="23" t="s">
        <v>42</v>
      </c>
      <c r="M18" s="23" t="s">
        <v>40</v>
      </c>
      <c r="N18" s="23" t="s">
        <v>40</v>
      </c>
      <c r="O18" s="23" t="s">
        <v>40</v>
      </c>
      <c r="P18" s="23" t="s">
        <v>40</v>
      </c>
      <c r="Q18" s="23" t="str">
        <f t="shared" si="2"/>
        <v>WO</v>
      </c>
      <c r="R18" s="23" t="s">
        <v>40</v>
      </c>
      <c r="S18" s="23" t="s">
        <v>40</v>
      </c>
      <c r="T18" s="23" t="s">
        <v>40</v>
      </c>
      <c r="U18" s="23" t="s">
        <v>40</v>
      </c>
      <c r="V18" s="23" t="s">
        <v>40</v>
      </c>
      <c r="W18" s="23" t="s">
        <v>40</v>
      </c>
      <c r="X18" s="23" t="str">
        <f t="shared" si="2"/>
        <v>WO</v>
      </c>
      <c r="Y18" s="23" t="s">
        <v>40</v>
      </c>
      <c r="Z18" s="23" t="s">
        <v>42</v>
      </c>
      <c r="AA18" s="23" t="s">
        <v>40</v>
      </c>
      <c r="AB18" s="23" t="s">
        <v>40</v>
      </c>
      <c r="AC18" s="23" t="s">
        <v>40</v>
      </c>
      <c r="AD18" s="23" t="s">
        <v>40</v>
      </c>
      <c r="AE18" s="23" t="str">
        <f t="shared" si="2"/>
        <v>WO</v>
      </c>
      <c r="AF18" s="23" t="s">
        <v>40</v>
      </c>
      <c r="AG18" s="23" t="s">
        <v>40</v>
      </c>
      <c r="AH18" s="23" t="s">
        <v>40</v>
      </c>
      <c r="AI18" s="23" t="s">
        <v>40</v>
      </c>
      <c r="AJ18" s="23" t="s">
        <v>40</v>
      </c>
      <c r="AK18" s="23" t="s">
        <v>40</v>
      </c>
      <c r="AL18" s="23" t="str">
        <f t="shared" si="2"/>
        <v>WO</v>
      </c>
      <c r="AM18" s="23" t="s">
        <v>40</v>
      </c>
      <c r="AN18" s="23" t="s">
        <v>42</v>
      </c>
      <c r="AO18" s="24"/>
      <c r="AP18" s="52"/>
      <c r="AQ18" s="54"/>
      <c r="AR18" s="30">
        <v>9</v>
      </c>
      <c r="AS18" s="11">
        <v>1009</v>
      </c>
      <c r="AT18" s="11" t="str">
        <f t="shared" si="3"/>
        <v>September</v>
      </c>
      <c r="AU18" s="11" t="s">
        <v>11</v>
      </c>
      <c r="AV18" s="39">
        <f t="shared" si="4"/>
        <v>22</v>
      </c>
      <c r="AW18">
        <f t="shared" si="5"/>
        <v>1</v>
      </c>
      <c r="AX18">
        <f t="shared" si="6"/>
        <v>3</v>
      </c>
      <c r="AY18">
        <f t="shared" si="7"/>
        <v>4</v>
      </c>
      <c r="AZ18">
        <f t="shared" si="8"/>
        <v>29</v>
      </c>
      <c r="BA18">
        <f>SepReport10[[#This Row],[Days]]-SepReport10[[#This Row],[Absent]]</f>
        <v>28</v>
      </c>
      <c r="BB18" s="43">
        <v>25000</v>
      </c>
      <c r="BC18" s="43">
        <f>SepReport10[[#This Row],[Salary]]/SepReport10[[#This Row],[Days]]</f>
        <v>862.06896551724139</v>
      </c>
      <c r="BD18" s="43">
        <f>SepReport10[[#This Row],[Per Day Salary]]*SepReport10[[#This Row],[Absent]]</f>
        <v>862.06896551724139</v>
      </c>
      <c r="BE18" s="43">
        <f>SepReport10[[#This Row],[Salary]]-SepReport10[[#This Row],[Deduction]]</f>
        <v>24137.931034482757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40</v>
      </c>
      <c r="L19" s="23" t="s">
        <v>42</v>
      </c>
      <c r="M19" s="23" t="s">
        <v>40</v>
      </c>
      <c r="N19" s="23" t="s">
        <v>40</v>
      </c>
      <c r="O19" s="23" t="s">
        <v>40</v>
      </c>
      <c r="P19" s="23" t="s">
        <v>40</v>
      </c>
      <c r="Q19" s="23" t="str">
        <f t="shared" ref="Q19:X29" si="9">IF(Q$8="Sun","WO","")</f>
        <v>WO</v>
      </c>
      <c r="R19" s="23" t="s">
        <v>40</v>
      </c>
      <c r="S19" s="23" t="s">
        <v>41</v>
      </c>
      <c r="T19" s="23" t="s">
        <v>40</v>
      </c>
      <c r="U19" s="23" t="s">
        <v>40</v>
      </c>
      <c r="V19" s="23" t="s">
        <v>40</v>
      </c>
      <c r="W19" s="23" t="s">
        <v>40</v>
      </c>
      <c r="X19" s="23" t="str">
        <f t="shared" si="9"/>
        <v>WO</v>
      </c>
      <c r="Y19" s="23" t="s">
        <v>40</v>
      </c>
      <c r="Z19" s="23" t="s">
        <v>42</v>
      </c>
      <c r="AA19" s="23" t="s">
        <v>40</v>
      </c>
      <c r="AB19" s="23" t="s">
        <v>40</v>
      </c>
      <c r="AC19" s="23" t="s">
        <v>40</v>
      </c>
      <c r="AD19" s="23" t="s">
        <v>40</v>
      </c>
      <c r="AE19" s="23" t="str">
        <f t="shared" ref="AE19:AL19" si="10">IF(AE$8="Sun","WO","")</f>
        <v>WO</v>
      </c>
      <c r="AF19" s="23" t="s">
        <v>41</v>
      </c>
      <c r="AG19" s="23" t="s">
        <v>40</v>
      </c>
      <c r="AH19" s="23" t="s">
        <v>41</v>
      </c>
      <c r="AI19" s="23" t="s">
        <v>40</v>
      </c>
      <c r="AJ19" s="23" t="s">
        <v>40</v>
      </c>
      <c r="AK19" s="23" t="s">
        <v>40</v>
      </c>
      <c r="AL19" s="23" t="str">
        <f t="shared" si="10"/>
        <v>WO</v>
      </c>
      <c r="AM19" s="23" t="s">
        <v>40</v>
      </c>
      <c r="AN19" s="23" t="s">
        <v>42</v>
      </c>
      <c r="AO19" s="24"/>
      <c r="AP19" s="52"/>
      <c r="AQ19" s="54"/>
      <c r="AR19" s="30">
        <v>10</v>
      </c>
      <c r="AS19" s="11">
        <v>1010</v>
      </c>
      <c r="AT19" s="11" t="str">
        <f t="shared" si="3"/>
        <v>September</v>
      </c>
      <c r="AU19" s="11" t="s">
        <v>12</v>
      </c>
      <c r="AV19" s="39">
        <f t="shared" si="4"/>
        <v>20</v>
      </c>
      <c r="AW19">
        <f t="shared" si="5"/>
        <v>3</v>
      </c>
      <c r="AX19">
        <f t="shared" si="6"/>
        <v>3</v>
      </c>
      <c r="AY19">
        <f t="shared" si="7"/>
        <v>4</v>
      </c>
      <c r="AZ19">
        <f t="shared" si="8"/>
        <v>29</v>
      </c>
      <c r="BA19">
        <f>SepReport10[[#This Row],[Days]]-SepReport10[[#This Row],[Absent]]</f>
        <v>26</v>
      </c>
      <c r="BB19" s="43">
        <v>45000</v>
      </c>
      <c r="BC19" s="43">
        <f>SepReport10[[#This Row],[Salary]]/SepReport10[[#This Row],[Days]]</f>
        <v>1551.7241379310344</v>
      </c>
      <c r="BD19" s="43">
        <f>SepReport10[[#This Row],[Per Day Salary]]*SepReport10[[#This Row],[Absent]]</f>
        <v>4655.1724137931033</v>
      </c>
      <c r="BE19" s="43">
        <f>SepReport10[[#This Row],[Salary]]-SepReport10[[#This Row],[Deduction]]</f>
        <v>40344.827586206899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">
        <v>42</v>
      </c>
      <c r="M20" s="23" t="s">
        <v>40</v>
      </c>
      <c r="N20" s="23" t="s">
        <v>41</v>
      </c>
      <c r="O20" s="23" t="s">
        <v>40</v>
      </c>
      <c r="P20" s="23" t="s">
        <v>40</v>
      </c>
      <c r="Q20" s="23" t="str">
        <f t="shared" si="9"/>
        <v>WO</v>
      </c>
      <c r="R20" s="23" t="s">
        <v>40</v>
      </c>
      <c r="S20" s="23" t="s">
        <v>40</v>
      </c>
      <c r="T20" s="23" t="s">
        <v>40</v>
      </c>
      <c r="U20" s="23" t="s">
        <v>40</v>
      </c>
      <c r="V20" s="23" t="s">
        <v>40</v>
      </c>
      <c r="W20" s="23" t="s">
        <v>40</v>
      </c>
      <c r="X20" s="23" t="str">
        <f t="shared" si="9"/>
        <v>WO</v>
      </c>
      <c r="Y20" s="23" t="s">
        <v>40</v>
      </c>
      <c r="Z20" s="23" t="s">
        <v>42</v>
      </c>
      <c r="AA20" s="23" t="s">
        <v>40</v>
      </c>
      <c r="AB20" s="23" t="s">
        <v>40</v>
      </c>
      <c r="AC20" s="23" t="s">
        <v>40</v>
      </c>
      <c r="AD20" s="23" t="s">
        <v>40</v>
      </c>
      <c r="AE20" s="23" t="str">
        <f t="shared" ref="AE20:AL29" si="11">IF(AE$8="Sun","WO","")</f>
        <v>WO</v>
      </c>
      <c r="AF20" s="23" t="s">
        <v>40</v>
      </c>
      <c r="AG20" s="23" t="s">
        <v>40</v>
      </c>
      <c r="AH20" s="23" t="s">
        <v>40</v>
      </c>
      <c r="AI20" s="23" t="s">
        <v>40</v>
      </c>
      <c r="AJ20" s="23" t="s">
        <v>40</v>
      </c>
      <c r="AK20" s="23" t="s">
        <v>40</v>
      </c>
      <c r="AL20" s="23"/>
      <c r="AM20" s="23" t="s">
        <v>40</v>
      </c>
      <c r="AN20" s="23" t="s">
        <v>42</v>
      </c>
      <c r="AO20" s="24"/>
      <c r="AP20" s="52"/>
      <c r="AQ20" s="54"/>
      <c r="AR20" s="30">
        <v>11</v>
      </c>
      <c r="AS20" s="11">
        <v>1011</v>
      </c>
      <c r="AT20" s="11" t="str">
        <f t="shared" si="3"/>
        <v>September</v>
      </c>
      <c r="AU20" s="11" t="s">
        <v>13</v>
      </c>
      <c r="AV20" s="39">
        <f t="shared" si="4"/>
        <v>22</v>
      </c>
      <c r="AW20">
        <f t="shared" si="5"/>
        <v>1</v>
      </c>
      <c r="AX20">
        <f t="shared" si="6"/>
        <v>3</v>
      </c>
      <c r="AY20">
        <f t="shared" si="7"/>
        <v>4</v>
      </c>
      <c r="AZ20">
        <f t="shared" si="8"/>
        <v>29</v>
      </c>
      <c r="BA20">
        <f>SepReport10[[#This Row],[Days]]-SepReport10[[#This Row],[Absent]]</f>
        <v>28</v>
      </c>
      <c r="BB20" s="43">
        <v>48000</v>
      </c>
      <c r="BC20" s="43">
        <f>SepReport10[[#This Row],[Salary]]/SepReport10[[#This Row],[Days]]</f>
        <v>1655.1724137931035</v>
      </c>
      <c r="BD20" s="43">
        <f>SepReport10[[#This Row],[Per Day Salary]]*SepReport10[[#This Row],[Absent]]</f>
        <v>1655.1724137931035</v>
      </c>
      <c r="BE20" s="43">
        <f>SepReport10[[#This Row],[Salary]]-SepReport10[[#This Row],[Deduction]]</f>
        <v>46344.827586206899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41</v>
      </c>
      <c r="L21" s="23" t="s">
        <v>42</v>
      </c>
      <c r="M21" s="23" t="s">
        <v>40</v>
      </c>
      <c r="N21" s="23" t="s">
        <v>40</v>
      </c>
      <c r="O21" s="23" t="s">
        <v>41</v>
      </c>
      <c r="P21" s="23" t="s">
        <v>40</v>
      </c>
      <c r="Q21" s="23" t="str">
        <f t="shared" si="9"/>
        <v>WO</v>
      </c>
      <c r="R21" s="23" t="s">
        <v>40</v>
      </c>
      <c r="S21" s="23" t="s">
        <v>40</v>
      </c>
      <c r="T21" s="23" t="s">
        <v>40</v>
      </c>
      <c r="U21" s="23" t="s">
        <v>40</v>
      </c>
      <c r="V21" s="23" t="s">
        <v>41</v>
      </c>
      <c r="W21" s="23" t="s">
        <v>40</v>
      </c>
      <c r="X21" s="23" t="str">
        <f t="shared" si="9"/>
        <v>WO</v>
      </c>
      <c r="Y21" s="23" t="s">
        <v>40</v>
      </c>
      <c r="Z21" s="23" t="s">
        <v>42</v>
      </c>
      <c r="AA21" s="23" t="s">
        <v>41</v>
      </c>
      <c r="AB21" s="23" t="s">
        <v>41</v>
      </c>
      <c r="AC21" s="23" t="s">
        <v>41</v>
      </c>
      <c r="AD21" s="23" t="s">
        <v>41</v>
      </c>
      <c r="AE21" s="23" t="str">
        <f t="shared" si="11"/>
        <v>WO</v>
      </c>
      <c r="AF21" s="23" t="s">
        <v>40</v>
      </c>
      <c r="AG21" s="23" t="s">
        <v>40</v>
      </c>
      <c r="AH21" s="23" t="s">
        <v>40</v>
      </c>
      <c r="AI21" s="23" t="s">
        <v>40</v>
      </c>
      <c r="AJ21" s="23" t="s">
        <v>41</v>
      </c>
      <c r="AK21" s="23" t="s">
        <v>40</v>
      </c>
      <c r="AL21" s="23" t="str">
        <f t="shared" si="11"/>
        <v>WO</v>
      </c>
      <c r="AM21" s="23" t="s">
        <v>40</v>
      </c>
      <c r="AN21" s="23" t="s">
        <v>42</v>
      </c>
      <c r="AO21" s="24"/>
      <c r="AP21" s="52"/>
      <c r="AQ21" s="54"/>
      <c r="AR21" s="30">
        <v>12</v>
      </c>
      <c r="AS21" s="11">
        <v>1012</v>
      </c>
      <c r="AT21" s="11" t="str">
        <f t="shared" si="3"/>
        <v>September</v>
      </c>
      <c r="AU21" s="11" t="s">
        <v>14</v>
      </c>
      <c r="AV21" s="39">
        <f t="shared" si="4"/>
        <v>15</v>
      </c>
      <c r="AW21">
        <f t="shared" si="5"/>
        <v>8</v>
      </c>
      <c r="AX21">
        <f t="shared" si="6"/>
        <v>3</v>
      </c>
      <c r="AY21">
        <f t="shared" si="7"/>
        <v>4</v>
      </c>
      <c r="AZ21">
        <f t="shared" si="8"/>
        <v>29</v>
      </c>
      <c r="BA21">
        <f>SepReport10[[#This Row],[Days]]-SepReport10[[#This Row],[Absent]]</f>
        <v>21</v>
      </c>
      <c r="BB21" s="43">
        <v>52000</v>
      </c>
      <c r="BC21" s="43">
        <f>SepReport10[[#This Row],[Salary]]/SepReport10[[#This Row],[Days]]</f>
        <v>1793.1034482758621</v>
      </c>
      <c r="BD21" s="43">
        <f>SepReport10[[#This Row],[Per Day Salary]]*SepReport10[[#This Row],[Absent]]</f>
        <v>14344.827586206897</v>
      </c>
      <c r="BE21" s="43">
        <f>SepReport10[[#This Row],[Salary]]-SepReport10[[#This Row],[Deduction]]</f>
        <v>37655.172413793101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40</v>
      </c>
      <c r="L22" s="23" t="s">
        <v>42</v>
      </c>
      <c r="M22" s="23" t="s">
        <v>40</v>
      </c>
      <c r="N22" s="23" t="s">
        <v>40</v>
      </c>
      <c r="O22" s="23" t="s">
        <v>40</v>
      </c>
      <c r="P22" s="23" t="s">
        <v>40</v>
      </c>
      <c r="Q22" s="23" t="str">
        <f t="shared" si="9"/>
        <v>WO</v>
      </c>
      <c r="R22" s="23" t="s">
        <v>40</v>
      </c>
      <c r="S22" s="23" t="s">
        <v>40</v>
      </c>
      <c r="T22" s="23" t="s">
        <v>40</v>
      </c>
      <c r="U22" s="23" t="s">
        <v>41</v>
      </c>
      <c r="V22" s="23" t="s">
        <v>40</v>
      </c>
      <c r="W22" s="23" t="s">
        <v>40</v>
      </c>
      <c r="X22" s="23"/>
      <c r="Y22" s="23" t="s">
        <v>41</v>
      </c>
      <c r="Z22" s="23" t="s">
        <v>42</v>
      </c>
      <c r="AA22" s="23" t="s">
        <v>40</v>
      </c>
      <c r="AB22" s="23" t="s">
        <v>40</v>
      </c>
      <c r="AC22" s="23" t="s">
        <v>40</v>
      </c>
      <c r="AD22" s="23" t="s">
        <v>40</v>
      </c>
      <c r="AE22" s="23" t="str">
        <f t="shared" si="11"/>
        <v>WO</v>
      </c>
      <c r="AF22" s="23" t="s">
        <v>40</v>
      </c>
      <c r="AG22" s="23" t="s">
        <v>40</v>
      </c>
      <c r="AH22" s="23" t="s">
        <v>40</v>
      </c>
      <c r="AI22" s="23" t="s">
        <v>40</v>
      </c>
      <c r="AJ22" s="23" t="s">
        <v>40</v>
      </c>
      <c r="AK22" s="23" t="s">
        <v>40</v>
      </c>
      <c r="AL22" s="23" t="str">
        <f t="shared" si="11"/>
        <v>WO</v>
      </c>
      <c r="AM22" s="23" t="s">
        <v>40</v>
      </c>
      <c r="AN22" s="23" t="s">
        <v>42</v>
      </c>
      <c r="AO22" s="24"/>
      <c r="AP22" s="52"/>
      <c r="AQ22" s="54"/>
      <c r="AR22" s="30">
        <v>13</v>
      </c>
      <c r="AS22" s="11">
        <v>1013</v>
      </c>
      <c r="AT22" s="11" t="str">
        <f t="shared" si="3"/>
        <v>September</v>
      </c>
      <c r="AU22" s="11" t="s">
        <v>15</v>
      </c>
      <c r="AV22" s="39">
        <f t="shared" si="4"/>
        <v>21</v>
      </c>
      <c r="AW22">
        <f t="shared" si="5"/>
        <v>2</v>
      </c>
      <c r="AX22">
        <f t="shared" si="6"/>
        <v>3</v>
      </c>
      <c r="AY22">
        <f t="shared" si="7"/>
        <v>4</v>
      </c>
      <c r="AZ22">
        <f t="shared" si="8"/>
        <v>29</v>
      </c>
      <c r="BA22">
        <f>SepReport10[[#This Row],[Days]]-SepReport10[[#This Row],[Absent]]</f>
        <v>27</v>
      </c>
      <c r="BB22" s="43">
        <v>45000</v>
      </c>
      <c r="BC22" s="43">
        <f>SepReport10[[#This Row],[Salary]]/SepReport10[[#This Row],[Days]]</f>
        <v>1551.7241379310344</v>
      </c>
      <c r="BD22" s="43">
        <f>SepReport10[[#This Row],[Per Day Salary]]*SepReport10[[#This Row],[Absent]]</f>
        <v>3103.4482758620688</v>
      </c>
      <c r="BE22" s="43">
        <f>SepReport10[[#This Row],[Salary]]-SepReport10[[#This Row],[Deduction]]</f>
        <v>41896.551724137928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40</v>
      </c>
      <c r="L23" s="23" t="s">
        <v>42</v>
      </c>
      <c r="M23" s="23" t="s">
        <v>40</v>
      </c>
      <c r="N23" s="23" t="s">
        <v>40</v>
      </c>
      <c r="O23" s="23" t="s">
        <v>41</v>
      </c>
      <c r="P23" s="23" t="s">
        <v>40</v>
      </c>
      <c r="Q23" s="23" t="str">
        <f t="shared" si="9"/>
        <v>WO</v>
      </c>
      <c r="R23" s="23" t="s">
        <v>40</v>
      </c>
      <c r="S23" s="23" t="s">
        <v>41</v>
      </c>
      <c r="T23" s="23" t="s">
        <v>40</v>
      </c>
      <c r="U23" s="23" t="s">
        <v>40</v>
      </c>
      <c r="V23" s="23" t="s">
        <v>40</v>
      </c>
      <c r="W23" s="23" t="s">
        <v>40</v>
      </c>
      <c r="X23" s="23" t="str">
        <f t="shared" si="9"/>
        <v>WO</v>
      </c>
      <c r="Y23" s="23" t="s">
        <v>40</v>
      </c>
      <c r="Z23" s="23" t="s">
        <v>42</v>
      </c>
      <c r="AA23" s="23" t="s">
        <v>40</v>
      </c>
      <c r="AB23" s="23" t="s">
        <v>40</v>
      </c>
      <c r="AC23" s="23" t="s">
        <v>40</v>
      </c>
      <c r="AD23" s="23" t="s">
        <v>40</v>
      </c>
      <c r="AE23" s="23" t="str">
        <f t="shared" si="11"/>
        <v>WO</v>
      </c>
      <c r="AF23" s="23" t="s">
        <v>40</v>
      </c>
      <c r="AG23" s="23" t="s">
        <v>41</v>
      </c>
      <c r="AH23" s="23" t="s">
        <v>40</v>
      </c>
      <c r="AI23" s="23" t="s">
        <v>40</v>
      </c>
      <c r="AJ23" s="23" t="s">
        <v>40</v>
      </c>
      <c r="AK23" s="23" t="s">
        <v>40</v>
      </c>
      <c r="AL23" s="23" t="str">
        <f t="shared" si="11"/>
        <v>WO</v>
      </c>
      <c r="AM23" s="23" t="s">
        <v>41</v>
      </c>
      <c r="AN23" s="23" t="s">
        <v>42</v>
      </c>
      <c r="AO23" s="24"/>
      <c r="AP23" s="52"/>
      <c r="AQ23" s="54"/>
      <c r="AR23" s="30">
        <v>14</v>
      </c>
      <c r="AS23" s="11">
        <v>1014</v>
      </c>
      <c r="AT23" s="11" t="str">
        <f t="shared" si="3"/>
        <v>September</v>
      </c>
      <c r="AU23" s="11" t="s">
        <v>16</v>
      </c>
      <c r="AV23" s="39">
        <f t="shared" si="4"/>
        <v>19</v>
      </c>
      <c r="AW23">
        <f t="shared" si="5"/>
        <v>4</v>
      </c>
      <c r="AX23">
        <f t="shared" si="6"/>
        <v>3</v>
      </c>
      <c r="AY23">
        <f t="shared" si="7"/>
        <v>4</v>
      </c>
      <c r="AZ23">
        <f t="shared" si="8"/>
        <v>29</v>
      </c>
      <c r="BA23">
        <f>SepReport10[[#This Row],[Days]]-SepReport10[[#This Row],[Absent]]</f>
        <v>25</v>
      </c>
      <c r="BB23" s="43">
        <v>15000</v>
      </c>
      <c r="BC23" s="43">
        <f>SepReport10[[#This Row],[Salary]]/SepReport10[[#This Row],[Days]]</f>
        <v>517.24137931034488</v>
      </c>
      <c r="BD23" s="43">
        <f>SepReport10[[#This Row],[Per Day Salary]]*SepReport10[[#This Row],[Absent]]</f>
        <v>2068.9655172413795</v>
      </c>
      <c r="BE23" s="43">
        <f>SepReport10[[#This Row],[Salary]]-SepReport10[[#This Row],[Deduction]]</f>
        <v>12931.03448275862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40</v>
      </c>
      <c r="L24" s="23" t="s">
        <v>42</v>
      </c>
      <c r="M24" s="23" t="s">
        <v>40</v>
      </c>
      <c r="N24" s="23" t="s">
        <v>40</v>
      </c>
      <c r="O24" s="23" t="s">
        <v>40</v>
      </c>
      <c r="P24" s="23" t="s">
        <v>40</v>
      </c>
      <c r="Q24" s="23" t="str">
        <f t="shared" si="9"/>
        <v>WO</v>
      </c>
      <c r="R24" s="23" t="s">
        <v>40</v>
      </c>
      <c r="S24" s="23" t="s">
        <v>40</v>
      </c>
      <c r="T24" s="23" t="s">
        <v>40</v>
      </c>
      <c r="U24" s="23" t="s">
        <v>40</v>
      </c>
      <c r="V24" s="23" t="s">
        <v>40</v>
      </c>
      <c r="W24" s="23" t="s">
        <v>40</v>
      </c>
      <c r="X24" s="23" t="str">
        <f t="shared" si="9"/>
        <v>WO</v>
      </c>
      <c r="Y24" s="23" t="s">
        <v>40</v>
      </c>
      <c r="Z24" s="23" t="s">
        <v>42</v>
      </c>
      <c r="AA24" s="23" t="s">
        <v>40</v>
      </c>
      <c r="AB24" s="23" t="s">
        <v>40</v>
      </c>
      <c r="AC24" s="23" t="s">
        <v>40</v>
      </c>
      <c r="AD24" s="23" t="s">
        <v>40</v>
      </c>
      <c r="AE24" s="23" t="str">
        <f t="shared" si="11"/>
        <v>WO</v>
      </c>
      <c r="AF24" s="23" t="s">
        <v>40</v>
      </c>
      <c r="AG24" s="23" t="s">
        <v>40</v>
      </c>
      <c r="AH24" s="23" t="s">
        <v>40</v>
      </c>
      <c r="AI24" s="23" t="s">
        <v>40</v>
      </c>
      <c r="AJ24" s="23" t="s">
        <v>40</v>
      </c>
      <c r="AK24" s="23" t="s">
        <v>40</v>
      </c>
      <c r="AL24" s="23" t="str">
        <f t="shared" si="11"/>
        <v>WO</v>
      </c>
      <c r="AM24" s="23" t="s">
        <v>40</v>
      </c>
      <c r="AN24" s="23" t="s">
        <v>42</v>
      </c>
      <c r="AO24" s="24"/>
      <c r="AP24" s="52"/>
      <c r="AQ24" s="54"/>
      <c r="AR24" s="30">
        <v>15</v>
      </c>
      <c r="AS24" s="11">
        <v>1015</v>
      </c>
      <c r="AT24" s="11" t="str">
        <f t="shared" si="3"/>
        <v>September</v>
      </c>
      <c r="AU24" s="11" t="s">
        <v>17</v>
      </c>
      <c r="AV24" s="39">
        <f t="shared" si="4"/>
        <v>23</v>
      </c>
      <c r="AW24">
        <f t="shared" si="5"/>
        <v>0</v>
      </c>
      <c r="AX24">
        <f t="shared" si="6"/>
        <v>3</v>
      </c>
      <c r="AY24">
        <f t="shared" si="7"/>
        <v>4</v>
      </c>
      <c r="AZ24">
        <f t="shared" si="8"/>
        <v>29</v>
      </c>
      <c r="BA24">
        <f>SepReport10[[#This Row],[Days]]-SepReport10[[#This Row],[Absent]]</f>
        <v>29</v>
      </c>
      <c r="BB24" s="43">
        <v>46000</v>
      </c>
      <c r="BC24" s="43">
        <f>SepReport10[[#This Row],[Salary]]/SepReport10[[#This Row],[Days]]</f>
        <v>1586.2068965517242</v>
      </c>
      <c r="BD24" s="43">
        <f>SepReport10[[#This Row],[Per Day Salary]]*SepReport10[[#This Row],[Absent]]</f>
        <v>0</v>
      </c>
      <c r="BE24" s="43">
        <f>SepReport10[[#This Row],[Salary]]-SepReport10[[#This Row],[Deduction]]</f>
        <v>46000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40</v>
      </c>
      <c r="L25" s="23" t="s">
        <v>42</v>
      </c>
      <c r="M25" s="23" t="s">
        <v>40</v>
      </c>
      <c r="N25" s="23" t="s">
        <v>41</v>
      </c>
      <c r="O25" s="23" t="s">
        <v>40</v>
      </c>
      <c r="P25" s="23" t="s">
        <v>40</v>
      </c>
      <c r="Q25" s="23" t="str">
        <f t="shared" si="9"/>
        <v>WO</v>
      </c>
      <c r="R25" s="23" t="s">
        <v>40</v>
      </c>
      <c r="S25" s="23" t="s">
        <v>41</v>
      </c>
      <c r="T25" s="23" t="s">
        <v>40</v>
      </c>
      <c r="U25" s="23" t="s">
        <v>40</v>
      </c>
      <c r="V25" s="23" t="s">
        <v>40</v>
      </c>
      <c r="W25" s="23" t="s">
        <v>40</v>
      </c>
      <c r="X25" s="23" t="str">
        <f t="shared" si="9"/>
        <v>WO</v>
      </c>
      <c r="Y25" s="23" t="s">
        <v>40</v>
      </c>
      <c r="Z25" s="23" t="s">
        <v>42</v>
      </c>
      <c r="AA25" s="23" t="s">
        <v>40</v>
      </c>
      <c r="AB25" s="23" t="s">
        <v>40</v>
      </c>
      <c r="AC25" s="23" t="s">
        <v>40</v>
      </c>
      <c r="AD25" s="23" t="s">
        <v>40</v>
      </c>
      <c r="AE25" s="23" t="str">
        <f t="shared" si="11"/>
        <v>WO</v>
      </c>
      <c r="AF25" s="23" t="s">
        <v>40</v>
      </c>
      <c r="AG25" s="23" t="s">
        <v>40</v>
      </c>
      <c r="AH25" s="23" t="s">
        <v>41</v>
      </c>
      <c r="AI25" s="23" t="s">
        <v>41</v>
      </c>
      <c r="AJ25" s="23" t="s">
        <v>41</v>
      </c>
      <c r="AK25" s="23" t="s">
        <v>41</v>
      </c>
      <c r="AL25" s="23" t="str">
        <f t="shared" si="11"/>
        <v>WO</v>
      </c>
      <c r="AM25" s="23" t="s">
        <v>40</v>
      </c>
      <c r="AN25" s="23" t="s">
        <v>42</v>
      </c>
      <c r="AO25" s="24"/>
      <c r="AP25" s="52"/>
      <c r="AQ25" s="54"/>
      <c r="AR25" s="30">
        <v>16</v>
      </c>
      <c r="AS25" s="11">
        <v>1016</v>
      </c>
      <c r="AT25" s="11" t="str">
        <f t="shared" si="3"/>
        <v>September</v>
      </c>
      <c r="AU25" s="11" t="s">
        <v>18</v>
      </c>
      <c r="AV25" s="39">
        <f t="shared" si="4"/>
        <v>17</v>
      </c>
      <c r="AW25">
        <f t="shared" si="5"/>
        <v>6</v>
      </c>
      <c r="AX25">
        <f t="shared" si="6"/>
        <v>3</v>
      </c>
      <c r="AY25">
        <f t="shared" si="7"/>
        <v>4</v>
      </c>
      <c r="AZ25">
        <f t="shared" si="8"/>
        <v>29</v>
      </c>
      <c r="BA25">
        <f>SepReport10[[#This Row],[Days]]-SepReport10[[#This Row],[Absent]]</f>
        <v>23</v>
      </c>
      <c r="BB25" s="43">
        <v>52000</v>
      </c>
      <c r="BC25" s="43">
        <f>SepReport10[[#This Row],[Salary]]/SepReport10[[#This Row],[Days]]</f>
        <v>1793.1034482758621</v>
      </c>
      <c r="BD25" s="43">
        <f>SepReport10[[#This Row],[Per Day Salary]]*SepReport10[[#This Row],[Absent]]</f>
        <v>10758.620689655172</v>
      </c>
      <c r="BE25" s="43">
        <f>SepReport10[[#This Row],[Salary]]-SepReport10[[#This Row],[Deduction]]</f>
        <v>41241.379310344826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">
        <v>42</v>
      </c>
      <c r="M26" s="23" t="s">
        <v>40</v>
      </c>
      <c r="N26" s="23" t="s">
        <v>40</v>
      </c>
      <c r="O26" s="23" t="s">
        <v>40</v>
      </c>
      <c r="P26" s="23" t="s">
        <v>40</v>
      </c>
      <c r="Q26" s="23" t="str">
        <f t="shared" si="9"/>
        <v>WO</v>
      </c>
      <c r="R26" s="23" t="s">
        <v>40</v>
      </c>
      <c r="S26" s="23" t="s">
        <v>40</v>
      </c>
      <c r="T26" s="23" t="s">
        <v>40</v>
      </c>
      <c r="U26" s="23" t="s">
        <v>40</v>
      </c>
      <c r="V26" s="23" t="s">
        <v>41</v>
      </c>
      <c r="W26" s="23" t="s">
        <v>40</v>
      </c>
      <c r="X26" s="23" t="str">
        <f t="shared" si="9"/>
        <v>WO</v>
      </c>
      <c r="Y26" s="23" t="s">
        <v>40</v>
      </c>
      <c r="Z26" s="23" t="s">
        <v>42</v>
      </c>
      <c r="AA26" s="23" t="s">
        <v>41</v>
      </c>
      <c r="AB26" s="23" t="s">
        <v>40</v>
      </c>
      <c r="AC26" s="23" t="s">
        <v>40</v>
      </c>
      <c r="AD26" s="23" t="s">
        <v>40</v>
      </c>
      <c r="AE26" s="23" t="str">
        <f t="shared" si="11"/>
        <v>WO</v>
      </c>
      <c r="AF26" s="23" t="s">
        <v>40</v>
      </c>
      <c r="AG26" s="23" t="s">
        <v>40</v>
      </c>
      <c r="AH26" s="23" t="s">
        <v>40</v>
      </c>
      <c r="AI26" s="23" t="s">
        <v>40</v>
      </c>
      <c r="AJ26" s="23" t="s">
        <v>40</v>
      </c>
      <c r="AK26" s="23" t="s">
        <v>40</v>
      </c>
      <c r="AL26" s="23" t="str">
        <f t="shared" si="11"/>
        <v>WO</v>
      </c>
      <c r="AM26" s="23" t="s">
        <v>40</v>
      </c>
      <c r="AN26" s="23" t="s">
        <v>42</v>
      </c>
      <c r="AO26" s="24"/>
      <c r="AP26" s="52"/>
      <c r="AQ26" s="54"/>
      <c r="AR26" s="30">
        <v>17</v>
      </c>
      <c r="AS26" s="11">
        <v>1017</v>
      </c>
      <c r="AT26" s="11" t="str">
        <f t="shared" si="3"/>
        <v>September</v>
      </c>
      <c r="AU26" s="11" t="s">
        <v>19</v>
      </c>
      <c r="AV26" s="39">
        <f t="shared" si="4"/>
        <v>21</v>
      </c>
      <c r="AW26">
        <f t="shared" si="5"/>
        <v>2</v>
      </c>
      <c r="AX26">
        <f t="shared" si="6"/>
        <v>3</v>
      </c>
      <c r="AY26">
        <f t="shared" si="7"/>
        <v>4</v>
      </c>
      <c r="AZ26">
        <f t="shared" si="8"/>
        <v>29</v>
      </c>
      <c r="BA26">
        <f>SepReport10[[#This Row],[Days]]-SepReport10[[#This Row],[Absent]]</f>
        <v>27</v>
      </c>
      <c r="BB26" s="43">
        <v>42000</v>
      </c>
      <c r="BC26" s="43">
        <f>SepReport10[[#This Row],[Salary]]/SepReport10[[#This Row],[Days]]</f>
        <v>1448.2758620689656</v>
      </c>
      <c r="BD26" s="43">
        <f>SepReport10[[#This Row],[Per Day Salary]]*SepReport10[[#This Row],[Absent]]</f>
        <v>2896.5517241379312</v>
      </c>
      <c r="BE26" s="43">
        <f>SepReport10[[#This Row],[Salary]]-SepReport10[[#This Row],[Deduction]]</f>
        <v>39103.448275862072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">
        <v>42</v>
      </c>
      <c r="M27" s="23" t="s">
        <v>40</v>
      </c>
      <c r="N27" s="23" t="s">
        <v>40</v>
      </c>
      <c r="O27" s="23" t="s">
        <v>40</v>
      </c>
      <c r="P27" s="23" t="s">
        <v>40</v>
      </c>
      <c r="Q27" s="23" t="str">
        <f t="shared" si="9"/>
        <v>WO</v>
      </c>
      <c r="R27" s="23" t="s">
        <v>40</v>
      </c>
      <c r="S27" s="23" t="s">
        <v>40</v>
      </c>
      <c r="T27" s="23" t="s">
        <v>40</v>
      </c>
      <c r="U27" s="23" t="s">
        <v>40</v>
      </c>
      <c r="V27" s="23" t="s">
        <v>40</v>
      </c>
      <c r="W27" s="23" t="s">
        <v>40</v>
      </c>
      <c r="X27" s="23" t="str">
        <f t="shared" si="9"/>
        <v>WO</v>
      </c>
      <c r="Y27" s="23" t="s">
        <v>40</v>
      </c>
      <c r="Z27" s="23" t="s">
        <v>42</v>
      </c>
      <c r="AA27" s="23" t="s">
        <v>40</v>
      </c>
      <c r="AB27" s="23" t="s">
        <v>40</v>
      </c>
      <c r="AC27" s="23" t="s">
        <v>40</v>
      </c>
      <c r="AD27" s="23" t="s">
        <v>40</v>
      </c>
      <c r="AE27" s="23" t="str">
        <f t="shared" si="11"/>
        <v>WO</v>
      </c>
      <c r="AF27" s="23" t="s">
        <v>40</v>
      </c>
      <c r="AG27" s="23" t="s">
        <v>40</v>
      </c>
      <c r="AH27" s="23" t="s">
        <v>40</v>
      </c>
      <c r="AI27" s="23" t="s">
        <v>40</v>
      </c>
      <c r="AJ27" s="23" t="s">
        <v>40</v>
      </c>
      <c r="AK27" s="23" t="s">
        <v>40</v>
      </c>
      <c r="AL27" s="23" t="str">
        <f t="shared" si="11"/>
        <v>WO</v>
      </c>
      <c r="AM27" s="23" t="s">
        <v>40</v>
      </c>
      <c r="AN27" s="23" t="s">
        <v>42</v>
      </c>
      <c r="AO27" s="24"/>
      <c r="AP27" s="52"/>
      <c r="AQ27" s="54"/>
      <c r="AR27" s="30">
        <v>18</v>
      </c>
      <c r="AS27" s="11">
        <v>1018</v>
      </c>
      <c r="AT27" s="11" t="str">
        <f t="shared" si="3"/>
        <v>September</v>
      </c>
      <c r="AU27" s="11" t="s">
        <v>20</v>
      </c>
      <c r="AV27" s="39">
        <f t="shared" si="4"/>
        <v>23</v>
      </c>
      <c r="AW27">
        <f t="shared" si="5"/>
        <v>0</v>
      </c>
      <c r="AX27">
        <f t="shared" si="6"/>
        <v>3</v>
      </c>
      <c r="AY27">
        <f t="shared" si="7"/>
        <v>4</v>
      </c>
      <c r="AZ27">
        <f t="shared" si="8"/>
        <v>29</v>
      </c>
      <c r="BA27">
        <f>SepReport10[[#This Row],[Days]]-SepReport10[[#This Row],[Absent]]</f>
        <v>29</v>
      </c>
      <c r="BB27" s="43">
        <v>62000</v>
      </c>
      <c r="BC27" s="43">
        <f>SepReport10[[#This Row],[Salary]]/SepReport10[[#This Row],[Days]]</f>
        <v>2137.9310344827586</v>
      </c>
      <c r="BD27" s="43">
        <f>SepReport10[[#This Row],[Per Day Salary]]*SepReport10[[#This Row],[Absent]]</f>
        <v>0</v>
      </c>
      <c r="BE27" s="43">
        <f>SepReport10[[#This Row],[Salary]]-SepReport10[[#This Row],[Deduction]]</f>
        <v>62000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40</v>
      </c>
      <c r="L28" s="23" t="s">
        <v>42</v>
      </c>
      <c r="M28" s="23" t="s">
        <v>40</v>
      </c>
      <c r="N28" s="23" t="s">
        <v>40</v>
      </c>
      <c r="O28" s="23" t="s">
        <v>40</v>
      </c>
      <c r="P28" s="23" t="s">
        <v>40</v>
      </c>
      <c r="Q28" s="23" t="str">
        <f t="shared" si="9"/>
        <v>WO</v>
      </c>
      <c r="R28" s="23" t="s">
        <v>40</v>
      </c>
      <c r="S28" s="23" t="s">
        <v>40</v>
      </c>
      <c r="T28" s="23" t="s">
        <v>40</v>
      </c>
      <c r="U28" s="23" t="s">
        <v>40</v>
      </c>
      <c r="V28" s="23" t="s">
        <v>40</v>
      </c>
      <c r="W28" s="23" t="s">
        <v>40</v>
      </c>
      <c r="X28" s="23" t="str">
        <f t="shared" si="9"/>
        <v>WO</v>
      </c>
      <c r="Y28" s="23" t="s">
        <v>40</v>
      </c>
      <c r="Z28" s="23" t="s">
        <v>42</v>
      </c>
      <c r="AA28" s="23" t="s">
        <v>41</v>
      </c>
      <c r="AB28" s="23" t="s">
        <v>41</v>
      </c>
      <c r="AC28" s="23" t="s">
        <v>41</v>
      </c>
      <c r="AD28" s="23" t="s">
        <v>40</v>
      </c>
      <c r="AE28" s="23" t="str">
        <f t="shared" si="11"/>
        <v>WO</v>
      </c>
      <c r="AF28" s="23" t="s">
        <v>40</v>
      </c>
      <c r="AG28" s="23" t="s">
        <v>40</v>
      </c>
      <c r="AH28" s="23" t="s">
        <v>41</v>
      </c>
      <c r="AI28" s="23" t="s">
        <v>40</v>
      </c>
      <c r="AJ28" s="23" t="s">
        <v>40</v>
      </c>
      <c r="AK28" s="23" t="s">
        <v>40</v>
      </c>
      <c r="AL28" s="23" t="str">
        <f t="shared" si="11"/>
        <v>WO</v>
      </c>
      <c r="AM28" s="23" t="s">
        <v>40</v>
      </c>
      <c r="AN28" s="23" t="s">
        <v>42</v>
      </c>
      <c r="AO28" s="24"/>
      <c r="AP28" s="52"/>
      <c r="AQ28" s="54"/>
      <c r="AR28" s="30">
        <v>19</v>
      </c>
      <c r="AS28" s="11">
        <v>1019</v>
      </c>
      <c r="AT28" s="11" t="str">
        <f t="shared" si="3"/>
        <v>September</v>
      </c>
      <c r="AU28" s="11" t="s">
        <v>21</v>
      </c>
      <c r="AV28" s="39">
        <f t="shared" si="4"/>
        <v>19</v>
      </c>
      <c r="AW28">
        <f t="shared" si="5"/>
        <v>4</v>
      </c>
      <c r="AX28">
        <f t="shared" si="6"/>
        <v>3</v>
      </c>
      <c r="AY28">
        <f t="shared" si="7"/>
        <v>4</v>
      </c>
      <c r="AZ28">
        <f t="shared" si="8"/>
        <v>29</v>
      </c>
      <c r="BA28">
        <f>SepReport10[[#This Row],[Days]]-SepReport10[[#This Row],[Absent]]</f>
        <v>25</v>
      </c>
      <c r="BB28" s="43">
        <v>41000</v>
      </c>
      <c r="BC28" s="43">
        <f>SepReport10[[#This Row],[Salary]]/SepReport10[[#This Row],[Days]]</f>
        <v>1413.7931034482758</v>
      </c>
      <c r="BD28" s="43">
        <f>SepReport10[[#This Row],[Per Day Salary]]*SepReport10[[#This Row],[Absent]]</f>
        <v>5655.1724137931033</v>
      </c>
      <c r="BE28" s="43">
        <f>SepReport10[[#This Row],[Salary]]-SepReport10[[#This Row],[Deduction]]</f>
        <v>35344.827586206899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42</v>
      </c>
      <c r="M29" s="26" t="s">
        <v>40</v>
      </c>
      <c r="N29" s="26" t="s">
        <v>40</v>
      </c>
      <c r="O29" s="26" t="s">
        <v>40</v>
      </c>
      <c r="P29" s="26" t="s">
        <v>40</v>
      </c>
      <c r="Q29" s="26" t="str">
        <f t="shared" si="9"/>
        <v>WO</v>
      </c>
      <c r="R29" s="26" t="s">
        <v>40</v>
      </c>
      <c r="S29" s="26" t="s">
        <v>40</v>
      </c>
      <c r="T29" s="26" t="s">
        <v>40</v>
      </c>
      <c r="U29" s="26" t="s">
        <v>40</v>
      </c>
      <c r="V29" s="26" t="s">
        <v>40</v>
      </c>
      <c r="W29" s="26" t="s">
        <v>40</v>
      </c>
      <c r="X29" s="26" t="str">
        <f t="shared" si="9"/>
        <v>WO</v>
      </c>
      <c r="Y29" s="26" t="s">
        <v>40</v>
      </c>
      <c r="Z29" s="26" t="s">
        <v>42</v>
      </c>
      <c r="AA29" s="26" t="s">
        <v>40</v>
      </c>
      <c r="AB29" s="26" t="s">
        <v>40</v>
      </c>
      <c r="AC29" s="26" t="s">
        <v>40</v>
      </c>
      <c r="AD29" s="26" t="s">
        <v>40</v>
      </c>
      <c r="AE29" s="26" t="str">
        <f t="shared" si="11"/>
        <v>WO</v>
      </c>
      <c r="AF29" s="26" t="s">
        <v>40</v>
      </c>
      <c r="AG29" s="26" t="s">
        <v>41</v>
      </c>
      <c r="AH29" s="26" t="s">
        <v>40</v>
      </c>
      <c r="AI29" s="26" t="s">
        <v>40</v>
      </c>
      <c r="AJ29" s="26" t="s">
        <v>40</v>
      </c>
      <c r="AK29" s="26" t="s">
        <v>40</v>
      </c>
      <c r="AL29" s="26" t="str">
        <f t="shared" si="11"/>
        <v>WO</v>
      </c>
      <c r="AM29" s="26" t="s">
        <v>40</v>
      </c>
      <c r="AN29" s="26" t="s">
        <v>42</v>
      </c>
      <c r="AO29" s="27"/>
      <c r="AP29" s="52"/>
      <c r="AQ29" s="54"/>
      <c r="AR29" s="31">
        <v>20</v>
      </c>
      <c r="AS29" s="12">
        <v>1020</v>
      </c>
      <c r="AT29" s="12" t="str">
        <f t="shared" si="3"/>
        <v>September</v>
      </c>
      <c r="AU29" s="12" t="s">
        <v>22</v>
      </c>
      <c r="AV29" s="45">
        <f t="shared" si="4"/>
        <v>22</v>
      </c>
      <c r="AW29" s="46">
        <f t="shared" si="5"/>
        <v>1</v>
      </c>
      <c r="AX29" s="46">
        <f t="shared" si="6"/>
        <v>3</v>
      </c>
      <c r="AY29" s="46">
        <f t="shared" si="7"/>
        <v>4</v>
      </c>
      <c r="AZ29" s="46">
        <f t="shared" si="8"/>
        <v>29</v>
      </c>
      <c r="BA29" s="46">
        <f>SepReport10[[#This Row],[Days]]-SepReport10[[#This Row],[Absent]]</f>
        <v>28</v>
      </c>
      <c r="BB29" s="47">
        <v>30000</v>
      </c>
      <c r="BC29" s="47">
        <f>SepReport10[[#This Row],[Salary]]/SepReport10[[#This Row],[Days]]</f>
        <v>1034.4827586206898</v>
      </c>
      <c r="BD29" s="47">
        <f>SepReport10[[#This Row],[Per Day Salary]]*SepReport10[[#This Row],[Absent]]</f>
        <v>1034.4827586206898</v>
      </c>
      <c r="BE29" s="47">
        <f>SepReport10[[#This Row],[Salary]]-SepReport10[[#This Row],[Deduction]]</f>
        <v>28965.517241379312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19" priority="1" operator="containsText" text="L">
      <formula>NOT(ISERROR(SEARCH("L",K10)))</formula>
    </cfRule>
    <cfRule type="containsText" dxfId="18" priority="2" operator="containsText" text="A">
      <formula>NOT(ISERROR(SEARCH("A",K10)))</formula>
    </cfRule>
    <cfRule type="containsText" dxfId="17" priority="3" operator="containsText" text="P">
      <formula>NOT(ISERROR(SEARCH("P",K10)))</formula>
    </cfRule>
    <cfRule type="containsText" dxfId="16" priority="4" operator="containsText" text="WO">
      <formula>NOT(ISERROR(SEARCH("WO",K10)))</formula>
    </cfRule>
    <cfRule type="containsText" dxfId="15" priority="5" operator="containsText" text="WO">
      <formula>NOT(ISERROR(SEARCH("WO",K10)))</formula>
    </cfRule>
  </conditionalFormatting>
  <dataValidations count="1">
    <dataValidation type="list" allowBlank="1" showInputMessage="1" showErrorMessage="1" sqref="R14:U29 N13:U13 Y10:AD29 AM10:AO29 V10:W29 R10:U12 K10:M29 N10:P12 N14:P29 AF10:AK29" xr:uid="{96F404A0-5EFE-48A8-816C-8691F86FF03A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4ED20B-7C20-43C3-8E20-DB1820F049B7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57D4A22-076B-4A90-96DA-F7FF077CAA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Sep!AV10:AY10</xm:f>
              <xm:sqref>BF10</xm:sqref>
            </x14:sparkline>
            <x14:sparkline>
              <xm:f>Sep!AV11:AY11</xm:f>
              <xm:sqref>BF11</xm:sqref>
            </x14:sparkline>
            <x14:sparkline>
              <xm:f>Sep!AV12:AY12</xm:f>
              <xm:sqref>BF12</xm:sqref>
            </x14:sparkline>
            <x14:sparkline>
              <xm:f>Sep!AV13:AY13</xm:f>
              <xm:sqref>BF13</xm:sqref>
            </x14:sparkline>
            <x14:sparkline>
              <xm:f>Sep!AV14:AY14</xm:f>
              <xm:sqref>BF14</xm:sqref>
            </x14:sparkline>
            <x14:sparkline>
              <xm:f>Sep!AV15:AY15</xm:f>
              <xm:sqref>BF15</xm:sqref>
            </x14:sparkline>
            <x14:sparkline>
              <xm:f>Sep!AV16:AY16</xm:f>
              <xm:sqref>BF16</xm:sqref>
            </x14:sparkline>
            <x14:sparkline>
              <xm:f>Sep!AV17:AY17</xm:f>
              <xm:sqref>BF17</xm:sqref>
            </x14:sparkline>
            <x14:sparkline>
              <xm:f>Sep!AV18:AY18</xm:f>
              <xm:sqref>BF18</xm:sqref>
            </x14:sparkline>
            <x14:sparkline>
              <xm:f>Sep!AV19:AY19</xm:f>
              <xm:sqref>BF19</xm:sqref>
            </x14:sparkline>
            <x14:sparkline>
              <xm:f>Sep!AV20:AY20</xm:f>
              <xm:sqref>BF20</xm:sqref>
            </x14:sparkline>
            <x14:sparkline>
              <xm:f>Sep!AV21:AY21</xm:f>
              <xm:sqref>BF21</xm:sqref>
            </x14:sparkline>
            <x14:sparkline>
              <xm:f>Sep!AV22:AY22</xm:f>
              <xm:sqref>BF22</xm:sqref>
            </x14:sparkline>
            <x14:sparkline>
              <xm:f>Sep!AV23:AY23</xm:f>
              <xm:sqref>BF23</xm:sqref>
            </x14:sparkline>
            <x14:sparkline>
              <xm:f>Sep!AV24:AY24</xm:f>
              <xm:sqref>BF24</xm:sqref>
            </x14:sparkline>
            <x14:sparkline>
              <xm:f>Sep!AV25:AY25</xm:f>
              <xm:sqref>BF25</xm:sqref>
            </x14:sparkline>
            <x14:sparkline>
              <xm:f>Sep!AV26:AY26</xm:f>
              <xm:sqref>BF26</xm:sqref>
            </x14:sparkline>
            <x14:sparkline>
              <xm:f>Sep!AV27:AY27</xm:f>
              <xm:sqref>BF27</xm:sqref>
            </x14:sparkline>
            <x14:sparkline>
              <xm:f>Sep!AV28:AY28</xm:f>
              <xm:sqref>BF28</xm:sqref>
            </x14:sparkline>
            <x14:sparkline>
              <xm:f>Sep!AV29:AY29</xm:f>
              <xm:sqref>BF29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D549-1174-4031-B1A9-AC1468D8C1FA}">
  <dimension ref="D1:BH42"/>
  <sheetViews>
    <sheetView zoomScale="67" zoomScaleNormal="67" workbookViewId="0">
      <selection activeCell="AS19" sqref="AS19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50"/>
      <c r="G5" s="50" t="s">
        <v>24</v>
      </c>
      <c r="H5" s="51">
        <v>45931</v>
      </c>
      <c r="I5" s="50">
        <f>(DATEDIF($H$5,$L$5,"D"))</f>
        <v>30</v>
      </c>
      <c r="J5" s="50" t="str">
        <f>TEXT($H$5,"MMMM")</f>
        <v>October</v>
      </c>
      <c r="K5" s="50" t="s">
        <v>25</v>
      </c>
      <c r="L5" s="51">
        <f>EOMONTH(H5,0)</f>
        <v>45961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Wed</v>
      </c>
      <c r="L8" s="13" t="str">
        <f>TEXT(L9,"DDD")</f>
        <v>Thu</v>
      </c>
      <c r="M8" s="13" t="str">
        <f>TEXT(M9,"DDD")</f>
        <v>Fri</v>
      </c>
      <c r="N8" s="13" t="str">
        <f t="shared" ref="N8:AO8" si="0">TEXT(N9,"DDD")</f>
        <v>Sat</v>
      </c>
      <c r="O8" s="13" t="str">
        <f t="shared" si="0"/>
        <v>Sun</v>
      </c>
      <c r="P8" s="13" t="str">
        <f t="shared" si="0"/>
        <v>Mon</v>
      </c>
      <c r="Q8" s="13" t="str">
        <f t="shared" si="0"/>
        <v>Tue</v>
      </c>
      <c r="R8" s="13" t="str">
        <f t="shared" si="0"/>
        <v>Wed</v>
      </c>
      <c r="S8" s="13" t="str">
        <f t="shared" si="0"/>
        <v>Thu</v>
      </c>
      <c r="T8" s="13" t="str">
        <f t="shared" si="0"/>
        <v>Fri</v>
      </c>
      <c r="U8" s="13" t="str">
        <f t="shared" si="0"/>
        <v>Sat</v>
      </c>
      <c r="V8" s="13" t="str">
        <f t="shared" si="0"/>
        <v>Sun</v>
      </c>
      <c r="W8" s="13" t="str">
        <f t="shared" si="0"/>
        <v>Mon</v>
      </c>
      <c r="X8" s="13" t="str">
        <f t="shared" si="0"/>
        <v>Tue</v>
      </c>
      <c r="Y8" s="13" t="str">
        <f t="shared" si="0"/>
        <v>Wed</v>
      </c>
      <c r="Z8" s="13" t="str">
        <f t="shared" si="0"/>
        <v>Thu</v>
      </c>
      <c r="AA8" s="13" t="str">
        <f t="shared" si="0"/>
        <v>Fri</v>
      </c>
      <c r="AB8" s="13" t="str">
        <f t="shared" si="0"/>
        <v>Sat</v>
      </c>
      <c r="AC8" s="13" t="str">
        <f t="shared" si="0"/>
        <v>Sun</v>
      </c>
      <c r="AD8" s="13" t="str">
        <f t="shared" si="0"/>
        <v>Mon</v>
      </c>
      <c r="AE8" s="13" t="str">
        <f t="shared" si="0"/>
        <v>Tue</v>
      </c>
      <c r="AF8" s="13" t="str">
        <f t="shared" si="0"/>
        <v>Wed</v>
      </c>
      <c r="AG8" s="13" t="str">
        <f t="shared" si="0"/>
        <v>Thu</v>
      </c>
      <c r="AH8" s="13" t="str">
        <f t="shared" si="0"/>
        <v>Fri</v>
      </c>
      <c r="AI8" s="13" t="str">
        <f t="shared" si="0"/>
        <v>Sat</v>
      </c>
      <c r="AJ8" s="13" t="str">
        <f t="shared" si="0"/>
        <v>Sun</v>
      </c>
      <c r="AK8" s="13" t="str">
        <f t="shared" si="0"/>
        <v>Mon</v>
      </c>
      <c r="AL8" s="13" t="str">
        <f t="shared" si="0"/>
        <v>Tue</v>
      </c>
      <c r="AM8" s="13" t="str">
        <f t="shared" si="0"/>
        <v>Wed</v>
      </c>
      <c r="AN8" s="13" t="str">
        <f t="shared" si="0"/>
        <v>Thu</v>
      </c>
      <c r="AO8" s="13" t="str">
        <f t="shared" si="0"/>
        <v>Fri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45931</v>
      </c>
      <c r="L9" s="17">
        <f>IF(K9&lt;$L$5,K9+1,"")</f>
        <v>45932</v>
      </c>
      <c r="M9" s="17">
        <f t="shared" ref="M9:AQ9" si="1">IF(L9&lt;$L$5,L9+1,"")</f>
        <v>45933</v>
      </c>
      <c r="N9" s="17">
        <f t="shared" si="1"/>
        <v>45934</v>
      </c>
      <c r="O9" s="17">
        <f t="shared" si="1"/>
        <v>45935</v>
      </c>
      <c r="P9" s="17">
        <f t="shared" si="1"/>
        <v>45936</v>
      </c>
      <c r="Q9" s="17">
        <f t="shared" si="1"/>
        <v>45937</v>
      </c>
      <c r="R9" s="17">
        <f t="shared" si="1"/>
        <v>45938</v>
      </c>
      <c r="S9" s="17">
        <f t="shared" si="1"/>
        <v>45939</v>
      </c>
      <c r="T9" s="17">
        <f t="shared" si="1"/>
        <v>45940</v>
      </c>
      <c r="U9" s="17">
        <f t="shared" si="1"/>
        <v>45941</v>
      </c>
      <c r="V9" s="17">
        <f t="shared" si="1"/>
        <v>45942</v>
      </c>
      <c r="W9" s="17">
        <f t="shared" si="1"/>
        <v>45943</v>
      </c>
      <c r="X9" s="17">
        <f t="shared" si="1"/>
        <v>45944</v>
      </c>
      <c r="Y9" s="17">
        <f t="shared" si="1"/>
        <v>45945</v>
      </c>
      <c r="Z9" s="17">
        <f t="shared" si="1"/>
        <v>45946</v>
      </c>
      <c r="AA9" s="17">
        <f t="shared" si="1"/>
        <v>45947</v>
      </c>
      <c r="AB9" s="17">
        <f t="shared" si="1"/>
        <v>45948</v>
      </c>
      <c r="AC9" s="17">
        <f t="shared" si="1"/>
        <v>45949</v>
      </c>
      <c r="AD9" s="17">
        <f t="shared" si="1"/>
        <v>45950</v>
      </c>
      <c r="AE9" s="17">
        <f t="shared" si="1"/>
        <v>45951</v>
      </c>
      <c r="AF9" s="17">
        <f t="shared" si="1"/>
        <v>45952</v>
      </c>
      <c r="AG9" s="17">
        <f t="shared" si="1"/>
        <v>45953</v>
      </c>
      <c r="AH9" s="17">
        <f t="shared" si="1"/>
        <v>45954</v>
      </c>
      <c r="AI9" s="17">
        <f t="shared" si="1"/>
        <v>45955</v>
      </c>
      <c r="AJ9" s="17">
        <f t="shared" si="1"/>
        <v>45956</v>
      </c>
      <c r="AK9" s="17">
        <f t="shared" si="1"/>
        <v>45957</v>
      </c>
      <c r="AL9" s="17">
        <f t="shared" si="1"/>
        <v>45958</v>
      </c>
      <c r="AM9" s="17">
        <f t="shared" si="1"/>
        <v>45959</v>
      </c>
      <c r="AN9" s="17">
        <f t="shared" si="1"/>
        <v>45960</v>
      </c>
      <c r="AO9" s="18">
        <f t="shared" si="1"/>
        <v>45961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40</v>
      </c>
      <c r="M10" s="20" t="s">
        <v>40</v>
      </c>
      <c r="N10" s="20" t="s">
        <v>42</v>
      </c>
      <c r="O10" s="20" t="str">
        <f t="shared" ref="O10:AJ18" si="2">IF(O$8="Sun","WO","")</f>
        <v>WO</v>
      </c>
      <c r="P10" s="20" t="s">
        <v>40</v>
      </c>
      <c r="Q10" s="20" t="s">
        <v>40</v>
      </c>
      <c r="R10" s="20" t="s">
        <v>40</v>
      </c>
      <c r="S10" s="20" t="s">
        <v>40</v>
      </c>
      <c r="T10" s="20" t="s">
        <v>40</v>
      </c>
      <c r="U10" s="20" t="s">
        <v>40</v>
      </c>
      <c r="V10" s="20" t="str">
        <f t="shared" si="2"/>
        <v>WO</v>
      </c>
      <c r="W10" s="20" t="s">
        <v>40</v>
      </c>
      <c r="X10" s="20" t="s">
        <v>42</v>
      </c>
      <c r="Y10" s="20" t="s">
        <v>41</v>
      </c>
      <c r="Z10" s="20" t="s">
        <v>41</v>
      </c>
      <c r="AA10" s="20" t="s">
        <v>40</v>
      </c>
      <c r="AB10" s="20" t="s">
        <v>40</v>
      </c>
      <c r="AC10" s="20"/>
      <c r="AD10" s="20" t="s">
        <v>40</v>
      </c>
      <c r="AE10" s="20" t="s">
        <v>40</v>
      </c>
      <c r="AF10" s="20" t="s">
        <v>42</v>
      </c>
      <c r="AG10" s="20" t="s">
        <v>40</v>
      </c>
      <c r="AH10" s="20" t="s">
        <v>40</v>
      </c>
      <c r="AI10" s="20" t="s">
        <v>40</v>
      </c>
      <c r="AJ10" s="20" t="str">
        <f t="shared" si="2"/>
        <v>WO</v>
      </c>
      <c r="AK10" s="20" t="s">
        <v>40</v>
      </c>
      <c r="AL10" s="20" t="s">
        <v>40</v>
      </c>
      <c r="AM10" s="20" t="s">
        <v>40</v>
      </c>
      <c r="AN10" s="20" t="s">
        <v>40</v>
      </c>
      <c r="AO10" s="21" t="s">
        <v>40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October</v>
      </c>
      <c r="AU10" s="28" t="s">
        <v>3</v>
      </c>
      <c r="AV10" s="37">
        <f t="shared" ref="AV10:AV29" si="4">COUNTIF($K10:$AO10,"P")</f>
        <v>22</v>
      </c>
      <c r="AW10" s="38">
        <f t="shared" ref="AW10:AW29" si="5">COUNTIF($K10:$AO10,"A")</f>
        <v>2</v>
      </c>
      <c r="AX10" s="38">
        <f t="shared" ref="AX10:AX29" si="6">COUNTIF($K10:$AO10,"L")</f>
        <v>3</v>
      </c>
      <c r="AY10" s="38">
        <f t="shared" ref="AY10:AY29" si="7">$J$10</f>
        <v>4</v>
      </c>
      <c r="AZ10" s="38">
        <f t="shared" ref="AZ10:AZ29" si="8">$I$5</f>
        <v>30</v>
      </c>
      <c r="BA10" s="38">
        <f>OctReport[[#This Row],[Days]]-OctReport[[#This Row],[Absent]]</f>
        <v>28</v>
      </c>
      <c r="BB10" s="41">
        <v>10000</v>
      </c>
      <c r="BC10" s="41">
        <f>OctReport[[#This Row],[Salary]]/OctReport[[#This Row],[Days]]</f>
        <v>333.33333333333331</v>
      </c>
      <c r="BD10" s="41">
        <f>OctReport[[#This Row],[Per Day Salary]]*OctReport[[#This Row],[Absent]]</f>
        <v>666.66666666666663</v>
      </c>
      <c r="BE10" s="41">
        <f>OctReport[[#This Row],[Salary]]-OctReport[[#This Row],[Deduction]]</f>
        <v>9333.3333333333339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40</v>
      </c>
      <c r="L11" s="23" t="s">
        <v>40</v>
      </c>
      <c r="M11" s="23" t="s">
        <v>40</v>
      </c>
      <c r="N11" s="23" t="s">
        <v>42</v>
      </c>
      <c r="O11" s="23" t="str">
        <f t="shared" si="2"/>
        <v>WO</v>
      </c>
      <c r="P11" s="23" t="s">
        <v>40</v>
      </c>
      <c r="Q11" s="23" t="s">
        <v>41</v>
      </c>
      <c r="R11" s="23" t="s">
        <v>40</v>
      </c>
      <c r="S11" s="23" t="s">
        <v>40</v>
      </c>
      <c r="T11" s="23" t="s">
        <v>40</v>
      </c>
      <c r="U11" s="23" t="s">
        <v>40</v>
      </c>
      <c r="V11" s="23" t="str">
        <f t="shared" si="2"/>
        <v>WO</v>
      </c>
      <c r="W11" s="23" t="s">
        <v>40</v>
      </c>
      <c r="X11" s="23" t="s">
        <v>42</v>
      </c>
      <c r="Y11" s="23" t="s">
        <v>40</v>
      </c>
      <c r="Z11" s="23" t="s">
        <v>40</v>
      </c>
      <c r="AA11" s="23" t="s">
        <v>40</v>
      </c>
      <c r="AB11" s="23" t="s">
        <v>40</v>
      </c>
      <c r="AC11" s="23"/>
      <c r="AD11" s="23" t="s">
        <v>41</v>
      </c>
      <c r="AE11" s="23" t="s">
        <v>40</v>
      </c>
      <c r="AF11" s="23" t="s">
        <v>42</v>
      </c>
      <c r="AG11" s="23" t="s">
        <v>40</v>
      </c>
      <c r="AH11" s="23" t="s">
        <v>40</v>
      </c>
      <c r="AI11" s="23" t="s">
        <v>40</v>
      </c>
      <c r="AJ11" s="23" t="str">
        <f t="shared" si="2"/>
        <v>WO</v>
      </c>
      <c r="AK11" s="23" t="s">
        <v>40</v>
      </c>
      <c r="AL11" s="23" t="s">
        <v>40</v>
      </c>
      <c r="AM11" s="23" t="s">
        <v>40</v>
      </c>
      <c r="AN11" s="23" t="s">
        <v>40</v>
      </c>
      <c r="AO11" s="24" t="s">
        <v>40</v>
      </c>
      <c r="AP11" s="52"/>
      <c r="AQ11" s="54"/>
      <c r="AR11" s="30">
        <v>2</v>
      </c>
      <c r="AS11" s="11">
        <v>1002</v>
      </c>
      <c r="AT11" s="11" t="str">
        <f t="shared" si="3"/>
        <v>October</v>
      </c>
      <c r="AU11" s="11" t="s">
        <v>4</v>
      </c>
      <c r="AV11" s="39">
        <f t="shared" si="4"/>
        <v>22</v>
      </c>
      <c r="AW11">
        <f t="shared" si="5"/>
        <v>2</v>
      </c>
      <c r="AX11">
        <f t="shared" si="6"/>
        <v>3</v>
      </c>
      <c r="AY11">
        <f t="shared" si="7"/>
        <v>4</v>
      </c>
      <c r="AZ11">
        <f t="shared" si="8"/>
        <v>30</v>
      </c>
      <c r="BA11">
        <f>OctReport[[#This Row],[Days]]-OctReport[[#This Row],[Absent]]</f>
        <v>28</v>
      </c>
      <c r="BB11" s="43">
        <v>20000</v>
      </c>
      <c r="BC11" s="43">
        <f>OctReport[[#This Row],[Salary]]/OctReport[[#This Row],[Days]]</f>
        <v>666.66666666666663</v>
      </c>
      <c r="BD11" s="43">
        <f>OctReport[[#This Row],[Per Day Salary]]*OctReport[[#This Row],[Absent]]</f>
        <v>1333.3333333333333</v>
      </c>
      <c r="BE11" s="43">
        <f>OctReport[[#This Row],[Salary]]-OctReport[[#This Row],[Deduction]]</f>
        <v>18666.666666666668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40</v>
      </c>
      <c r="L12" s="23" t="s">
        <v>40</v>
      </c>
      <c r="M12" s="23" t="s">
        <v>40</v>
      </c>
      <c r="N12" s="23" t="s">
        <v>42</v>
      </c>
      <c r="O12" s="23" t="str">
        <f t="shared" si="2"/>
        <v>WO</v>
      </c>
      <c r="P12" s="23" t="s">
        <v>40</v>
      </c>
      <c r="Q12" s="23" t="s">
        <v>40</v>
      </c>
      <c r="R12" s="23" t="s">
        <v>40</v>
      </c>
      <c r="S12" s="23" t="s">
        <v>40</v>
      </c>
      <c r="T12" s="23" t="s">
        <v>40</v>
      </c>
      <c r="U12" s="23" t="s">
        <v>40</v>
      </c>
      <c r="V12" s="23" t="str">
        <f t="shared" si="2"/>
        <v>WO</v>
      </c>
      <c r="W12" s="23" t="s">
        <v>40</v>
      </c>
      <c r="X12" s="23" t="s">
        <v>42</v>
      </c>
      <c r="Y12" s="23" t="s">
        <v>40</v>
      </c>
      <c r="Z12" s="23" t="s">
        <v>40</v>
      </c>
      <c r="AA12" s="23" t="s">
        <v>40</v>
      </c>
      <c r="AB12" s="23" t="s">
        <v>40</v>
      </c>
      <c r="AC12" s="23" t="str">
        <f t="shared" si="2"/>
        <v>WO</v>
      </c>
      <c r="AD12" s="23" t="s">
        <v>40</v>
      </c>
      <c r="AE12" s="23" t="s">
        <v>40</v>
      </c>
      <c r="AF12" s="23" t="s">
        <v>42</v>
      </c>
      <c r="AG12" s="23" t="s">
        <v>40</v>
      </c>
      <c r="AH12" s="23" t="s">
        <v>40</v>
      </c>
      <c r="AI12" s="23" t="s">
        <v>40</v>
      </c>
      <c r="AJ12" s="23" t="str">
        <f t="shared" si="2"/>
        <v>WO</v>
      </c>
      <c r="AK12" s="23" t="s">
        <v>40</v>
      </c>
      <c r="AL12" s="23" t="s">
        <v>41</v>
      </c>
      <c r="AM12" s="23" t="s">
        <v>40</v>
      </c>
      <c r="AN12" s="23" t="s">
        <v>40</v>
      </c>
      <c r="AO12" s="24" t="s">
        <v>40</v>
      </c>
      <c r="AP12" s="52"/>
      <c r="AQ12" s="54"/>
      <c r="AR12" s="30">
        <v>3</v>
      </c>
      <c r="AS12" s="11">
        <v>1003</v>
      </c>
      <c r="AT12" s="11" t="str">
        <f t="shared" si="3"/>
        <v>October</v>
      </c>
      <c r="AU12" s="11" t="s">
        <v>5</v>
      </c>
      <c r="AV12" s="39">
        <f t="shared" si="4"/>
        <v>23</v>
      </c>
      <c r="AW12">
        <f t="shared" si="5"/>
        <v>1</v>
      </c>
      <c r="AX12">
        <f t="shared" si="6"/>
        <v>3</v>
      </c>
      <c r="AY12">
        <f t="shared" si="7"/>
        <v>4</v>
      </c>
      <c r="AZ12">
        <f t="shared" si="8"/>
        <v>30</v>
      </c>
      <c r="BA12">
        <f>OctReport[[#This Row],[Days]]-OctReport[[#This Row],[Absent]]</f>
        <v>29</v>
      </c>
      <c r="BB12" s="43">
        <v>25000</v>
      </c>
      <c r="BC12" s="43">
        <f>OctReport[[#This Row],[Salary]]/OctReport[[#This Row],[Days]]</f>
        <v>833.33333333333337</v>
      </c>
      <c r="BD12" s="43">
        <f>OctReport[[#This Row],[Per Day Salary]]*OctReport[[#This Row],[Absent]]</f>
        <v>833.33333333333337</v>
      </c>
      <c r="BE12" s="43">
        <f>OctReport[[#This Row],[Salary]]-OctReport[[#This Row],[Deduction]]</f>
        <v>24166.666666666668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40</v>
      </c>
      <c r="L13" s="23" t="s">
        <v>40</v>
      </c>
      <c r="M13" s="23" t="s">
        <v>40</v>
      </c>
      <c r="N13" s="23" t="s">
        <v>42</v>
      </c>
      <c r="O13" s="23" t="str">
        <f t="shared" si="2"/>
        <v>WO</v>
      </c>
      <c r="P13" s="23" t="s">
        <v>40</v>
      </c>
      <c r="Q13" s="23" t="s">
        <v>40</v>
      </c>
      <c r="R13" s="23" t="s">
        <v>40</v>
      </c>
      <c r="S13" s="23" t="s">
        <v>40</v>
      </c>
      <c r="T13" s="23" t="s">
        <v>40</v>
      </c>
      <c r="U13" s="23" t="s">
        <v>40</v>
      </c>
      <c r="V13" s="23" t="str">
        <f t="shared" si="2"/>
        <v>WO</v>
      </c>
      <c r="W13" s="23" t="s">
        <v>40</v>
      </c>
      <c r="X13" s="23" t="s">
        <v>42</v>
      </c>
      <c r="Y13" s="23" t="s">
        <v>40</v>
      </c>
      <c r="Z13" s="23" t="s">
        <v>40</v>
      </c>
      <c r="AA13" s="23" t="s">
        <v>40</v>
      </c>
      <c r="AB13" s="23" t="s">
        <v>40</v>
      </c>
      <c r="AC13" s="23" t="str">
        <f t="shared" si="2"/>
        <v>WO</v>
      </c>
      <c r="AD13" s="23" t="s">
        <v>40</v>
      </c>
      <c r="AE13" s="23" t="s">
        <v>40</v>
      </c>
      <c r="AF13" s="23" t="s">
        <v>42</v>
      </c>
      <c r="AG13" s="23" t="s">
        <v>40</v>
      </c>
      <c r="AH13" s="23" t="s">
        <v>41</v>
      </c>
      <c r="AI13" s="23" t="s">
        <v>40</v>
      </c>
      <c r="AJ13" s="23" t="str">
        <f t="shared" si="2"/>
        <v>WO</v>
      </c>
      <c r="AK13" s="23" t="s">
        <v>40</v>
      </c>
      <c r="AL13" s="23" t="s">
        <v>40</v>
      </c>
      <c r="AM13" s="23" t="s">
        <v>40</v>
      </c>
      <c r="AN13" s="23" t="s">
        <v>40</v>
      </c>
      <c r="AO13" s="24" t="s">
        <v>40</v>
      </c>
      <c r="AP13" s="52"/>
      <c r="AQ13" s="54"/>
      <c r="AR13" s="30">
        <v>4</v>
      </c>
      <c r="AS13" s="11">
        <v>1004</v>
      </c>
      <c r="AT13" s="11" t="str">
        <f t="shared" si="3"/>
        <v>October</v>
      </c>
      <c r="AU13" s="11" t="s">
        <v>6</v>
      </c>
      <c r="AV13" s="39">
        <f t="shared" si="4"/>
        <v>23</v>
      </c>
      <c r="AW13">
        <f t="shared" si="5"/>
        <v>1</v>
      </c>
      <c r="AX13">
        <f t="shared" si="6"/>
        <v>3</v>
      </c>
      <c r="AY13">
        <f t="shared" si="7"/>
        <v>4</v>
      </c>
      <c r="AZ13">
        <f t="shared" si="8"/>
        <v>30</v>
      </c>
      <c r="BA13">
        <f>OctReport[[#This Row],[Days]]-OctReport[[#This Row],[Absent]]</f>
        <v>29</v>
      </c>
      <c r="BB13" s="43">
        <v>30000</v>
      </c>
      <c r="BC13" s="43">
        <f>OctReport[[#This Row],[Salary]]/OctReport[[#This Row],[Days]]</f>
        <v>1000</v>
      </c>
      <c r="BD13" s="43">
        <f>OctReport[[#This Row],[Per Day Salary]]*OctReport[[#This Row],[Absent]]</f>
        <v>1000</v>
      </c>
      <c r="BE13" s="43">
        <f>OctReport[[#This Row],[Salary]]-OctReport[[#This Row],[Deduction]]</f>
        <v>29000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41</v>
      </c>
      <c r="L14" s="23" t="s">
        <v>40</v>
      </c>
      <c r="M14" s="23" t="s">
        <v>40</v>
      </c>
      <c r="N14" s="23" t="s">
        <v>42</v>
      </c>
      <c r="O14" s="23" t="str">
        <f t="shared" si="2"/>
        <v>WO</v>
      </c>
      <c r="P14" s="23" t="s">
        <v>41</v>
      </c>
      <c r="Q14" s="23" t="s">
        <v>40</v>
      </c>
      <c r="R14" s="23" t="s">
        <v>40</v>
      </c>
      <c r="S14" s="23" t="s">
        <v>40</v>
      </c>
      <c r="T14" s="23" t="s">
        <v>40</v>
      </c>
      <c r="U14" s="23" t="s">
        <v>40</v>
      </c>
      <c r="V14" s="23" t="str">
        <f t="shared" si="2"/>
        <v>WO</v>
      </c>
      <c r="W14" s="23" t="s">
        <v>40</v>
      </c>
      <c r="X14" s="23" t="s">
        <v>42</v>
      </c>
      <c r="Y14" s="23" t="s">
        <v>40</v>
      </c>
      <c r="Z14" s="23" t="s">
        <v>40</v>
      </c>
      <c r="AA14" s="23" t="s">
        <v>40</v>
      </c>
      <c r="AB14" s="23" t="s">
        <v>40</v>
      </c>
      <c r="AC14" s="23" t="str">
        <f t="shared" si="2"/>
        <v>WO</v>
      </c>
      <c r="AD14" s="23" t="s">
        <v>40</v>
      </c>
      <c r="AE14" s="23" t="s">
        <v>40</v>
      </c>
      <c r="AF14" s="23" t="s">
        <v>42</v>
      </c>
      <c r="AG14" s="23" t="s">
        <v>40</v>
      </c>
      <c r="AH14" s="23" t="s">
        <v>40</v>
      </c>
      <c r="AI14" s="23" t="s">
        <v>40</v>
      </c>
      <c r="AJ14" s="23" t="str">
        <f t="shared" si="2"/>
        <v>WO</v>
      </c>
      <c r="AK14" s="23" t="s">
        <v>40</v>
      </c>
      <c r="AL14" s="23" t="s">
        <v>40</v>
      </c>
      <c r="AM14" s="23" t="s">
        <v>40</v>
      </c>
      <c r="AN14" s="23" t="s">
        <v>40</v>
      </c>
      <c r="AO14" s="24" t="s">
        <v>40</v>
      </c>
      <c r="AP14" s="52"/>
      <c r="AQ14" s="54"/>
      <c r="AR14" s="30">
        <v>5</v>
      </c>
      <c r="AS14" s="11">
        <v>1005</v>
      </c>
      <c r="AT14" s="11" t="str">
        <f t="shared" si="3"/>
        <v>October</v>
      </c>
      <c r="AU14" s="11" t="s">
        <v>7</v>
      </c>
      <c r="AV14" s="39">
        <f t="shared" si="4"/>
        <v>22</v>
      </c>
      <c r="AW14">
        <f t="shared" si="5"/>
        <v>2</v>
      </c>
      <c r="AX14">
        <f t="shared" si="6"/>
        <v>3</v>
      </c>
      <c r="AY14">
        <f t="shared" si="7"/>
        <v>4</v>
      </c>
      <c r="AZ14">
        <f t="shared" si="8"/>
        <v>30</v>
      </c>
      <c r="BA14">
        <f>OctReport[[#This Row],[Days]]-OctReport[[#This Row],[Absent]]</f>
        <v>28</v>
      </c>
      <c r="BB14" s="43">
        <v>45000</v>
      </c>
      <c r="BC14" s="43">
        <f>OctReport[[#This Row],[Salary]]/OctReport[[#This Row],[Days]]</f>
        <v>1500</v>
      </c>
      <c r="BD14" s="43">
        <f>OctReport[[#This Row],[Per Day Salary]]*OctReport[[#This Row],[Absent]]</f>
        <v>3000</v>
      </c>
      <c r="BE14" s="43">
        <f>OctReport[[#This Row],[Salary]]-OctReport[[#This Row],[Deduction]]</f>
        <v>42000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">
        <v>40</v>
      </c>
      <c r="M15" s="23" t="s">
        <v>40</v>
      </c>
      <c r="N15" s="23" t="s">
        <v>42</v>
      </c>
      <c r="O15" s="23" t="str">
        <f t="shared" si="2"/>
        <v>WO</v>
      </c>
      <c r="P15" s="23" t="s">
        <v>41</v>
      </c>
      <c r="Q15" s="23" t="s">
        <v>40</v>
      </c>
      <c r="R15" s="23" t="s">
        <v>40</v>
      </c>
      <c r="S15" s="23" t="s">
        <v>40</v>
      </c>
      <c r="T15" s="23" t="s">
        <v>40</v>
      </c>
      <c r="U15" s="23" t="s">
        <v>40</v>
      </c>
      <c r="V15" s="23" t="str">
        <f t="shared" si="2"/>
        <v>WO</v>
      </c>
      <c r="W15" s="23" t="s">
        <v>41</v>
      </c>
      <c r="X15" s="23" t="s">
        <v>42</v>
      </c>
      <c r="Y15" s="23" t="s">
        <v>40</v>
      </c>
      <c r="Z15" s="23" t="s">
        <v>40</v>
      </c>
      <c r="AA15" s="23" t="s">
        <v>40</v>
      </c>
      <c r="AB15" s="23" t="s">
        <v>40</v>
      </c>
      <c r="AC15" s="23" t="str">
        <f t="shared" si="2"/>
        <v>WO</v>
      </c>
      <c r="AD15" s="23" t="s">
        <v>41</v>
      </c>
      <c r="AE15" s="23" t="s">
        <v>40</v>
      </c>
      <c r="AF15" s="23" t="s">
        <v>42</v>
      </c>
      <c r="AG15" s="23" t="s">
        <v>41</v>
      </c>
      <c r="AH15" s="23" t="s">
        <v>40</v>
      </c>
      <c r="AI15" s="23" t="s">
        <v>40</v>
      </c>
      <c r="AJ15" s="23" t="str">
        <f t="shared" si="2"/>
        <v>WO</v>
      </c>
      <c r="AK15" s="23" t="s">
        <v>40</v>
      </c>
      <c r="AL15" s="23" t="s">
        <v>40</v>
      </c>
      <c r="AM15" s="23" t="s">
        <v>40</v>
      </c>
      <c r="AN15" s="23" t="s">
        <v>40</v>
      </c>
      <c r="AO15" s="24" t="s">
        <v>40</v>
      </c>
      <c r="AP15" s="52"/>
      <c r="AQ15" s="54"/>
      <c r="AR15" s="30">
        <v>6</v>
      </c>
      <c r="AS15" s="11">
        <v>1006</v>
      </c>
      <c r="AT15" s="11" t="str">
        <f t="shared" si="3"/>
        <v>October</v>
      </c>
      <c r="AU15" s="11" t="s">
        <v>8</v>
      </c>
      <c r="AV15" s="39">
        <f t="shared" si="4"/>
        <v>20</v>
      </c>
      <c r="AW15">
        <f t="shared" si="5"/>
        <v>4</v>
      </c>
      <c r="AX15">
        <f t="shared" si="6"/>
        <v>3</v>
      </c>
      <c r="AY15">
        <f t="shared" si="7"/>
        <v>4</v>
      </c>
      <c r="AZ15">
        <f t="shared" si="8"/>
        <v>30</v>
      </c>
      <c r="BA15">
        <f>OctReport[[#This Row],[Days]]-OctReport[[#This Row],[Absent]]</f>
        <v>26</v>
      </c>
      <c r="BB15" s="43">
        <v>15000</v>
      </c>
      <c r="BC15" s="43">
        <f>OctReport[[#This Row],[Salary]]/OctReport[[#This Row],[Days]]</f>
        <v>500</v>
      </c>
      <c r="BD15" s="43">
        <f>OctReport[[#This Row],[Per Day Salary]]*OctReport[[#This Row],[Absent]]</f>
        <v>2000</v>
      </c>
      <c r="BE15" s="43">
        <f>OctReport[[#This Row],[Salary]]-OctReport[[#This Row],[Deduction]]</f>
        <v>13000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40</v>
      </c>
      <c r="L16" s="23" t="s">
        <v>40</v>
      </c>
      <c r="M16" s="23" t="s">
        <v>41</v>
      </c>
      <c r="N16" s="23" t="s">
        <v>42</v>
      </c>
      <c r="O16" s="23" t="str">
        <f t="shared" si="2"/>
        <v>WO</v>
      </c>
      <c r="P16" s="23" t="s">
        <v>41</v>
      </c>
      <c r="Q16" s="23" t="s">
        <v>40</v>
      </c>
      <c r="R16" s="23" t="s">
        <v>40</v>
      </c>
      <c r="S16" s="23" t="s">
        <v>40</v>
      </c>
      <c r="T16" s="23" t="s">
        <v>40</v>
      </c>
      <c r="U16" s="23" t="s">
        <v>40</v>
      </c>
      <c r="V16" s="23" t="str">
        <f t="shared" si="2"/>
        <v>WO</v>
      </c>
      <c r="W16" s="23" t="s">
        <v>40</v>
      </c>
      <c r="X16" s="23" t="s">
        <v>42</v>
      </c>
      <c r="Y16" s="23" t="s">
        <v>40</v>
      </c>
      <c r="Z16" s="23" t="s">
        <v>40</v>
      </c>
      <c r="AA16" s="23" t="s">
        <v>40</v>
      </c>
      <c r="AB16" s="23" t="s">
        <v>40</v>
      </c>
      <c r="AC16" s="23" t="str">
        <f t="shared" si="2"/>
        <v>WO</v>
      </c>
      <c r="AD16" s="23" t="s">
        <v>40</v>
      </c>
      <c r="AE16" s="23" t="s">
        <v>40</v>
      </c>
      <c r="AF16" s="23" t="s">
        <v>42</v>
      </c>
      <c r="AG16" s="23" t="s">
        <v>40</v>
      </c>
      <c r="AH16" s="23" t="s">
        <v>40</v>
      </c>
      <c r="AI16" s="23" t="s">
        <v>40</v>
      </c>
      <c r="AJ16" s="23" t="str">
        <f t="shared" si="2"/>
        <v>WO</v>
      </c>
      <c r="AK16" s="23" t="s">
        <v>40</v>
      </c>
      <c r="AL16" s="23" t="s">
        <v>40</v>
      </c>
      <c r="AM16" s="23" t="s">
        <v>40</v>
      </c>
      <c r="AN16" s="23" t="s">
        <v>40</v>
      </c>
      <c r="AO16" s="24" t="s">
        <v>41</v>
      </c>
      <c r="AP16" s="52"/>
      <c r="AQ16" s="54"/>
      <c r="AR16" s="30">
        <v>7</v>
      </c>
      <c r="AS16" s="11">
        <v>1007</v>
      </c>
      <c r="AT16" s="11" t="str">
        <f t="shared" si="3"/>
        <v>October</v>
      </c>
      <c r="AU16" s="11" t="s">
        <v>9</v>
      </c>
      <c r="AV16" s="39">
        <f t="shared" si="4"/>
        <v>21</v>
      </c>
      <c r="AW16">
        <f t="shared" si="5"/>
        <v>3</v>
      </c>
      <c r="AX16">
        <f t="shared" si="6"/>
        <v>3</v>
      </c>
      <c r="AY16">
        <f t="shared" si="7"/>
        <v>4</v>
      </c>
      <c r="AZ16">
        <f t="shared" si="8"/>
        <v>30</v>
      </c>
      <c r="BA16">
        <f>OctReport[[#This Row],[Days]]-OctReport[[#This Row],[Absent]]</f>
        <v>27</v>
      </c>
      <c r="BB16" s="43">
        <v>62000</v>
      </c>
      <c r="BC16" s="43">
        <f>OctReport[[#This Row],[Salary]]/OctReport[[#This Row],[Days]]</f>
        <v>2066.6666666666665</v>
      </c>
      <c r="BD16" s="43">
        <f>OctReport[[#This Row],[Per Day Salary]]*OctReport[[#This Row],[Absent]]</f>
        <v>6200</v>
      </c>
      <c r="BE16" s="43">
        <f>OctReport[[#This Row],[Salary]]-OctReport[[#This Row],[Deduction]]</f>
        <v>55800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40</v>
      </c>
      <c r="L17" s="23" t="s">
        <v>40</v>
      </c>
      <c r="M17" s="23" t="s">
        <v>40</v>
      </c>
      <c r="N17" s="23" t="s">
        <v>42</v>
      </c>
      <c r="O17" s="23" t="str">
        <f t="shared" si="2"/>
        <v>WO</v>
      </c>
      <c r="P17" s="23" t="s">
        <v>40</v>
      </c>
      <c r="Q17" s="23" t="s">
        <v>40</v>
      </c>
      <c r="R17" s="23" t="s">
        <v>40</v>
      </c>
      <c r="S17" s="23" t="s">
        <v>40</v>
      </c>
      <c r="T17" s="23" t="s">
        <v>40</v>
      </c>
      <c r="U17" s="23" t="s">
        <v>40</v>
      </c>
      <c r="V17" s="23" t="str">
        <f t="shared" si="2"/>
        <v>WO</v>
      </c>
      <c r="W17" s="23" t="s">
        <v>40</v>
      </c>
      <c r="X17" s="23" t="s">
        <v>42</v>
      </c>
      <c r="Y17" s="23" t="s">
        <v>40</v>
      </c>
      <c r="Z17" s="23" t="s">
        <v>40</v>
      </c>
      <c r="AA17" s="23" t="s">
        <v>40</v>
      </c>
      <c r="AB17" s="23" t="s">
        <v>40</v>
      </c>
      <c r="AC17" s="23" t="str">
        <f t="shared" si="2"/>
        <v>WO</v>
      </c>
      <c r="AD17" s="23" t="s">
        <v>40</v>
      </c>
      <c r="AE17" s="23" t="s">
        <v>40</v>
      </c>
      <c r="AF17" s="23" t="s">
        <v>42</v>
      </c>
      <c r="AG17" s="23" t="s">
        <v>40</v>
      </c>
      <c r="AH17" s="23" t="s">
        <v>40</v>
      </c>
      <c r="AI17" s="23" t="s">
        <v>40</v>
      </c>
      <c r="AJ17" s="23" t="str">
        <f t="shared" si="2"/>
        <v>WO</v>
      </c>
      <c r="AK17" s="23" t="s">
        <v>41</v>
      </c>
      <c r="AL17" s="23" t="s">
        <v>40</v>
      </c>
      <c r="AM17" s="23" t="s">
        <v>40</v>
      </c>
      <c r="AN17" s="23" t="s">
        <v>41</v>
      </c>
      <c r="AO17" s="24" t="s">
        <v>40</v>
      </c>
      <c r="AP17" s="52"/>
      <c r="AQ17" s="54"/>
      <c r="AR17" s="30">
        <v>8</v>
      </c>
      <c r="AS17" s="11">
        <v>1008</v>
      </c>
      <c r="AT17" s="11" t="str">
        <f t="shared" si="3"/>
        <v>October</v>
      </c>
      <c r="AU17" s="11" t="s">
        <v>10</v>
      </c>
      <c r="AV17" s="39">
        <f t="shared" si="4"/>
        <v>22</v>
      </c>
      <c r="AW17">
        <f t="shared" si="5"/>
        <v>2</v>
      </c>
      <c r="AX17">
        <f t="shared" si="6"/>
        <v>3</v>
      </c>
      <c r="AY17">
        <f t="shared" si="7"/>
        <v>4</v>
      </c>
      <c r="AZ17">
        <f t="shared" si="8"/>
        <v>30</v>
      </c>
      <c r="BA17">
        <f>OctReport[[#This Row],[Days]]-OctReport[[#This Row],[Absent]]</f>
        <v>28</v>
      </c>
      <c r="BB17" s="43">
        <v>50000</v>
      </c>
      <c r="BC17" s="43">
        <f>OctReport[[#This Row],[Salary]]/OctReport[[#This Row],[Days]]</f>
        <v>1666.6666666666667</v>
      </c>
      <c r="BD17" s="43">
        <f>OctReport[[#This Row],[Per Day Salary]]*OctReport[[#This Row],[Absent]]</f>
        <v>3333.3333333333335</v>
      </c>
      <c r="BE17" s="43">
        <f>OctReport[[#This Row],[Salary]]-OctReport[[#This Row],[Deduction]]</f>
        <v>46666.666666666664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40</v>
      </c>
      <c r="L18" s="23" t="s">
        <v>41</v>
      </c>
      <c r="M18" s="23" t="s">
        <v>40</v>
      </c>
      <c r="N18" s="23" t="s">
        <v>42</v>
      </c>
      <c r="O18" s="23" t="str">
        <f t="shared" si="2"/>
        <v>WO</v>
      </c>
      <c r="P18" s="23" t="s">
        <v>40</v>
      </c>
      <c r="Q18" s="23" t="s">
        <v>40</v>
      </c>
      <c r="R18" s="23" t="s">
        <v>41</v>
      </c>
      <c r="S18" s="23" t="s">
        <v>40</v>
      </c>
      <c r="T18" s="23" t="s">
        <v>40</v>
      </c>
      <c r="U18" s="23" t="s">
        <v>40</v>
      </c>
      <c r="V18" s="23" t="str">
        <f t="shared" si="2"/>
        <v>WO</v>
      </c>
      <c r="W18" s="23" t="s">
        <v>40</v>
      </c>
      <c r="X18" s="23" t="s">
        <v>42</v>
      </c>
      <c r="Y18" s="23" t="s">
        <v>40</v>
      </c>
      <c r="Z18" s="23" t="s">
        <v>40</v>
      </c>
      <c r="AA18" s="23" t="s">
        <v>40</v>
      </c>
      <c r="AB18" s="23" t="s">
        <v>40</v>
      </c>
      <c r="AC18" s="23"/>
      <c r="AD18" s="23" t="s">
        <v>40</v>
      </c>
      <c r="AE18" s="23" t="s">
        <v>40</v>
      </c>
      <c r="AF18" s="23" t="s">
        <v>42</v>
      </c>
      <c r="AG18" s="23" t="s">
        <v>40</v>
      </c>
      <c r="AH18" s="23" t="s">
        <v>40</v>
      </c>
      <c r="AI18" s="23" t="s">
        <v>40</v>
      </c>
      <c r="AJ18" s="23" t="s">
        <v>40</v>
      </c>
      <c r="AK18" s="23" t="s">
        <v>40</v>
      </c>
      <c r="AL18" s="23" t="s">
        <v>40</v>
      </c>
      <c r="AM18" s="23" t="s">
        <v>40</v>
      </c>
      <c r="AN18" s="23" t="s">
        <v>40</v>
      </c>
      <c r="AO18" s="24" t="s">
        <v>40</v>
      </c>
      <c r="AP18" s="52"/>
      <c r="AQ18" s="54"/>
      <c r="AR18" s="30">
        <v>9</v>
      </c>
      <c r="AS18" s="11">
        <v>1009</v>
      </c>
      <c r="AT18" s="11" t="str">
        <f t="shared" si="3"/>
        <v>October</v>
      </c>
      <c r="AU18" s="11" t="s">
        <v>11</v>
      </c>
      <c r="AV18" s="39">
        <f t="shared" si="4"/>
        <v>23</v>
      </c>
      <c r="AW18">
        <f t="shared" si="5"/>
        <v>2</v>
      </c>
      <c r="AX18">
        <f t="shared" si="6"/>
        <v>3</v>
      </c>
      <c r="AY18">
        <f t="shared" si="7"/>
        <v>4</v>
      </c>
      <c r="AZ18">
        <f t="shared" si="8"/>
        <v>30</v>
      </c>
      <c r="BA18">
        <f>OctReport[[#This Row],[Days]]-OctReport[[#This Row],[Absent]]</f>
        <v>28</v>
      </c>
      <c r="BB18" s="43">
        <v>25000</v>
      </c>
      <c r="BC18" s="43">
        <f>OctReport[[#This Row],[Salary]]/OctReport[[#This Row],[Days]]</f>
        <v>833.33333333333337</v>
      </c>
      <c r="BD18" s="43">
        <f>OctReport[[#This Row],[Per Day Salary]]*OctReport[[#This Row],[Absent]]</f>
        <v>1666.6666666666667</v>
      </c>
      <c r="BE18" s="43">
        <f>OctReport[[#This Row],[Salary]]-OctReport[[#This Row],[Deduction]]</f>
        <v>23333.333333333332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40</v>
      </c>
      <c r="L19" s="23" t="s">
        <v>40</v>
      </c>
      <c r="M19" s="23" t="s">
        <v>40</v>
      </c>
      <c r="N19" s="23" t="s">
        <v>42</v>
      </c>
      <c r="O19" s="23" t="str">
        <f t="shared" ref="O19:V29" si="9">IF(O$8="Sun","WO","")</f>
        <v>WO</v>
      </c>
      <c r="P19" s="23" t="s">
        <v>40</v>
      </c>
      <c r="Q19" s="23" t="s">
        <v>40</v>
      </c>
      <c r="R19" s="23" t="s">
        <v>41</v>
      </c>
      <c r="S19" s="23" t="s">
        <v>40</v>
      </c>
      <c r="T19" s="23" t="s">
        <v>40</v>
      </c>
      <c r="U19" s="23" t="s">
        <v>40</v>
      </c>
      <c r="V19" s="23" t="str">
        <f t="shared" si="9"/>
        <v>WO</v>
      </c>
      <c r="W19" s="23" t="s">
        <v>40</v>
      </c>
      <c r="X19" s="23" t="s">
        <v>42</v>
      </c>
      <c r="Y19" s="23" t="s">
        <v>40</v>
      </c>
      <c r="Z19" s="23" t="s">
        <v>40</v>
      </c>
      <c r="AA19" s="23" t="s">
        <v>41</v>
      </c>
      <c r="AB19" s="23" t="s">
        <v>40</v>
      </c>
      <c r="AC19" s="23" t="str">
        <f t="shared" ref="AC19:AJ19" si="10">IF(AC$8="Sun","WO","")</f>
        <v>WO</v>
      </c>
      <c r="AD19" s="23" t="s">
        <v>41</v>
      </c>
      <c r="AE19" s="23" t="s">
        <v>40</v>
      </c>
      <c r="AF19" s="23" t="s">
        <v>42</v>
      </c>
      <c r="AG19" s="23" t="s">
        <v>40</v>
      </c>
      <c r="AH19" s="23" t="s">
        <v>41</v>
      </c>
      <c r="AI19" s="23" t="s">
        <v>40</v>
      </c>
      <c r="AJ19" s="23" t="str">
        <f t="shared" si="10"/>
        <v>WO</v>
      </c>
      <c r="AK19" s="23" t="s">
        <v>40</v>
      </c>
      <c r="AL19" s="23" t="s">
        <v>40</v>
      </c>
      <c r="AM19" s="23" t="s">
        <v>40</v>
      </c>
      <c r="AN19" s="23" t="s">
        <v>40</v>
      </c>
      <c r="AO19" s="24" t="s">
        <v>40</v>
      </c>
      <c r="AP19" s="52"/>
      <c r="AQ19" s="54"/>
      <c r="AR19" s="30">
        <v>10</v>
      </c>
      <c r="AS19" s="11">
        <v>1010</v>
      </c>
      <c r="AT19" s="11" t="str">
        <f t="shared" si="3"/>
        <v>October</v>
      </c>
      <c r="AU19" s="11" t="s">
        <v>12</v>
      </c>
      <c r="AV19" s="39">
        <f t="shared" si="4"/>
        <v>20</v>
      </c>
      <c r="AW19">
        <f t="shared" si="5"/>
        <v>4</v>
      </c>
      <c r="AX19">
        <f t="shared" si="6"/>
        <v>3</v>
      </c>
      <c r="AY19">
        <f t="shared" si="7"/>
        <v>4</v>
      </c>
      <c r="AZ19">
        <f t="shared" si="8"/>
        <v>30</v>
      </c>
      <c r="BA19">
        <f>OctReport[[#This Row],[Days]]-OctReport[[#This Row],[Absent]]</f>
        <v>26</v>
      </c>
      <c r="BB19" s="43">
        <v>45000</v>
      </c>
      <c r="BC19" s="43">
        <f>OctReport[[#This Row],[Salary]]/OctReport[[#This Row],[Days]]</f>
        <v>1500</v>
      </c>
      <c r="BD19" s="43">
        <f>OctReport[[#This Row],[Per Day Salary]]*OctReport[[#This Row],[Absent]]</f>
        <v>6000</v>
      </c>
      <c r="BE19" s="43">
        <f>OctReport[[#This Row],[Salary]]-OctReport[[#This Row],[Deduction]]</f>
        <v>39000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">
        <v>41</v>
      </c>
      <c r="M20" s="23" t="s">
        <v>40</v>
      </c>
      <c r="N20" s="23" t="s">
        <v>42</v>
      </c>
      <c r="O20" s="23" t="str">
        <f t="shared" si="9"/>
        <v>WO</v>
      </c>
      <c r="P20" s="23" t="s">
        <v>40</v>
      </c>
      <c r="Q20" s="23" t="s">
        <v>40</v>
      </c>
      <c r="R20" s="23" t="s">
        <v>40</v>
      </c>
      <c r="S20" s="23" t="s">
        <v>40</v>
      </c>
      <c r="T20" s="23" t="s">
        <v>40</v>
      </c>
      <c r="U20" s="23" t="s">
        <v>40</v>
      </c>
      <c r="V20" s="23" t="str">
        <f t="shared" si="9"/>
        <v>WO</v>
      </c>
      <c r="W20" s="23" t="s">
        <v>40</v>
      </c>
      <c r="X20" s="23" t="s">
        <v>42</v>
      </c>
      <c r="Y20" s="23" t="s">
        <v>40</v>
      </c>
      <c r="Z20" s="23" t="s">
        <v>40</v>
      </c>
      <c r="AA20" s="23" t="s">
        <v>40</v>
      </c>
      <c r="AB20" s="23" t="s">
        <v>40</v>
      </c>
      <c r="AC20" s="23" t="str">
        <f t="shared" ref="AC20:AJ29" si="11">IF(AC$8="Sun","WO","")</f>
        <v>WO</v>
      </c>
      <c r="AD20" s="23" t="s">
        <v>40</v>
      </c>
      <c r="AE20" s="23" t="s">
        <v>40</v>
      </c>
      <c r="AF20" s="23" t="s">
        <v>42</v>
      </c>
      <c r="AG20" s="23" t="s">
        <v>40</v>
      </c>
      <c r="AH20" s="23" t="s">
        <v>40</v>
      </c>
      <c r="AI20" s="23" t="s">
        <v>40</v>
      </c>
      <c r="AJ20" s="23" t="str">
        <f t="shared" si="11"/>
        <v>WO</v>
      </c>
      <c r="AK20" s="23" t="s">
        <v>40</v>
      </c>
      <c r="AL20" s="23" t="s">
        <v>41</v>
      </c>
      <c r="AM20" s="23" t="s">
        <v>40</v>
      </c>
      <c r="AN20" s="23" t="s">
        <v>40</v>
      </c>
      <c r="AO20" s="24" t="s">
        <v>40</v>
      </c>
      <c r="AP20" s="52"/>
      <c r="AQ20" s="54"/>
      <c r="AR20" s="30">
        <v>11</v>
      </c>
      <c r="AS20" s="11">
        <v>1011</v>
      </c>
      <c r="AT20" s="11" t="str">
        <f t="shared" si="3"/>
        <v>October</v>
      </c>
      <c r="AU20" s="11" t="s">
        <v>13</v>
      </c>
      <c r="AV20" s="39">
        <f t="shared" si="4"/>
        <v>22</v>
      </c>
      <c r="AW20">
        <f t="shared" si="5"/>
        <v>2</v>
      </c>
      <c r="AX20">
        <f t="shared" si="6"/>
        <v>3</v>
      </c>
      <c r="AY20">
        <f t="shared" si="7"/>
        <v>4</v>
      </c>
      <c r="AZ20">
        <f t="shared" si="8"/>
        <v>30</v>
      </c>
      <c r="BA20">
        <f>OctReport[[#This Row],[Days]]-OctReport[[#This Row],[Absent]]</f>
        <v>28</v>
      </c>
      <c r="BB20" s="43">
        <v>48000</v>
      </c>
      <c r="BC20" s="43">
        <f>OctReport[[#This Row],[Salary]]/OctReport[[#This Row],[Days]]</f>
        <v>1600</v>
      </c>
      <c r="BD20" s="43">
        <f>OctReport[[#This Row],[Per Day Salary]]*OctReport[[#This Row],[Absent]]</f>
        <v>3200</v>
      </c>
      <c r="BE20" s="43">
        <f>OctReport[[#This Row],[Salary]]-OctReport[[#This Row],[Deduction]]</f>
        <v>44800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40</v>
      </c>
      <c r="L21" s="23" t="s">
        <v>40</v>
      </c>
      <c r="M21" s="23" t="s">
        <v>40</v>
      </c>
      <c r="N21" s="23" t="s">
        <v>42</v>
      </c>
      <c r="O21" s="23" t="str">
        <f t="shared" si="9"/>
        <v>WO</v>
      </c>
      <c r="P21" s="23" t="s">
        <v>40</v>
      </c>
      <c r="Q21" s="23" t="s">
        <v>40</v>
      </c>
      <c r="R21" s="23" t="s">
        <v>41</v>
      </c>
      <c r="S21" s="23" t="s">
        <v>40</v>
      </c>
      <c r="T21" s="23" t="s">
        <v>40</v>
      </c>
      <c r="U21" s="23" t="s">
        <v>40</v>
      </c>
      <c r="V21" s="23" t="str">
        <f t="shared" si="9"/>
        <v>WO</v>
      </c>
      <c r="W21" s="23" t="s">
        <v>40</v>
      </c>
      <c r="X21" s="23" t="s">
        <v>42</v>
      </c>
      <c r="Y21" s="23" t="s">
        <v>40</v>
      </c>
      <c r="Z21" s="23" t="s">
        <v>40</v>
      </c>
      <c r="AA21" s="23" t="s">
        <v>40</v>
      </c>
      <c r="AB21" s="23" t="s">
        <v>40</v>
      </c>
      <c r="AC21" s="23" t="str">
        <f t="shared" si="11"/>
        <v>WO</v>
      </c>
      <c r="AD21" s="23" t="s">
        <v>40</v>
      </c>
      <c r="AE21" s="23" t="s">
        <v>40</v>
      </c>
      <c r="AF21" s="23" t="s">
        <v>42</v>
      </c>
      <c r="AG21" s="23" t="s">
        <v>40</v>
      </c>
      <c r="AH21" s="23" t="s">
        <v>40</v>
      </c>
      <c r="AI21" s="23" t="s">
        <v>40</v>
      </c>
      <c r="AJ21" s="23" t="str">
        <f t="shared" si="11"/>
        <v>WO</v>
      </c>
      <c r="AK21" s="23" t="s">
        <v>40</v>
      </c>
      <c r="AL21" s="23" t="s">
        <v>40</v>
      </c>
      <c r="AM21" s="23" t="s">
        <v>41</v>
      </c>
      <c r="AN21" s="23" t="s">
        <v>40</v>
      </c>
      <c r="AO21" s="24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October</v>
      </c>
      <c r="AU21" s="11" t="s">
        <v>14</v>
      </c>
      <c r="AV21" s="39">
        <f t="shared" si="4"/>
        <v>22</v>
      </c>
      <c r="AW21">
        <f t="shared" si="5"/>
        <v>2</v>
      </c>
      <c r="AX21">
        <f t="shared" si="6"/>
        <v>3</v>
      </c>
      <c r="AY21">
        <f t="shared" si="7"/>
        <v>4</v>
      </c>
      <c r="AZ21">
        <f t="shared" si="8"/>
        <v>30</v>
      </c>
      <c r="BA21">
        <f>OctReport[[#This Row],[Days]]-OctReport[[#This Row],[Absent]]</f>
        <v>28</v>
      </c>
      <c r="BB21" s="43">
        <v>52000</v>
      </c>
      <c r="BC21" s="43">
        <f>OctReport[[#This Row],[Salary]]/OctReport[[#This Row],[Days]]</f>
        <v>1733.3333333333333</v>
      </c>
      <c r="BD21" s="43">
        <f>OctReport[[#This Row],[Per Day Salary]]*OctReport[[#This Row],[Absent]]</f>
        <v>3466.6666666666665</v>
      </c>
      <c r="BE21" s="43">
        <f>OctReport[[#This Row],[Salary]]-OctReport[[#This Row],[Deduction]]</f>
        <v>48533.333333333336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40</v>
      </c>
      <c r="L22" s="23" t="s">
        <v>41</v>
      </c>
      <c r="M22" s="23" t="s">
        <v>40</v>
      </c>
      <c r="N22" s="23" t="s">
        <v>42</v>
      </c>
      <c r="O22" s="23" t="str">
        <f t="shared" si="9"/>
        <v>WO</v>
      </c>
      <c r="P22" s="23" t="s">
        <v>40</v>
      </c>
      <c r="Q22" s="23" t="s">
        <v>40</v>
      </c>
      <c r="R22" s="23" t="s">
        <v>40</v>
      </c>
      <c r="S22" s="23" t="s">
        <v>40</v>
      </c>
      <c r="T22" s="23" t="s">
        <v>40</v>
      </c>
      <c r="U22" s="23" t="s">
        <v>40</v>
      </c>
      <c r="V22" s="23" t="str">
        <f t="shared" si="9"/>
        <v>WO</v>
      </c>
      <c r="W22" s="23" t="s">
        <v>41</v>
      </c>
      <c r="X22" s="23" t="s">
        <v>42</v>
      </c>
      <c r="Y22" s="23" t="s">
        <v>40</v>
      </c>
      <c r="Z22" s="23" t="s">
        <v>41</v>
      </c>
      <c r="AA22" s="23" t="s">
        <v>40</v>
      </c>
      <c r="AB22" s="23" t="s">
        <v>40</v>
      </c>
      <c r="AC22" s="23" t="str">
        <f t="shared" si="11"/>
        <v>WO</v>
      </c>
      <c r="AD22" s="23" t="s">
        <v>40</v>
      </c>
      <c r="AE22" s="23" t="s">
        <v>40</v>
      </c>
      <c r="AF22" s="23" t="s">
        <v>42</v>
      </c>
      <c r="AG22" s="23" t="s">
        <v>41</v>
      </c>
      <c r="AH22" s="23" t="s">
        <v>40</v>
      </c>
      <c r="AI22" s="23" t="s">
        <v>40</v>
      </c>
      <c r="AJ22" s="23" t="str">
        <f t="shared" si="11"/>
        <v>WO</v>
      </c>
      <c r="AK22" s="23" t="s">
        <v>40</v>
      </c>
      <c r="AL22" s="23" t="s">
        <v>40</v>
      </c>
      <c r="AM22" s="23" t="s">
        <v>40</v>
      </c>
      <c r="AN22" s="23" t="s">
        <v>40</v>
      </c>
      <c r="AO22" s="24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October</v>
      </c>
      <c r="AU22" s="11" t="s">
        <v>15</v>
      </c>
      <c r="AV22" s="39">
        <f t="shared" si="4"/>
        <v>20</v>
      </c>
      <c r="AW22">
        <f t="shared" si="5"/>
        <v>4</v>
      </c>
      <c r="AX22">
        <f t="shared" si="6"/>
        <v>3</v>
      </c>
      <c r="AY22">
        <f t="shared" si="7"/>
        <v>4</v>
      </c>
      <c r="AZ22">
        <f t="shared" si="8"/>
        <v>30</v>
      </c>
      <c r="BA22">
        <f>OctReport[[#This Row],[Days]]-OctReport[[#This Row],[Absent]]</f>
        <v>26</v>
      </c>
      <c r="BB22" s="43">
        <v>45000</v>
      </c>
      <c r="BC22" s="43">
        <f>OctReport[[#This Row],[Salary]]/OctReport[[#This Row],[Days]]</f>
        <v>1500</v>
      </c>
      <c r="BD22" s="43">
        <f>OctReport[[#This Row],[Per Day Salary]]*OctReport[[#This Row],[Absent]]</f>
        <v>6000</v>
      </c>
      <c r="BE22" s="43">
        <f>OctReport[[#This Row],[Salary]]-OctReport[[#This Row],[Deduction]]</f>
        <v>39000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40</v>
      </c>
      <c r="L23" s="23" t="s">
        <v>40</v>
      </c>
      <c r="M23" s="23" t="s">
        <v>40</v>
      </c>
      <c r="N23" s="23" t="s">
        <v>42</v>
      </c>
      <c r="O23" s="23" t="str">
        <f t="shared" si="9"/>
        <v>WO</v>
      </c>
      <c r="P23" s="23" t="s">
        <v>40</v>
      </c>
      <c r="Q23" s="23" t="s">
        <v>40</v>
      </c>
      <c r="R23" s="23" t="s">
        <v>40</v>
      </c>
      <c r="S23" s="23" t="s">
        <v>40</v>
      </c>
      <c r="T23" s="23" t="s">
        <v>40</v>
      </c>
      <c r="U23" s="23" t="s">
        <v>40</v>
      </c>
      <c r="V23" s="23" t="str">
        <f t="shared" si="9"/>
        <v>WO</v>
      </c>
      <c r="W23" s="23" t="s">
        <v>40</v>
      </c>
      <c r="X23" s="23" t="s">
        <v>42</v>
      </c>
      <c r="Y23" s="23" t="s">
        <v>40</v>
      </c>
      <c r="Z23" s="23" t="s">
        <v>40</v>
      </c>
      <c r="AA23" s="23" t="s">
        <v>40</v>
      </c>
      <c r="AB23" s="23" t="s">
        <v>40</v>
      </c>
      <c r="AC23" s="23" t="str">
        <f t="shared" si="11"/>
        <v>WO</v>
      </c>
      <c r="AD23" s="23" t="s">
        <v>40</v>
      </c>
      <c r="AE23" s="23" t="s">
        <v>40</v>
      </c>
      <c r="AF23" s="23" t="s">
        <v>42</v>
      </c>
      <c r="AG23" s="23" t="s">
        <v>40</v>
      </c>
      <c r="AH23" s="23" t="s">
        <v>40</v>
      </c>
      <c r="AI23" s="23" t="s">
        <v>40</v>
      </c>
      <c r="AJ23" s="23" t="str">
        <f t="shared" si="11"/>
        <v>WO</v>
      </c>
      <c r="AK23" s="23" t="s">
        <v>40</v>
      </c>
      <c r="AL23" s="23" t="s">
        <v>40</v>
      </c>
      <c r="AM23" s="23" t="s">
        <v>40</v>
      </c>
      <c r="AN23" s="23" t="s">
        <v>40</v>
      </c>
      <c r="AO23" s="24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October</v>
      </c>
      <c r="AU23" s="11" t="s">
        <v>16</v>
      </c>
      <c r="AV23" s="39">
        <f t="shared" si="4"/>
        <v>24</v>
      </c>
      <c r="AW23">
        <f t="shared" si="5"/>
        <v>0</v>
      </c>
      <c r="AX23">
        <f t="shared" si="6"/>
        <v>3</v>
      </c>
      <c r="AY23">
        <f t="shared" si="7"/>
        <v>4</v>
      </c>
      <c r="AZ23">
        <f t="shared" si="8"/>
        <v>30</v>
      </c>
      <c r="BA23">
        <f>OctReport[[#This Row],[Days]]-OctReport[[#This Row],[Absent]]</f>
        <v>30</v>
      </c>
      <c r="BB23" s="43">
        <v>15000</v>
      </c>
      <c r="BC23" s="43">
        <f>OctReport[[#This Row],[Salary]]/OctReport[[#This Row],[Days]]</f>
        <v>500</v>
      </c>
      <c r="BD23" s="43">
        <f>OctReport[[#This Row],[Per Day Salary]]*OctReport[[#This Row],[Absent]]</f>
        <v>0</v>
      </c>
      <c r="BE23" s="43">
        <f>OctReport[[#This Row],[Salary]]-OctReport[[#This Row],[Deduction]]</f>
        <v>15000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41</v>
      </c>
      <c r="L24" s="23" t="s">
        <v>40</v>
      </c>
      <c r="M24" s="23" t="s">
        <v>40</v>
      </c>
      <c r="N24" s="23" t="s">
        <v>42</v>
      </c>
      <c r="O24" s="23" t="str">
        <f t="shared" si="9"/>
        <v>WO</v>
      </c>
      <c r="P24" s="23" t="s">
        <v>40</v>
      </c>
      <c r="Q24" s="23" t="s">
        <v>40</v>
      </c>
      <c r="R24" s="23" t="s">
        <v>40</v>
      </c>
      <c r="S24" s="23" t="s">
        <v>40</v>
      </c>
      <c r="T24" s="23" t="s">
        <v>41</v>
      </c>
      <c r="U24" s="23" t="s">
        <v>40</v>
      </c>
      <c r="V24" s="23" t="str">
        <f t="shared" si="9"/>
        <v>WO</v>
      </c>
      <c r="W24" s="23" t="s">
        <v>40</v>
      </c>
      <c r="X24" s="23" t="s">
        <v>42</v>
      </c>
      <c r="Y24" s="23" t="s">
        <v>40</v>
      </c>
      <c r="Z24" s="23" t="s">
        <v>40</v>
      </c>
      <c r="AA24" s="23" t="s">
        <v>40</v>
      </c>
      <c r="AB24" s="23" t="s">
        <v>40</v>
      </c>
      <c r="AC24" s="23" t="str">
        <f t="shared" si="11"/>
        <v>WO</v>
      </c>
      <c r="AD24" s="23" t="s">
        <v>40</v>
      </c>
      <c r="AE24" s="23" t="s">
        <v>40</v>
      </c>
      <c r="AF24" s="23" t="s">
        <v>42</v>
      </c>
      <c r="AG24" s="23" t="s">
        <v>41</v>
      </c>
      <c r="AH24" s="23" t="s">
        <v>40</v>
      </c>
      <c r="AI24" s="23" t="s">
        <v>40</v>
      </c>
      <c r="AJ24" s="23" t="str">
        <f t="shared" si="11"/>
        <v>WO</v>
      </c>
      <c r="AK24" s="23" t="s">
        <v>40</v>
      </c>
      <c r="AL24" s="23" t="s">
        <v>41</v>
      </c>
      <c r="AM24" s="23" t="s">
        <v>40</v>
      </c>
      <c r="AN24" s="23" t="s">
        <v>40</v>
      </c>
      <c r="AO24" s="24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October</v>
      </c>
      <c r="AU24" s="11" t="s">
        <v>17</v>
      </c>
      <c r="AV24" s="39">
        <f t="shared" si="4"/>
        <v>20</v>
      </c>
      <c r="AW24">
        <f t="shared" si="5"/>
        <v>4</v>
      </c>
      <c r="AX24">
        <f t="shared" si="6"/>
        <v>3</v>
      </c>
      <c r="AY24">
        <f t="shared" si="7"/>
        <v>4</v>
      </c>
      <c r="AZ24">
        <f t="shared" si="8"/>
        <v>30</v>
      </c>
      <c r="BA24">
        <f>OctReport[[#This Row],[Days]]-OctReport[[#This Row],[Absent]]</f>
        <v>26</v>
      </c>
      <c r="BB24" s="43">
        <v>46000</v>
      </c>
      <c r="BC24" s="43">
        <f>OctReport[[#This Row],[Salary]]/OctReport[[#This Row],[Days]]</f>
        <v>1533.3333333333333</v>
      </c>
      <c r="BD24" s="43">
        <f>OctReport[[#This Row],[Per Day Salary]]*OctReport[[#This Row],[Absent]]</f>
        <v>6133.333333333333</v>
      </c>
      <c r="BE24" s="43">
        <f>OctReport[[#This Row],[Salary]]-OctReport[[#This Row],[Deduction]]</f>
        <v>39866.666666666664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40</v>
      </c>
      <c r="L25" s="23" t="s">
        <v>41</v>
      </c>
      <c r="M25" s="23" t="s">
        <v>40</v>
      </c>
      <c r="N25" s="23" t="s">
        <v>42</v>
      </c>
      <c r="O25" s="23" t="str">
        <f t="shared" si="9"/>
        <v>WO</v>
      </c>
      <c r="P25" s="23" t="s">
        <v>40</v>
      </c>
      <c r="Q25" s="23" t="s">
        <v>40</v>
      </c>
      <c r="R25" s="23" t="s">
        <v>40</v>
      </c>
      <c r="S25" s="23" t="s">
        <v>40</v>
      </c>
      <c r="T25" s="23" t="s">
        <v>40</v>
      </c>
      <c r="U25" s="23" t="s">
        <v>40</v>
      </c>
      <c r="V25" s="23" t="str">
        <f t="shared" si="9"/>
        <v>WO</v>
      </c>
      <c r="W25" s="23" t="s">
        <v>40</v>
      </c>
      <c r="X25" s="23" t="s">
        <v>42</v>
      </c>
      <c r="Y25" s="23" t="s">
        <v>40</v>
      </c>
      <c r="Z25" s="23" t="s">
        <v>40</v>
      </c>
      <c r="AA25" s="23" t="s">
        <v>41</v>
      </c>
      <c r="AB25" s="23" t="s">
        <v>40</v>
      </c>
      <c r="AC25" s="23" t="str">
        <f t="shared" si="11"/>
        <v>WO</v>
      </c>
      <c r="AD25" s="23" t="s">
        <v>41</v>
      </c>
      <c r="AE25" s="23" t="s">
        <v>40</v>
      </c>
      <c r="AF25" s="23" t="s">
        <v>42</v>
      </c>
      <c r="AG25" s="23" t="s">
        <v>40</v>
      </c>
      <c r="AH25" s="23" t="s">
        <v>40</v>
      </c>
      <c r="AI25" s="23" t="s">
        <v>40</v>
      </c>
      <c r="AJ25" s="23" t="str">
        <f t="shared" si="11"/>
        <v>WO</v>
      </c>
      <c r="AK25" s="23" t="s">
        <v>40</v>
      </c>
      <c r="AL25" s="23" t="s">
        <v>40</v>
      </c>
      <c r="AM25" s="23" t="s">
        <v>40</v>
      </c>
      <c r="AN25" s="23" t="s">
        <v>40</v>
      </c>
      <c r="AO25" s="24" t="s">
        <v>41</v>
      </c>
      <c r="AP25" s="52"/>
      <c r="AQ25" s="54"/>
      <c r="AR25" s="30">
        <v>16</v>
      </c>
      <c r="AS25" s="11">
        <v>1016</v>
      </c>
      <c r="AT25" s="11" t="str">
        <f t="shared" si="3"/>
        <v>October</v>
      </c>
      <c r="AU25" s="11" t="s">
        <v>18</v>
      </c>
      <c r="AV25" s="39">
        <f t="shared" si="4"/>
        <v>20</v>
      </c>
      <c r="AW25">
        <f t="shared" si="5"/>
        <v>4</v>
      </c>
      <c r="AX25">
        <f t="shared" si="6"/>
        <v>3</v>
      </c>
      <c r="AY25">
        <f t="shared" si="7"/>
        <v>4</v>
      </c>
      <c r="AZ25">
        <f t="shared" si="8"/>
        <v>30</v>
      </c>
      <c r="BA25">
        <f>OctReport[[#This Row],[Days]]-OctReport[[#This Row],[Absent]]</f>
        <v>26</v>
      </c>
      <c r="BB25" s="43">
        <v>52000</v>
      </c>
      <c r="BC25" s="43">
        <f>OctReport[[#This Row],[Salary]]/OctReport[[#This Row],[Days]]</f>
        <v>1733.3333333333333</v>
      </c>
      <c r="BD25" s="43">
        <f>OctReport[[#This Row],[Per Day Salary]]*OctReport[[#This Row],[Absent]]</f>
        <v>6933.333333333333</v>
      </c>
      <c r="BE25" s="43">
        <f>OctReport[[#This Row],[Salary]]-OctReport[[#This Row],[Deduction]]</f>
        <v>45066.666666666664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">
        <v>40</v>
      </c>
      <c r="M26" s="23" t="s">
        <v>40</v>
      </c>
      <c r="N26" s="23" t="s">
        <v>42</v>
      </c>
      <c r="O26" s="23" t="str">
        <f t="shared" si="9"/>
        <v>WO</v>
      </c>
      <c r="P26" s="23" t="s">
        <v>40</v>
      </c>
      <c r="Q26" s="23" t="s">
        <v>41</v>
      </c>
      <c r="R26" s="23" t="s">
        <v>40</v>
      </c>
      <c r="S26" s="23" t="s">
        <v>40</v>
      </c>
      <c r="T26" s="23" t="s">
        <v>40</v>
      </c>
      <c r="U26" s="23" t="s">
        <v>40</v>
      </c>
      <c r="V26" s="23" t="str">
        <f t="shared" si="9"/>
        <v>WO</v>
      </c>
      <c r="W26" s="23" t="s">
        <v>40</v>
      </c>
      <c r="X26" s="23" t="s">
        <v>42</v>
      </c>
      <c r="Y26" s="23" t="s">
        <v>40</v>
      </c>
      <c r="Z26" s="23" t="s">
        <v>41</v>
      </c>
      <c r="AA26" s="23" t="s">
        <v>40</v>
      </c>
      <c r="AB26" s="23" t="s">
        <v>40</v>
      </c>
      <c r="AC26" s="23" t="str">
        <f t="shared" si="11"/>
        <v>WO</v>
      </c>
      <c r="AD26" s="23" t="s">
        <v>40</v>
      </c>
      <c r="AE26" s="23" t="s">
        <v>40</v>
      </c>
      <c r="AF26" s="23" t="s">
        <v>42</v>
      </c>
      <c r="AG26" s="23" t="s">
        <v>40</v>
      </c>
      <c r="AH26" s="23" t="s">
        <v>41</v>
      </c>
      <c r="AI26" s="23" t="s">
        <v>40</v>
      </c>
      <c r="AJ26" s="23" t="str">
        <f t="shared" si="11"/>
        <v>WO</v>
      </c>
      <c r="AK26" s="23" t="s">
        <v>40</v>
      </c>
      <c r="AL26" s="23" t="s">
        <v>40</v>
      </c>
      <c r="AM26" s="23" t="s">
        <v>40</v>
      </c>
      <c r="AN26" s="23" t="s">
        <v>40</v>
      </c>
      <c r="AO26" s="24" t="s">
        <v>40</v>
      </c>
      <c r="AP26" s="52"/>
      <c r="AQ26" s="54"/>
      <c r="AR26" s="30">
        <v>17</v>
      </c>
      <c r="AS26" s="11">
        <v>1017</v>
      </c>
      <c r="AT26" s="11" t="str">
        <f t="shared" si="3"/>
        <v>October</v>
      </c>
      <c r="AU26" s="11" t="s">
        <v>19</v>
      </c>
      <c r="AV26" s="39">
        <f t="shared" si="4"/>
        <v>21</v>
      </c>
      <c r="AW26">
        <f t="shared" si="5"/>
        <v>3</v>
      </c>
      <c r="AX26">
        <f t="shared" si="6"/>
        <v>3</v>
      </c>
      <c r="AY26">
        <f t="shared" si="7"/>
        <v>4</v>
      </c>
      <c r="AZ26">
        <f t="shared" si="8"/>
        <v>30</v>
      </c>
      <c r="BA26">
        <f>OctReport[[#This Row],[Days]]-OctReport[[#This Row],[Absent]]</f>
        <v>27</v>
      </c>
      <c r="BB26" s="43">
        <v>42000</v>
      </c>
      <c r="BC26" s="43">
        <f>OctReport[[#This Row],[Salary]]/OctReport[[#This Row],[Days]]</f>
        <v>1400</v>
      </c>
      <c r="BD26" s="43">
        <f>OctReport[[#This Row],[Per Day Salary]]*OctReport[[#This Row],[Absent]]</f>
        <v>4200</v>
      </c>
      <c r="BE26" s="43">
        <f>OctReport[[#This Row],[Salary]]-OctReport[[#This Row],[Deduction]]</f>
        <v>37800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">
        <v>41</v>
      </c>
      <c r="M27" s="23" t="s">
        <v>40</v>
      </c>
      <c r="N27" s="23" t="s">
        <v>42</v>
      </c>
      <c r="O27" s="23" t="str">
        <f t="shared" si="9"/>
        <v>WO</v>
      </c>
      <c r="P27" s="23" t="s">
        <v>40</v>
      </c>
      <c r="Q27" s="23" t="s">
        <v>40</v>
      </c>
      <c r="R27" s="23" t="s">
        <v>41</v>
      </c>
      <c r="S27" s="23" t="s">
        <v>40</v>
      </c>
      <c r="T27" s="23" t="s">
        <v>40</v>
      </c>
      <c r="U27" s="23" t="s">
        <v>40</v>
      </c>
      <c r="V27" s="23" t="str">
        <f t="shared" si="9"/>
        <v>WO</v>
      </c>
      <c r="W27" s="23" t="s">
        <v>40</v>
      </c>
      <c r="X27" s="23" t="s">
        <v>42</v>
      </c>
      <c r="Y27" s="23" t="s">
        <v>40</v>
      </c>
      <c r="Z27" s="23" t="s">
        <v>40</v>
      </c>
      <c r="AA27" s="23" t="s">
        <v>40</v>
      </c>
      <c r="AB27" s="23" t="s">
        <v>40</v>
      </c>
      <c r="AC27" s="23" t="str">
        <f t="shared" si="11"/>
        <v>WO</v>
      </c>
      <c r="AD27" s="23" t="s">
        <v>40</v>
      </c>
      <c r="AE27" s="23" t="s">
        <v>40</v>
      </c>
      <c r="AF27" s="23" t="s">
        <v>42</v>
      </c>
      <c r="AG27" s="23" t="s">
        <v>40</v>
      </c>
      <c r="AH27" s="23" t="s">
        <v>40</v>
      </c>
      <c r="AI27" s="23" t="s">
        <v>40</v>
      </c>
      <c r="AJ27" s="23" t="str">
        <f t="shared" si="11"/>
        <v>WO</v>
      </c>
      <c r="AK27" s="23" t="s">
        <v>40</v>
      </c>
      <c r="AL27" s="23" t="s">
        <v>41</v>
      </c>
      <c r="AM27" s="23" t="s">
        <v>40</v>
      </c>
      <c r="AN27" s="23" t="s">
        <v>40</v>
      </c>
      <c r="AO27" s="24" t="s">
        <v>41</v>
      </c>
      <c r="AP27" s="52"/>
      <c r="AQ27" s="54"/>
      <c r="AR27" s="30">
        <v>18</v>
      </c>
      <c r="AS27" s="11">
        <v>1018</v>
      </c>
      <c r="AT27" s="11" t="str">
        <f t="shared" si="3"/>
        <v>October</v>
      </c>
      <c r="AU27" s="11" t="s">
        <v>20</v>
      </c>
      <c r="AV27" s="39">
        <f t="shared" si="4"/>
        <v>20</v>
      </c>
      <c r="AW27">
        <f t="shared" si="5"/>
        <v>4</v>
      </c>
      <c r="AX27">
        <f t="shared" si="6"/>
        <v>3</v>
      </c>
      <c r="AY27">
        <f t="shared" si="7"/>
        <v>4</v>
      </c>
      <c r="AZ27">
        <f t="shared" si="8"/>
        <v>30</v>
      </c>
      <c r="BA27">
        <f>OctReport[[#This Row],[Days]]-OctReport[[#This Row],[Absent]]</f>
        <v>26</v>
      </c>
      <c r="BB27" s="43">
        <v>62000</v>
      </c>
      <c r="BC27" s="43">
        <f>OctReport[[#This Row],[Salary]]/OctReport[[#This Row],[Days]]</f>
        <v>2066.6666666666665</v>
      </c>
      <c r="BD27" s="43">
        <f>OctReport[[#This Row],[Per Day Salary]]*OctReport[[#This Row],[Absent]]</f>
        <v>8266.6666666666661</v>
      </c>
      <c r="BE27" s="43">
        <f>OctReport[[#This Row],[Salary]]-OctReport[[#This Row],[Deduction]]</f>
        <v>53733.333333333336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40</v>
      </c>
      <c r="L28" s="23" t="s">
        <v>40</v>
      </c>
      <c r="M28" s="23" t="s">
        <v>40</v>
      </c>
      <c r="N28" s="23" t="s">
        <v>42</v>
      </c>
      <c r="O28" s="23" t="str">
        <f t="shared" si="9"/>
        <v>WO</v>
      </c>
      <c r="P28" s="23" t="s">
        <v>40</v>
      </c>
      <c r="Q28" s="23" t="s">
        <v>40</v>
      </c>
      <c r="R28" s="23" t="s">
        <v>40</v>
      </c>
      <c r="S28" s="23" t="s">
        <v>40</v>
      </c>
      <c r="T28" s="23" t="s">
        <v>40</v>
      </c>
      <c r="U28" s="23" t="s">
        <v>40</v>
      </c>
      <c r="V28" s="23" t="str">
        <f t="shared" si="9"/>
        <v>WO</v>
      </c>
      <c r="W28" s="23" t="s">
        <v>40</v>
      </c>
      <c r="X28" s="23" t="s">
        <v>42</v>
      </c>
      <c r="Y28" s="23" t="s">
        <v>40</v>
      </c>
      <c r="Z28" s="23" t="s">
        <v>41</v>
      </c>
      <c r="AA28" s="23" t="s">
        <v>40</v>
      </c>
      <c r="AB28" s="23" t="s">
        <v>40</v>
      </c>
      <c r="AC28" s="23" t="str">
        <f t="shared" si="11"/>
        <v>WO</v>
      </c>
      <c r="AD28" s="23" t="s">
        <v>40</v>
      </c>
      <c r="AE28" s="23" t="s">
        <v>40</v>
      </c>
      <c r="AF28" s="23" t="s">
        <v>42</v>
      </c>
      <c r="AG28" s="23" t="s">
        <v>40</v>
      </c>
      <c r="AH28" s="23" t="s">
        <v>40</v>
      </c>
      <c r="AI28" s="23" t="s">
        <v>40</v>
      </c>
      <c r="AJ28" s="23" t="str">
        <f t="shared" si="11"/>
        <v>WO</v>
      </c>
      <c r="AK28" s="23" t="s">
        <v>40</v>
      </c>
      <c r="AL28" s="23" t="s">
        <v>40</v>
      </c>
      <c r="AM28" s="23" t="s">
        <v>40</v>
      </c>
      <c r="AN28" s="23" t="s">
        <v>40</v>
      </c>
      <c r="AO28" s="24" t="s">
        <v>40</v>
      </c>
      <c r="AP28" s="52"/>
      <c r="AQ28" s="54"/>
      <c r="AR28" s="30">
        <v>19</v>
      </c>
      <c r="AS28" s="11">
        <v>1019</v>
      </c>
      <c r="AT28" s="11" t="str">
        <f t="shared" si="3"/>
        <v>October</v>
      </c>
      <c r="AU28" s="11" t="s">
        <v>21</v>
      </c>
      <c r="AV28" s="39">
        <f t="shared" si="4"/>
        <v>23</v>
      </c>
      <c r="AW28">
        <f t="shared" si="5"/>
        <v>1</v>
      </c>
      <c r="AX28">
        <f t="shared" si="6"/>
        <v>3</v>
      </c>
      <c r="AY28">
        <f t="shared" si="7"/>
        <v>4</v>
      </c>
      <c r="AZ28">
        <f t="shared" si="8"/>
        <v>30</v>
      </c>
      <c r="BA28">
        <f>OctReport[[#This Row],[Days]]-OctReport[[#This Row],[Absent]]</f>
        <v>29</v>
      </c>
      <c r="BB28" s="43">
        <v>41000</v>
      </c>
      <c r="BC28" s="43">
        <f>OctReport[[#This Row],[Salary]]/OctReport[[#This Row],[Days]]</f>
        <v>1366.6666666666667</v>
      </c>
      <c r="BD28" s="43">
        <f>OctReport[[#This Row],[Per Day Salary]]*OctReport[[#This Row],[Absent]]</f>
        <v>1366.6666666666667</v>
      </c>
      <c r="BE28" s="43">
        <f>OctReport[[#This Row],[Salary]]-OctReport[[#This Row],[Deduction]]</f>
        <v>39633.333333333336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40</v>
      </c>
      <c r="M29" s="26" t="s">
        <v>40</v>
      </c>
      <c r="N29" s="26" t="s">
        <v>42</v>
      </c>
      <c r="O29" s="26" t="str">
        <f t="shared" si="9"/>
        <v>WO</v>
      </c>
      <c r="P29" s="26" t="s">
        <v>40</v>
      </c>
      <c r="Q29" s="26" t="s">
        <v>40</v>
      </c>
      <c r="R29" s="26" t="s">
        <v>40</v>
      </c>
      <c r="S29" s="26" t="s">
        <v>40</v>
      </c>
      <c r="T29" s="26" t="s">
        <v>40</v>
      </c>
      <c r="U29" s="26" t="s">
        <v>40</v>
      </c>
      <c r="V29" s="26" t="str">
        <f t="shared" si="9"/>
        <v>WO</v>
      </c>
      <c r="W29" s="26" t="s">
        <v>40</v>
      </c>
      <c r="X29" s="26" t="s">
        <v>42</v>
      </c>
      <c r="Y29" s="26" t="s">
        <v>40</v>
      </c>
      <c r="Z29" s="26" t="s">
        <v>40</v>
      </c>
      <c r="AA29" s="26" t="s">
        <v>40</v>
      </c>
      <c r="AB29" s="26" t="s">
        <v>40</v>
      </c>
      <c r="AC29" s="26" t="str">
        <f t="shared" si="11"/>
        <v>WO</v>
      </c>
      <c r="AD29" s="26" t="s">
        <v>41</v>
      </c>
      <c r="AE29" s="26" t="s">
        <v>40</v>
      </c>
      <c r="AF29" s="26" t="s">
        <v>42</v>
      </c>
      <c r="AG29" s="26" t="s">
        <v>41</v>
      </c>
      <c r="AH29" s="26" t="s">
        <v>41</v>
      </c>
      <c r="AI29" s="26" t="s">
        <v>41</v>
      </c>
      <c r="AJ29" s="26" t="str">
        <f t="shared" si="11"/>
        <v>WO</v>
      </c>
      <c r="AK29" s="26" t="s">
        <v>40</v>
      </c>
      <c r="AL29" s="26" t="s">
        <v>40</v>
      </c>
      <c r="AM29" s="26" t="s">
        <v>40</v>
      </c>
      <c r="AN29" s="26" t="s">
        <v>40</v>
      </c>
      <c r="AO29" s="27" t="s">
        <v>41</v>
      </c>
      <c r="AP29" s="52"/>
      <c r="AQ29" s="54"/>
      <c r="AR29" s="31">
        <v>20</v>
      </c>
      <c r="AS29" s="12">
        <v>1020</v>
      </c>
      <c r="AT29" s="12" t="str">
        <f t="shared" si="3"/>
        <v>October</v>
      </c>
      <c r="AU29" s="12" t="s">
        <v>22</v>
      </c>
      <c r="AV29" s="45">
        <f t="shared" si="4"/>
        <v>19</v>
      </c>
      <c r="AW29" s="46">
        <f t="shared" si="5"/>
        <v>5</v>
      </c>
      <c r="AX29" s="46">
        <f t="shared" si="6"/>
        <v>3</v>
      </c>
      <c r="AY29" s="46">
        <f t="shared" si="7"/>
        <v>4</v>
      </c>
      <c r="AZ29" s="46">
        <f t="shared" si="8"/>
        <v>30</v>
      </c>
      <c r="BA29" s="46">
        <f>OctReport[[#This Row],[Days]]-OctReport[[#This Row],[Absent]]</f>
        <v>25</v>
      </c>
      <c r="BB29" s="47">
        <v>30000</v>
      </c>
      <c r="BC29" s="47">
        <f>OctReport[[#This Row],[Salary]]/OctReport[[#This Row],[Days]]</f>
        <v>1000</v>
      </c>
      <c r="BD29" s="47">
        <f>OctReport[[#This Row],[Per Day Salary]]*OctReport[[#This Row],[Absent]]</f>
        <v>5000</v>
      </c>
      <c r="BE29" s="47">
        <f>OctReport[[#This Row],[Salary]]-OctReport[[#This Row],[Deduction]]</f>
        <v>25000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14" priority="1" operator="containsText" text="L">
      <formula>NOT(ISERROR(SEARCH("L",K10)))</formula>
    </cfRule>
    <cfRule type="containsText" dxfId="13" priority="2" operator="containsText" text="A">
      <formula>NOT(ISERROR(SEARCH("A",K10)))</formula>
    </cfRule>
    <cfRule type="containsText" dxfId="12" priority="3" operator="containsText" text="P">
      <formula>NOT(ISERROR(SEARCH("P",K10)))</formula>
    </cfRule>
    <cfRule type="containsText" dxfId="11" priority="4" operator="containsText" text="WO">
      <formula>NOT(ISERROR(SEARCH("WO",K10)))</formula>
    </cfRule>
    <cfRule type="containsText" dxfId="10" priority="5" operator="containsText" text="WO">
      <formula>NOT(ISERROR(SEARCH("WO",K10)))</formula>
    </cfRule>
  </conditionalFormatting>
  <dataValidations count="1">
    <dataValidation type="list" allowBlank="1" showInputMessage="1" showErrorMessage="1" sqref="K10:N29 P10:U29 AJ18 W10:AB29 AK10:AO29 AD10:AI29" xr:uid="{3D83BE1D-6FD3-4244-9072-6B8FF503E2DD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69303-4E00-4B5C-995B-73AB33EA7136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92D50E4-F906-4441-ACED-0858F1C8A4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Oct!AV10:AY10</xm:f>
              <xm:sqref>BF10</xm:sqref>
            </x14:sparkline>
            <x14:sparkline>
              <xm:f>Oct!AV11:AY11</xm:f>
              <xm:sqref>BF11</xm:sqref>
            </x14:sparkline>
            <x14:sparkline>
              <xm:f>Oct!AV12:AY12</xm:f>
              <xm:sqref>BF12</xm:sqref>
            </x14:sparkline>
            <x14:sparkline>
              <xm:f>Oct!AV13:AY13</xm:f>
              <xm:sqref>BF13</xm:sqref>
            </x14:sparkline>
            <x14:sparkline>
              <xm:f>Oct!AV14:AY14</xm:f>
              <xm:sqref>BF14</xm:sqref>
            </x14:sparkline>
            <x14:sparkline>
              <xm:f>Oct!AV15:AY15</xm:f>
              <xm:sqref>BF15</xm:sqref>
            </x14:sparkline>
            <x14:sparkline>
              <xm:f>Oct!AV16:AY16</xm:f>
              <xm:sqref>BF16</xm:sqref>
            </x14:sparkline>
            <x14:sparkline>
              <xm:f>Oct!AV17:AY17</xm:f>
              <xm:sqref>BF17</xm:sqref>
            </x14:sparkline>
            <x14:sparkline>
              <xm:f>Oct!AV18:AY18</xm:f>
              <xm:sqref>BF18</xm:sqref>
            </x14:sparkline>
            <x14:sparkline>
              <xm:f>Oct!AV19:AY19</xm:f>
              <xm:sqref>BF19</xm:sqref>
            </x14:sparkline>
            <x14:sparkline>
              <xm:f>Oct!AV20:AY20</xm:f>
              <xm:sqref>BF20</xm:sqref>
            </x14:sparkline>
            <x14:sparkline>
              <xm:f>Oct!AV21:AY21</xm:f>
              <xm:sqref>BF21</xm:sqref>
            </x14:sparkline>
            <x14:sparkline>
              <xm:f>Oct!AV22:AY22</xm:f>
              <xm:sqref>BF22</xm:sqref>
            </x14:sparkline>
            <x14:sparkline>
              <xm:f>Oct!AV23:AY23</xm:f>
              <xm:sqref>BF23</xm:sqref>
            </x14:sparkline>
            <x14:sparkline>
              <xm:f>Oct!AV24:AY24</xm:f>
              <xm:sqref>BF24</xm:sqref>
            </x14:sparkline>
            <x14:sparkline>
              <xm:f>Oct!AV25:AY25</xm:f>
              <xm:sqref>BF25</xm:sqref>
            </x14:sparkline>
            <x14:sparkline>
              <xm:f>Oct!AV26:AY26</xm:f>
              <xm:sqref>BF26</xm:sqref>
            </x14:sparkline>
            <x14:sparkline>
              <xm:f>Oct!AV27:AY27</xm:f>
              <xm:sqref>BF27</xm:sqref>
            </x14:sparkline>
            <x14:sparkline>
              <xm:f>Oct!AV28:AY28</xm:f>
              <xm:sqref>BF28</xm:sqref>
            </x14:sparkline>
            <x14:sparkline>
              <xm:f>Oct!AV29:AY29</xm:f>
              <xm:sqref>BF29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C160-ACE4-4E96-92E8-DE58293FB7A9}">
  <dimension ref="D1:BH42"/>
  <sheetViews>
    <sheetView zoomScale="67" zoomScaleNormal="67" workbookViewId="0">
      <selection activeCell="AS18" sqref="AS18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50"/>
      <c r="G5" s="50" t="s">
        <v>24</v>
      </c>
      <c r="H5" s="51">
        <v>45962</v>
      </c>
      <c r="I5" s="50">
        <f>(DATEDIF($H$5,$L$5,"D"))</f>
        <v>29</v>
      </c>
      <c r="J5" s="50" t="str">
        <f>TEXT($H$5,"MMMM")</f>
        <v>November</v>
      </c>
      <c r="K5" s="50" t="s">
        <v>25</v>
      </c>
      <c r="L5" s="51">
        <f>EOMONTH(H5,0)</f>
        <v>45991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Sat</v>
      </c>
      <c r="L8" s="13" t="str">
        <f>TEXT(L9,"DDD")</f>
        <v>Sun</v>
      </c>
      <c r="M8" s="13" t="str">
        <f>TEXT(M9,"DDD")</f>
        <v>Mon</v>
      </c>
      <c r="N8" s="13" t="str">
        <f t="shared" ref="N8:AO8" si="0">TEXT(N9,"DDD")</f>
        <v>Tue</v>
      </c>
      <c r="O8" s="13" t="str">
        <f t="shared" si="0"/>
        <v>Wed</v>
      </c>
      <c r="P8" s="13" t="str">
        <f t="shared" si="0"/>
        <v>Thu</v>
      </c>
      <c r="Q8" s="13" t="str">
        <f t="shared" si="0"/>
        <v>Fri</v>
      </c>
      <c r="R8" s="13" t="str">
        <f t="shared" si="0"/>
        <v>Sat</v>
      </c>
      <c r="S8" s="13" t="str">
        <f t="shared" si="0"/>
        <v>Sun</v>
      </c>
      <c r="T8" s="13" t="str">
        <f t="shared" si="0"/>
        <v>Mon</v>
      </c>
      <c r="U8" s="13" t="str">
        <f t="shared" si="0"/>
        <v>Tue</v>
      </c>
      <c r="V8" s="13" t="str">
        <f t="shared" si="0"/>
        <v>Wed</v>
      </c>
      <c r="W8" s="13" t="str">
        <f t="shared" si="0"/>
        <v>Thu</v>
      </c>
      <c r="X8" s="13" t="str">
        <f t="shared" si="0"/>
        <v>Fri</v>
      </c>
      <c r="Y8" s="13" t="str">
        <f t="shared" si="0"/>
        <v>Sat</v>
      </c>
      <c r="Z8" s="13" t="str">
        <f t="shared" si="0"/>
        <v>Sun</v>
      </c>
      <c r="AA8" s="13" t="str">
        <f t="shared" si="0"/>
        <v>Mon</v>
      </c>
      <c r="AB8" s="13" t="str">
        <f t="shared" si="0"/>
        <v>Tue</v>
      </c>
      <c r="AC8" s="13" t="str">
        <f t="shared" si="0"/>
        <v>Wed</v>
      </c>
      <c r="AD8" s="13" t="str">
        <f t="shared" si="0"/>
        <v>Thu</v>
      </c>
      <c r="AE8" s="13" t="str">
        <f t="shared" si="0"/>
        <v>Fri</v>
      </c>
      <c r="AF8" s="13" t="str">
        <f t="shared" si="0"/>
        <v>Sat</v>
      </c>
      <c r="AG8" s="13" t="str">
        <f t="shared" si="0"/>
        <v>Sun</v>
      </c>
      <c r="AH8" s="13" t="str">
        <f t="shared" si="0"/>
        <v>Mon</v>
      </c>
      <c r="AI8" s="13" t="str">
        <f t="shared" si="0"/>
        <v>Tue</v>
      </c>
      <c r="AJ8" s="13" t="str">
        <f t="shared" si="0"/>
        <v>Wed</v>
      </c>
      <c r="AK8" s="13" t="str">
        <f t="shared" si="0"/>
        <v>Thu</v>
      </c>
      <c r="AL8" s="13" t="str">
        <f t="shared" si="0"/>
        <v>Fri</v>
      </c>
      <c r="AM8" s="13" t="str">
        <f t="shared" si="0"/>
        <v>Sat</v>
      </c>
      <c r="AN8" s="13" t="str">
        <f t="shared" si="0"/>
        <v>Sun</v>
      </c>
      <c r="AO8" s="13" t="str">
        <f t="shared" si="0"/>
        <v/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45962</v>
      </c>
      <c r="L9" s="17">
        <f>IF(K9&lt;$L$5,K9+1,"")</f>
        <v>45963</v>
      </c>
      <c r="M9" s="17">
        <f t="shared" ref="M9:AQ9" si="1">IF(L9&lt;$L$5,L9+1,"")</f>
        <v>45964</v>
      </c>
      <c r="N9" s="17">
        <f t="shared" si="1"/>
        <v>45965</v>
      </c>
      <c r="O9" s="17">
        <f t="shared" si="1"/>
        <v>45966</v>
      </c>
      <c r="P9" s="17">
        <f t="shared" si="1"/>
        <v>45967</v>
      </c>
      <c r="Q9" s="17">
        <f t="shared" si="1"/>
        <v>45968</v>
      </c>
      <c r="R9" s="17">
        <f t="shared" si="1"/>
        <v>45969</v>
      </c>
      <c r="S9" s="17">
        <f t="shared" si="1"/>
        <v>45970</v>
      </c>
      <c r="T9" s="17">
        <f t="shared" si="1"/>
        <v>45971</v>
      </c>
      <c r="U9" s="17">
        <f t="shared" si="1"/>
        <v>45972</v>
      </c>
      <c r="V9" s="17">
        <f t="shared" si="1"/>
        <v>45973</v>
      </c>
      <c r="W9" s="17">
        <f t="shared" si="1"/>
        <v>45974</v>
      </c>
      <c r="X9" s="17">
        <f t="shared" si="1"/>
        <v>45975</v>
      </c>
      <c r="Y9" s="17">
        <f t="shared" si="1"/>
        <v>45976</v>
      </c>
      <c r="Z9" s="17">
        <f t="shared" si="1"/>
        <v>45977</v>
      </c>
      <c r="AA9" s="17">
        <f t="shared" si="1"/>
        <v>45978</v>
      </c>
      <c r="AB9" s="17">
        <f t="shared" si="1"/>
        <v>45979</v>
      </c>
      <c r="AC9" s="17">
        <f t="shared" si="1"/>
        <v>45980</v>
      </c>
      <c r="AD9" s="17">
        <f t="shared" si="1"/>
        <v>45981</v>
      </c>
      <c r="AE9" s="17">
        <f t="shared" si="1"/>
        <v>45982</v>
      </c>
      <c r="AF9" s="17">
        <f t="shared" si="1"/>
        <v>45983</v>
      </c>
      <c r="AG9" s="17">
        <f t="shared" si="1"/>
        <v>45984</v>
      </c>
      <c r="AH9" s="17">
        <f t="shared" si="1"/>
        <v>45985</v>
      </c>
      <c r="AI9" s="17">
        <f t="shared" si="1"/>
        <v>45986</v>
      </c>
      <c r="AJ9" s="17">
        <f t="shared" si="1"/>
        <v>45987</v>
      </c>
      <c r="AK9" s="17">
        <f t="shared" si="1"/>
        <v>45988</v>
      </c>
      <c r="AL9" s="17">
        <f t="shared" si="1"/>
        <v>45989</v>
      </c>
      <c r="AM9" s="17">
        <f t="shared" si="1"/>
        <v>45990</v>
      </c>
      <c r="AN9" s="17">
        <f t="shared" si="1"/>
        <v>45991</v>
      </c>
      <c r="AO9" s="18" t="str">
        <f t="shared" si="1"/>
        <v/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5</v>
      </c>
      <c r="K10" s="20" t="s">
        <v>40</v>
      </c>
      <c r="L10" s="20" t="str">
        <f t="shared" ref="L10:AN18" si="2">IF(L$8="Sun","WO","")</f>
        <v>WO</v>
      </c>
      <c r="M10" s="20" t="s">
        <v>40</v>
      </c>
      <c r="N10" s="20" t="s">
        <v>40</v>
      </c>
      <c r="O10" s="20" t="s">
        <v>40</v>
      </c>
      <c r="P10" s="20" t="s">
        <v>40</v>
      </c>
      <c r="Q10" s="20" t="s">
        <v>40</v>
      </c>
      <c r="R10" s="20" t="s">
        <v>40</v>
      </c>
      <c r="S10" s="20"/>
      <c r="T10" s="20" t="s">
        <v>42</v>
      </c>
      <c r="U10" s="20" t="s">
        <v>40</v>
      </c>
      <c r="V10" s="20" t="s">
        <v>40</v>
      </c>
      <c r="W10" s="20" t="s">
        <v>41</v>
      </c>
      <c r="X10" s="20" t="s">
        <v>40</v>
      </c>
      <c r="Y10" s="20" t="s">
        <v>40</v>
      </c>
      <c r="Z10" s="20" t="str">
        <f t="shared" si="2"/>
        <v>WO</v>
      </c>
      <c r="AA10" s="20" t="s">
        <v>42</v>
      </c>
      <c r="AB10" s="20" t="s">
        <v>40</v>
      </c>
      <c r="AC10" s="20" t="s">
        <v>40</v>
      </c>
      <c r="AD10" s="20" t="s">
        <v>40</v>
      </c>
      <c r="AE10" s="20" t="s">
        <v>40</v>
      </c>
      <c r="AF10" s="20" t="s">
        <v>41</v>
      </c>
      <c r="AG10" s="20" t="str">
        <f t="shared" si="2"/>
        <v>WO</v>
      </c>
      <c r="AH10" s="20" t="s">
        <v>41</v>
      </c>
      <c r="AI10" s="20" t="s">
        <v>40</v>
      </c>
      <c r="AJ10" s="20" t="s">
        <v>40</v>
      </c>
      <c r="AK10" s="20" t="s">
        <v>42</v>
      </c>
      <c r="AL10" s="20" t="s">
        <v>40</v>
      </c>
      <c r="AM10" s="20" t="s">
        <v>40</v>
      </c>
      <c r="AN10" s="20" t="str">
        <f t="shared" si="2"/>
        <v>WO</v>
      </c>
      <c r="AO10" s="21" t="s">
        <v>40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November</v>
      </c>
      <c r="AU10" s="28" t="s">
        <v>3</v>
      </c>
      <c r="AV10" s="37">
        <f t="shared" ref="AV10:AV29" si="4">COUNTIF($K10:$AO10,"P")</f>
        <v>20</v>
      </c>
      <c r="AW10" s="38">
        <f t="shared" ref="AW10:AW29" si="5">COUNTIF($K10:$AO10,"A")</f>
        <v>3</v>
      </c>
      <c r="AX10" s="38">
        <f t="shared" ref="AX10:AX29" si="6">COUNTIF($K10:$AO10,"L")</f>
        <v>3</v>
      </c>
      <c r="AY10" s="38">
        <f t="shared" ref="AY10:AY29" si="7">$J$10</f>
        <v>5</v>
      </c>
      <c r="AZ10" s="38">
        <f t="shared" ref="AZ10:AZ29" si="8">$I$5</f>
        <v>29</v>
      </c>
      <c r="BA10" s="38">
        <f>NovReport[[#This Row],[Days]]-NovReport[[#This Row],[Absent]]</f>
        <v>26</v>
      </c>
      <c r="BB10" s="41">
        <v>10000</v>
      </c>
      <c r="BC10" s="41">
        <f>NovReport[[#This Row],[Salary]]/NovReport[[#This Row],[Days]]</f>
        <v>344.82758620689657</v>
      </c>
      <c r="BD10" s="41">
        <f>NovReport[[#This Row],[Per Day Salary]]*NovReport[[#This Row],[Absent]]</f>
        <v>1034.4827586206898</v>
      </c>
      <c r="BE10" s="41">
        <f>NovReport[[#This Row],[Salary]]-NovReport[[#This Row],[Deduction]]</f>
        <v>8965.5172413793098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5</v>
      </c>
      <c r="K11" s="23" t="s">
        <v>40</v>
      </c>
      <c r="L11" s="23" t="str">
        <f t="shared" si="2"/>
        <v>WO</v>
      </c>
      <c r="M11" s="23" t="s">
        <v>40</v>
      </c>
      <c r="N11" s="23" t="s">
        <v>40</v>
      </c>
      <c r="O11" s="23" t="s">
        <v>40</v>
      </c>
      <c r="P11" s="23" t="s">
        <v>40</v>
      </c>
      <c r="Q11" s="23" t="s">
        <v>40</v>
      </c>
      <c r="R11" s="23" t="s">
        <v>40</v>
      </c>
      <c r="S11" s="23" t="str">
        <f t="shared" si="2"/>
        <v>WO</v>
      </c>
      <c r="T11" s="23" t="s">
        <v>42</v>
      </c>
      <c r="U11" s="23" t="s">
        <v>40</v>
      </c>
      <c r="V11" s="23" t="s">
        <v>40</v>
      </c>
      <c r="W11" s="23" t="s">
        <v>40</v>
      </c>
      <c r="X11" s="23" t="s">
        <v>40</v>
      </c>
      <c r="Y11" s="23" t="s">
        <v>40</v>
      </c>
      <c r="Z11" s="23" t="str">
        <f t="shared" si="2"/>
        <v>WO</v>
      </c>
      <c r="AA11" s="23" t="s">
        <v>42</v>
      </c>
      <c r="AB11" s="23" t="s">
        <v>40</v>
      </c>
      <c r="AC11" s="23" t="s">
        <v>40</v>
      </c>
      <c r="AD11" s="23" t="s">
        <v>40</v>
      </c>
      <c r="AE11" s="23" t="s">
        <v>40</v>
      </c>
      <c r="AF11" s="23" t="s">
        <v>40</v>
      </c>
      <c r="AG11" s="23" t="str">
        <f t="shared" si="2"/>
        <v>WO</v>
      </c>
      <c r="AH11" s="23" t="s">
        <v>40</v>
      </c>
      <c r="AI11" s="23" t="s">
        <v>40</v>
      </c>
      <c r="AJ11" s="23" t="s">
        <v>40</v>
      </c>
      <c r="AK11" s="23" t="s">
        <v>42</v>
      </c>
      <c r="AL11" s="23" t="s">
        <v>40</v>
      </c>
      <c r="AM11" s="23" t="s">
        <v>40</v>
      </c>
      <c r="AN11" s="23" t="str">
        <f t="shared" si="2"/>
        <v>WO</v>
      </c>
      <c r="AO11" s="24" t="s">
        <v>40</v>
      </c>
      <c r="AP11" s="52"/>
      <c r="AQ11" s="54"/>
      <c r="AR11" s="30">
        <v>2</v>
      </c>
      <c r="AS11" s="11">
        <v>1002</v>
      </c>
      <c r="AT11" s="11" t="str">
        <f t="shared" si="3"/>
        <v>November</v>
      </c>
      <c r="AU11" s="11" t="s">
        <v>4</v>
      </c>
      <c r="AV11" s="39">
        <f t="shared" si="4"/>
        <v>23</v>
      </c>
      <c r="AW11">
        <f t="shared" si="5"/>
        <v>0</v>
      </c>
      <c r="AX11">
        <f t="shared" si="6"/>
        <v>3</v>
      </c>
      <c r="AY11">
        <f t="shared" si="7"/>
        <v>5</v>
      </c>
      <c r="AZ11">
        <f t="shared" si="8"/>
        <v>29</v>
      </c>
      <c r="BA11">
        <f>NovReport[[#This Row],[Days]]-NovReport[[#This Row],[Absent]]</f>
        <v>29</v>
      </c>
      <c r="BB11" s="43">
        <v>20000</v>
      </c>
      <c r="BC11" s="43">
        <f>NovReport[[#This Row],[Salary]]/NovReport[[#This Row],[Days]]</f>
        <v>689.65517241379314</v>
      </c>
      <c r="BD11" s="43">
        <f>NovReport[[#This Row],[Per Day Salary]]*NovReport[[#This Row],[Absent]]</f>
        <v>0</v>
      </c>
      <c r="BE11" s="43">
        <f>NovReport[[#This Row],[Salary]]-NovReport[[#This Row],[Deduction]]</f>
        <v>20000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5</v>
      </c>
      <c r="K12" s="23" t="s">
        <v>40</v>
      </c>
      <c r="L12" s="23" t="str">
        <f t="shared" si="2"/>
        <v>WO</v>
      </c>
      <c r="M12" s="23" t="s">
        <v>40</v>
      </c>
      <c r="N12" s="23" t="s">
        <v>40</v>
      </c>
      <c r="O12" s="23" t="s">
        <v>40</v>
      </c>
      <c r="P12" s="23" t="s">
        <v>40</v>
      </c>
      <c r="Q12" s="23" t="s">
        <v>40</v>
      </c>
      <c r="R12" s="23" t="s">
        <v>40</v>
      </c>
      <c r="S12" s="23" t="str">
        <f t="shared" si="2"/>
        <v>WO</v>
      </c>
      <c r="T12" s="23" t="s">
        <v>42</v>
      </c>
      <c r="U12" s="23" t="s">
        <v>40</v>
      </c>
      <c r="V12" s="23" t="s">
        <v>40</v>
      </c>
      <c r="W12" s="23" t="s">
        <v>40</v>
      </c>
      <c r="X12" s="23" t="s">
        <v>40</v>
      </c>
      <c r="Y12" s="23" t="s">
        <v>40</v>
      </c>
      <c r="Z12" s="23"/>
      <c r="AA12" s="23" t="s">
        <v>42</v>
      </c>
      <c r="AB12" s="23" t="s">
        <v>40</v>
      </c>
      <c r="AC12" s="23" t="s">
        <v>40</v>
      </c>
      <c r="AD12" s="23" t="s">
        <v>40</v>
      </c>
      <c r="AE12" s="23" t="s">
        <v>40</v>
      </c>
      <c r="AF12" s="23" t="s">
        <v>40</v>
      </c>
      <c r="AG12" s="23" t="str">
        <f t="shared" si="2"/>
        <v>WO</v>
      </c>
      <c r="AH12" s="23" t="s">
        <v>40</v>
      </c>
      <c r="AI12" s="23" t="s">
        <v>40</v>
      </c>
      <c r="AJ12" s="23" t="s">
        <v>40</v>
      </c>
      <c r="AK12" s="23" t="s">
        <v>42</v>
      </c>
      <c r="AL12" s="23" t="s">
        <v>40</v>
      </c>
      <c r="AM12" s="23" t="s">
        <v>40</v>
      </c>
      <c r="AN12" s="23" t="str">
        <f t="shared" si="2"/>
        <v>WO</v>
      </c>
      <c r="AO12" s="24" t="s">
        <v>41</v>
      </c>
      <c r="AP12" s="52"/>
      <c r="AQ12" s="54"/>
      <c r="AR12" s="30">
        <v>3</v>
      </c>
      <c r="AS12" s="11">
        <v>1003</v>
      </c>
      <c r="AT12" s="11" t="str">
        <f t="shared" si="3"/>
        <v>November</v>
      </c>
      <c r="AU12" s="11" t="s">
        <v>5</v>
      </c>
      <c r="AV12" s="39">
        <f t="shared" si="4"/>
        <v>22</v>
      </c>
      <c r="AW12">
        <f t="shared" si="5"/>
        <v>1</v>
      </c>
      <c r="AX12">
        <f t="shared" si="6"/>
        <v>3</v>
      </c>
      <c r="AY12">
        <f t="shared" si="7"/>
        <v>5</v>
      </c>
      <c r="AZ12">
        <f t="shared" si="8"/>
        <v>29</v>
      </c>
      <c r="BA12">
        <f>NovReport[[#This Row],[Days]]-NovReport[[#This Row],[Absent]]</f>
        <v>28</v>
      </c>
      <c r="BB12" s="43">
        <v>25000</v>
      </c>
      <c r="BC12" s="43">
        <f>NovReport[[#This Row],[Salary]]/NovReport[[#This Row],[Days]]</f>
        <v>862.06896551724139</v>
      </c>
      <c r="BD12" s="43">
        <f>NovReport[[#This Row],[Per Day Salary]]*NovReport[[#This Row],[Absent]]</f>
        <v>862.06896551724139</v>
      </c>
      <c r="BE12" s="43">
        <f>NovReport[[#This Row],[Salary]]-NovReport[[#This Row],[Deduction]]</f>
        <v>24137.931034482757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5</v>
      </c>
      <c r="K13" s="23" t="s">
        <v>40</v>
      </c>
      <c r="L13" s="23" t="str">
        <f t="shared" si="2"/>
        <v>WO</v>
      </c>
      <c r="M13" s="23" t="s">
        <v>40</v>
      </c>
      <c r="N13" s="23" t="s">
        <v>41</v>
      </c>
      <c r="O13" s="23" t="s">
        <v>40</v>
      </c>
      <c r="P13" s="23" t="s">
        <v>40</v>
      </c>
      <c r="Q13" s="23" t="s">
        <v>40</v>
      </c>
      <c r="R13" s="23" t="s">
        <v>40</v>
      </c>
      <c r="S13" s="23" t="str">
        <f t="shared" si="2"/>
        <v>WO</v>
      </c>
      <c r="T13" s="23" t="s">
        <v>42</v>
      </c>
      <c r="U13" s="23" t="s">
        <v>41</v>
      </c>
      <c r="V13" s="23" t="s">
        <v>40</v>
      </c>
      <c r="W13" s="23" t="s">
        <v>40</v>
      </c>
      <c r="X13" s="23" t="s">
        <v>40</v>
      </c>
      <c r="Y13" s="23" t="s">
        <v>40</v>
      </c>
      <c r="Z13" s="23" t="str">
        <f t="shared" si="2"/>
        <v>WO</v>
      </c>
      <c r="AA13" s="23" t="s">
        <v>42</v>
      </c>
      <c r="AB13" s="23" t="s">
        <v>40</v>
      </c>
      <c r="AC13" s="23" t="s">
        <v>41</v>
      </c>
      <c r="AD13" s="23" t="s">
        <v>40</v>
      </c>
      <c r="AE13" s="23" t="s">
        <v>40</v>
      </c>
      <c r="AF13" s="23" t="s">
        <v>40</v>
      </c>
      <c r="AG13" s="23" t="str">
        <f t="shared" si="2"/>
        <v>WO</v>
      </c>
      <c r="AH13" s="23" t="s">
        <v>40</v>
      </c>
      <c r="AI13" s="23" t="s">
        <v>41</v>
      </c>
      <c r="AJ13" s="23" t="s">
        <v>40</v>
      </c>
      <c r="AK13" s="23" t="s">
        <v>42</v>
      </c>
      <c r="AL13" s="23" t="s">
        <v>41</v>
      </c>
      <c r="AM13" s="23" t="s">
        <v>40</v>
      </c>
      <c r="AN13" s="23" t="str">
        <f t="shared" si="2"/>
        <v>WO</v>
      </c>
      <c r="AO13" s="24" t="s">
        <v>40</v>
      </c>
      <c r="AP13" s="52"/>
      <c r="AQ13" s="54"/>
      <c r="AR13" s="30">
        <v>4</v>
      </c>
      <c r="AS13" s="11">
        <v>1004</v>
      </c>
      <c r="AT13" s="11" t="str">
        <f t="shared" si="3"/>
        <v>November</v>
      </c>
      <c r="AU13" s="11" t="s">
        <v>6</v>
      </c>
      <c r="AV13" s="39">
        <f t="shared" si="4"/>
        <v>18</v>
      </c>
      <c r="AW13">
        <f t="shared" si="5"/>
        <v>5</v>
      </c>
      <c r="AX13">
        <f t="shared" si="6"/>
        <v>3</v>
      </c>
      <c r="AY13">
        <f t="shared" si="7"/>
        <v>5</v>
      </c>
      <c r="AZ13">
        <f t="shared" si="8"/>
        <v>29</v>
      </c>
      <c r="BA13">
        <f>NovReport[[#This Row],[Days]]-NovReport[[#This Row],[Absent]]</f>
        <v>24</v>
      </c>
      <c r="BB13" s="43">
        <v>30000</v>
      </c>
      <c r="BC13" s="43">
        <f>NovReport[[#This Row],[Salary]]/NovReport[[#This Row],[Days]]</f>
        <v>1034.4827586206898</v>
      </c>
      <c r="BD13" s="43">
        <f>NovReport[[#This Row],[Per Day Salary]]*NovReport[[#This Row],[Absent]]</f>
        <v>5172.4137931034493</v>
      </c>
      <c r="BE13" s="43">
        <f>NovReport[[#This Row],[Salary]]-NovReport[[#This Row],[Deduction]]</f>
        <v>24827.586206896551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5</v>
      </c>
      <c r="K14" s="23" t="s">
        <v>40</v>
      </c>
      <c r="L14" s="23" t="str">
        <f t="shared" si="2"/>
        <v>WO</v>
      </c>
      <c r="M14" s="23" t="s">
        <v>40</v>
      </c>
      <c r="N14" s="23" t="s">
        <v>40</v>
      </c>
      <c r="O14" s="23" t="s">
        <v>40</v>
      </c>
      <c r="P14" s="23" t="s">
        <v>41</v>
      </c>
      <c r="Q14" s="23" t="s">
        <v>40</v>
      </c>
      <c r="R14" s="23" t="s">
        <v>40</v>
      </c>
      <c r="S14" s="23" t="str">
        <f t="shared" si="2"/>
        <v>WO</v>
      </c>
      <c r="T14" s="23" t="s">
        <v>42</v>
      </c>
      <c r="U14" s="23" t="s">
        <v>40</v>
      </c>
      <c r="V14" s="23" t="s">
        <v>40</v>
      </c>
      <c r="W14" s="23" t="s">
        <v>40</v>
      </c>
      <c r="X14" s="23" t="s">
        <v>40</v>
      </c>
      <c r="Y14" s="23" t="s">
        <v>40</v>
      </c>
      <c r="Z14" s="23" t="str">
        <f t="shared" si="2"/>
        <v>WO</v>
      </c>
      <c r="AA14" s="23" t="s">
        <v>42</v>
      </c>
      <c r="AB14" s="23" t="s">
        <v>40</v>
      </c>
      <c r="AC14" s="23" t="s">
        <v>40</v>
      </c>
      <c r="AD14" s="23" t="s">
        <v>41</v>
      </c>
      <c r="AE14" s="23" t="s">
        <v>40</v>
      </c>
      <c r="AF14" s="23" t="s">
        <v>40</v>
      </c>
      <c r="AG14" s="23" t="str">
        <f t="shared" si="2"/>
        <v>WO</v>
      </c>
      <c r="AH14" s="23" t="s">
        <v>40</v>
      </c>
      <c r="AI14" s="23" t="s">
        <v>40</v>
      </c>
      <c r="AJ14" s="23" t="s">
        <v>41</v>
      </c>
      <c r="AK14" s="23" t="s">
        <v>42</v>
      </c>
      <c r="AL14" s="23" t="s">
        <v>40</v>
      </c>
      <c r="AM14" s="23" t="s">
        <v>40</v>
      </c>
      <c r="AN14" s="23" t="str">
        <f t="shared" si="2"/>
        <v>WO</v>
      </c>
      <c r="AO14" s="24" t="s">
        <v>40</v>
      </c>
      <c r="AP14" s="52"/>
      <c r="AQ14" s="54"/>
      <c r="AR14" s="30">
        <v>5</v>
      </c>
      <c r="AS14" s="11">
        <v>1005</v>
      </c>
      <c r="AT14" s="11" t="str">
        <f t="shared" si="3"/>
        <v>November</v>
      </c>
      <c r="AU14" s="11" t="s">
        <v>7</v>
      </c>
      <c r="AV14" s="39">
        <f t="shared" si="4"/>
        <v>20</v>
      </c>
      <c r="AW14">
        <f t="shared" si="5"/>
        <v>3</v>
      </c>
      <c r="AX14">
        <f t="shared" si="6"/>
        <v>3</v>
      </c>
      <c r="AY14">
        <f t="shared" si="7"/>
        <v>5</v>
      </c>
      <c r="AZ14">
        <f t="shared" si="8"/>
        <v>29</v>
      </c>
      <c r="BA14">
        <f>NovReport[[#This Row],[Days]]-NovReport[[#This Row],[Absent]]</f>
        <v>26</v>
      </c>
      <c r="BB14" s="43">
        <v>45000</v>
      </c>
      <c r="BC14" s="43">
        <f>NovReport[[#This Row],[Salary]]/NovReport[[#This Row],[Days]]</f>
        <v>1551.7241379310344</v>
      </c>
      <c r="BD14" s="43">
        <f>NovReport[[#This Row],[Per Day Salary]]*NovReport[[#This Row],[Absent]]</f>
        <v>4655.1724137931033</v>
      </c>
      <c r="BE14" s="43">
        <f>NovReport[[#This Row],[Salary]]-NovReport[[#This Row],[Deduction]]</f>
        <v>40344.827586206899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5</v>
      </c>
      <c r="K15" s="23" t="s">
        <v>40</v>
      </c>
      <c r="L15" s="23" t="str">
        <f t="shared" si="2"/>
        <v>WO</v>
      </c>
      <c r="M15" s="23" t="s">
        <v>40</v>
      </c>
      <c r="N15" s="23" t="s">
        <v>40</v>
      </c>
      <c r="O15" s="23" t="s">
        <v>40</v>
      </c>
      <c r="P15" s="23" t="s">
        <v>40</v>
      </c>
      <c r="Q15" s="23" t="s">
        <v>40</v>
      </c>
      <c r="R15" s="23" t="s">
        <v>40</v>
      </c>
      <c r="S15" s="23" t="str">
        <f t="shared" si="2"/>
        <v>WO</v>
      </c>
      <c r="T15" s="23" t="s">
        <v>42</v>
      </c>
      <c r="U15" s="23" t="s">
        <v>40</v>
      </c>
      <c r="V15" s="23" t="s">
        <v>40</v>
      </c>
      <c r="W15" s="23" t="s">
        <v>41</v>
      </c>
      <c r="X15" s="23" t="s">
        <v>40</v>
      </c>
      <c r="Y15" s="23" t="s">
        <v>40</v>
      </c>
      <c r="Z15" s="23" t="str">
        <f t="shared" si="2"/>
        <v>WO</v>
      </c>
      <c r="AA15" s="23" t="s">
        <v>42</v>
      </c>
      <c r="AB15" s="23" t="s">
        <v>40</v>
      </c>
      <c r="AC15" s="23" t="s">
        <v>40</v>
      </c>
      <c r="AD15" s="23" t="s">
        <v>40</v>
      </c>
      <c r="AE15" s="23" t="s">
        <v>40</v>
      </c>
      <c r="AF15" s="23" t="s">
        <v>40</v>
      </c>
      <c r="AG15" s="23" t="str">
        <f t="shared" si="2"/>
        <v>WO</v>
      </c>
      <c r="AH15" s="23" t="s">
        <v>40</v>
      </c>
      <c r="AI15" s="23" t="s">
        <v>40</v>
      </c>
      <c r="AJ15" s="23" t="s">
        <v>40</v>
      </c>
      <c r="AK15" s="23" t="s">
        <v>42</v>
      </c>
      <c r="AL15" s="23" t="s">
        <v>40</v>
      </c>
      <c r="AM15" s="23" t="s">
        <v>40</v>
      </c>
      <c r="AN15" s="23" t="str">
        <f t="shared" si="2"/>
        <v>WO</v>
      </c>
      <c r="AO15" s="24" t="s">
        <v>41</v>
      </c>
      <c r="AP15" s="52"/>
      <c r="AQ15" s="54"/>
      <c r="AR15" s="30">
        <v>6</v>
      </c>
      <c r="AS15" s="11">
        <v>1006</v>
      </c>
      <c r="AT15" s="11" t="str">
        <f t="shared" si="3"/>
        <v>November</v>
      </c>
      <c r="AU15" s="11" t="s">
        <v>8</v>
      </c>
      <c r="AV15" s="39">
        <f t="shared" si="4"/>
        <v>21</v>
      </c>
      <c r="AW15">
        <f t="shared" si="5"/>
        <v>2</v>
      </c>
      <c r="AX15">
        <f t="shared" si="6"/>
        <v>3</v>
      </c>
      <c r="AY15">
        <f t="shared" si="7"/>
        <v>5</v>
      </c>
      <c r="AZ15">
        <f t="shared" si="8"/>
        <v>29</v>
      </c>
      <c r="BA15">
        <f>NovReport[[#This Row],[Days]]-NovReport[[#This Row],[Absent]]</f>
        <v>27</v>
      </c>
      <c r="BB15" s="43">
        <v>15000</v>
      </c>
      <c r="BC15" s="43">
        <f>NovReport[[#This Row],[Salary]]/NovReport[[#This Row],[Days]]</f>
        <v>517.24137931034488</v>
      </c>
      <c r="BD15" s="43">
        <f>NovReport[[#This Row],[Per Day Salary]]*NovReport[[#This Row],[Absent]]</f>
        <v>1034.4827586206898</v>
      </c>
      <c r="BE15" s="43">
        <f>NovReport[[#This Row],[Salary]]-NovReport[[#This Row],[Deduction]]</f>
        <v>13965.51724137931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5</v>
      </c>
      <c r="K16" s="23" t="s">
        <v>40</v>
      </c>
      <c r="L16" s="23" t="str">
        <f t="shared" si="2"/>
        <v>WO</v>
      </c>
      <c r="M16" s="23" t="s">
        <v>40</v>
      </c>
      <c r="N16" s="23" t="s">
        <v>40</v>
      </c>
      <c r="O16" s="23" t="s">
        <v>41</v>
      </c>
      <c r="P16" s="23" t="s">
        <v>40</v>
      </c>
      <c r="Q16" s="23" t="s">
        <v>40</v>
      </c>
      <c r="R16" s="23" t="s">
        <v>40</v>
      </c>
      <c r="S16" s="23" t="str">
        <f t="shared" si="2"/>
        <v>WO</v>
      </c>
      <c r="T16" s="23" t="s">
        <v>42</v>
      </c>
      <c r="U16" s="23" t="s">
        <v>40</v>
      </c>
      <c r="V16" s="23" t="s">
        <v>40</v>
      </c>
      <c r="W16" s="23" t="s">
        <v>40</v>
      </c>
      <c r="X16" s="23" t="s">
        <v>40</v>
      </c>
      <c r="Y16" s="23" t="s">
        <v>40</v>
      </c>
      <c r="Z16" s="23" t="str">
        <f t="shared" si="2"/>
        <v>WO</v>
      </c>
      <c r="AA16" s="23" t="s">
        <v>42</v>
      </c>
      <c r="AB16" s="23" t="s">
        <v>40</v>
      </c>
      <c r="AC16" s="23" t="s">
        <v>40</v>
      </c>
      <c r="AD16" s="23" t="s">
        <v>40</v>
      </c>
      <c r="AE16" s="23" t="s">
        <v>41</v>
      </c>
      <c r="AF16" s="23" t="s">
        <v>40</v>
      </c>
      <c r="AG16" s="23" t="str">
        <f t="shared" si="2"/>
        <v>WO</v>
      </c>
      <c r="AH16" s="23" t="s">
        <v>41</v>
      </c>
      <c r="AI16" s="23" t="s">
        <v>40</v>
      </c>
      <c r="AJ16" s="23" t="s">
        <v>40</v>
      </c>
      <c r="AK16" s="23" t="s">
        <v>42</v>
      </c>
      <c r="AL16" s="23" t="s">
        <v>40</v>
      </c>
      <c r="AM16" s="23" t="s">
        <v>41</v>
      </c>
      <c r="AN16" s="23" t="str">
        <f t="shared" si="2"/>
        <v>WO</v>
      </c>
      <c r="AO16" s="24" t="s">
        <v>41</v>
      </c>
      <c r="AP16" s="52"/>
      <c r="AQ16" s="54"/>
      <c r="AR16" s="30">
        <v>7</v>
      </c>
      <c r="AS16" s="11">
        <v>1007</v>
      </c>
      <c r="AT16" s="11" t="str">
        <f t="shared" si="3"/>
        <v>November</v>
      </c>
      <c r="AU16" s="11" t="s">
        <v>9</v>
      </c>
      <c r="AV16" s="39">
        <f t="shared" si="4"/>
        <v>18</v>
      </c>
      <c r="AW16">
        <f t="shared" si="5"/>
        <v>5</v>
      </c>
      <c r="AX16">
        <f t="shared" si="6"/>
        <v>3</v>
      </c>
      <c r="AY16">
        <f t="shared" si="7"/>
        <v>5</v>
      </c>
      <c r="AZ16">
        <f t="shared" si="8"/>
        <v>29</v>
      </c>
      <c r="BA16">
        <f>NovReport[[#This Row],[Days]]-NovReport[[#This Row],[Absent]]</f>
        <v>24</v>
      </c>
      <c r="BB16" s="43">
        <v>62000</v>
      </c>
      <c r="BC16" s="43">
        <f>NovReport[[#This Row],[Salary]]/NovReport[[#This Row],[Days]]</f>
        <v>2137.9310344827586</v>
      </c>
      <c r="BD16" s="43">
        <f>NovReport[[#This Row],[Per Day Salary]]*NovReport[[#This Row],[Absent]]</f>
        <v>10689.655172413793</v>
      </c>
      <c r="BE16" s="43">
        <f>NovReport[[#This Row],[Salary]]-NovReport[[#This Row],[Deduction]]</f>
        <v>51310.344827586203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5</v>
      </c>
      <c r="K17" s="23" t="s">
        <v>40</v>
      </c>
      <c r="L17" s="23" t="str">
        <f t="shared" si="2"/>
        <v>WO</v>
      </c>
      <c r="M17" s="23" t="s">
        <v>40</v>
      </c>
      <c r="N17" s="23" t="s">
        <v>40</v>
      </c>
      <c r="O17" s="23" t="s">
        <v>40</v>
      </c>
      <c r="P17" s="23" t="s">
        <v>40</v>
      </c>
      <c r="Q17" s="23" t="s">
        <v>40</v>
      </c>
      <c r="R17" s="23" t="s">
        <v>40</v>
      </c>
      <c r="S17" s="23" t="str">
        <f t="shared" si="2"/>
        <v>WO</v>
      </c>
      <c r="T17" s="23" t="s">
        <v>42</v>
      </c>
      <c r="U17" s="23" t="s">
        <v>40</v>
      </c>
      <c r="V17" s="23" t="s">
        <v>40</v>
      </c>
      <c r="W17" s="23" t="s">
        <v>40</v>
      </c>
      <c r="X17" s="23" t="s">
        <v>40</v>
      </c>
      <c r="Y17" s="23" t="s">
        <v>40</v>
      </c>
      <c r="Z17" s="23" t="str">
        <f t="shared" si="2"/>
        <v>WO</v>
      </c>
      <c r="AA17" s="23" t="s">
        <v>42</v>
      </c>
      <c r="AB17" s="23" t="s">
        <v>40</v>
      </c>
      <c r="AC17" s="23" t="s">
        <v>40</v>
      </c>
      <c r="AD17" s="23" t="s">
        <v>40</v>
      </c>
      <c r="AE17" s="23" t="s">
        <v>40</v>
      </c>
      <c r="AF17" s="23" t="s">
        <v>40</v>
      </c>
      <c r="AG17" s="23"/>
      <c r="AH17" s="23" t="s">
        <v>40</v>
      </c>
      <c r="AI17" s="23" t="s">
        <v>40</v>
      </c>
      <c r="AJ17" s="23" t="s">
        <v>40</v>
      </c>
      <c r="AK17" s="23" t="s">
        <v>42</v>
      </c>
      <c r="AL17" s="23" t="s">
        <v>40</v>
      </c>
      <c r="AM17" s="23" t="s">
        <v>40</v>
      </c>
      <c r="AN17" s="23" t="str">
        <f t="shared" si="2"/>
        <v>WO</v>
      </c>
      <c r="AO17" s="24" t="s">
        <v>41</v>
      </c>
      <c r="AP17" s="52"/>
      <c r="AQ17" s="54"/>
      <c r="AR17" s="30">
        <v>8</v>
      </c>
      <c r="AS17" s="11">
        <v>1008</v>
      </c>
      <c r="AT17" s="11" t="str">
        <f t="shared" si="3"/>
        <v>November</v>
      </c>
      <c r="AU17" s="11" t="s">
        <v>10</v>
      </c>
      <c r="AV17" s="39">
        <f t="shared" si="4"/>
        <v>22</v>
      </c>
      <c r="AW17">
        <f t="shared" si="5"/>
        <v>1</v>
      </c>
      <c r="AX17">
        <f t="shared" si="6"/>
        <v>3</v>
      </c>
      <c r="AY17">
        <f t="shared" si="7"/>
        <v>5</v>
      </c>
      <c r="AZ17">
        <f t="shared" si="8"/>
        <v>29</v>
      </c>
      <c r="BA17">
        <f>NovReport[[#This Row],[Days]]-NovReport[[#This Row],[Absent]]</f>
        <v>28</v>
      </c>
      <c r="BB17" s="43">
        <v>50000</v>
      </c>
      <c r="BC17" s="43">
        <f>NovReport[[#This Row],[Salary]]/NovReport[[#This Row],[Days]]</f>
        <v>1724.1379310344828</v>
      </c>
      <c r="BD17" s="43">
        <f>NovReport[[#This Row],[Per Day Salary]]*NovReport[[#This Row],[Absent]]</f>
        <v>1724.1379310344828</v>
      </c>
      <c r="BE17" s="43">
        <f>NovReport[[#This Row],[Salary]]-NovReport[[#This Row],[Deduction]]</f>
        <v>48275.862068965514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5</v>
      </c>
      <c r="K18" s="23" t="s">
        <v>40</v>
      </c>
      <c r="L18" s="23" t="str">
        <f t="shared" si="2"/>
        <v>WO</v>
      </c>
      <c r="M18" s="23" t="s">
        <v>40</v>
      </c>
      <c r="N18" s="23" t="s">
        <v>40</v>
      </c>
      <c r="O18" s="23" t="s">
        <v>40</v>
      </c>
      <c r="P18" s="23" t="s">
        <v>40</v>
      </c>
      <c r="Q18" s="23" t="s">
        <v>40</v>
      </c>
      <c r="R18" s="23" t="s">
        <v>40</v>
      </c>
      <c r="S18" s="23" t="str">
        <f t="shared" si="2"/>
        <v>WO</v>
      </c>
      <c r="T18" s="23" t="s">
        <v>42</v>
      </c>
      <c r="U18" s="23" t="s">
        <v>40</v>
      </c>
      <c r="V18" s="23" t="s">
        <v>41</v>
      </c>
      <c r="W18" s="23" t="s">
        <v>40</v>
      </c>
      <c r="X18" s="23" t="s">
        <v>40</v>
      </c>
      <c r="Y18" s="23" t="s">
        <v>40</v>
      </c>
      <c r="Z18" s="23" t="str">
        <f t="shared" si="2"/>
        <v>WO</v>
      </c>
      <c r="AA18" s="23" t="s">
        <v>42</v>
      </c>
      <c r="AB18" s="23" t="s">
        <v>40</v>
      </c>
      <c r="AC18" s="23" t="s">
        <v>40</v>
      </c>
      <c r="AD18" s="23" t="s">
        <v>40</v>
      </c>
      <c r="AE18" s="23" t="s">
        <v>40</v>
      </c>
      <c r="AF18" s="23" t="s">
        <v>40</v>
      </c>
      <c r="AG18" s="23" t="str">
        <f t="shared" si="2"/>
        <v>WO</v>
      </c>
      <c r="AH18" s="23" t="s">
        <v>40</v>
      </c>
      <c r="AI18" s="23" t="s">
        <v>40</v>
      </c>
      <c r="AJ18" s="23" t="s">
        <v>40</v>
      </c>
      <c r="AK18" s="23" t="s">
        <v>42</v>
      </c>
      <c r="AL18" s="23" t="s">
        <v>40</v>
      </c>
      <c r="AM18" s="23" t="s">
        <v>40</v>
      </c>
      <c r="AN18" s="23" t="str">
        <f t="shared" si="2"/>
        <v>WO</v>
      </c>
      <c r="AO18" s="24" t="s">
        <v>41</v>
      </c>
      <c r="AP18" s="52"/>
      <c r="AQ18" s="54"/>
      <c r="AR18" s="30">
        <v>9</v>
      </c>
      <c r="AS18" s="11">
        <v>1009</v>
      </c>
      <c r="AT18" s="11" t="str">
        <f t="shared" si="3"/>
        <v>November</v>
      </c>
      <c r="AU18" s="11" t="s">
        <v>11</v>
      </c>
      <c r="AV18" s="39">
        <f t="shared" si="4"/>
        <v>21</v>
      </c>
      <c r="AW18">
        <f t="shared" si="5"/>
        <v>2</v>
      </c>
      <c r="AX18">
        <f t="shared" si="6"/>
        <v>3</v>
      </c>
      <c r="AY18">
        <f t="shared" si="7"/>
        <v>5</v>
      </c>
      <c r="AZ18">
        <f t="shared" si="8"/>
        <v>29</v>
      </c>
      <c r="BA18">
        <f>NovReport[[#This Row],[Days]]-NovReport[[#This Row],[Absent]]</f>
        <v>27</v>
      </c>
      <c r="BB18" s="43">
        <v>25000</v>
      </c>
      <c r="BC18" s="43">
        <f>NovReport[[#This Row],[Salary]]/NovReport[[#This Row],[Days]]</f>
        <v>862.06896551724139</v>
      </c>
      <c r="BD18" s="43">
        <f>NovReport[[#This Row],[Per Day Salary]]*NovReport[[#This Row],[Absent]]</f>
        <v>1724.1379310344828</v>
      </c>
      <c r="BE18" s="43">
        <f>NovReport[[#This Row],[Salary]]-NovReport[[#This Row],[Deduction]]</f>
        <v>23275.862068965518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5</v>
      </c>
      <c r="K19" s="23" t="s">
        <v>40</v>
      </c>
      <c r="L19" s="23" t="str">
        <f t="shared" ref="L19:Z29" si="9">IF(L$8="Sun","WO","")</f>
        <v>WO</v>
      </c>
      <c r="M19" s="23" t="s">
        <v>40</v>
      </c>
      <c r="N19" s="23" t="s">
        <v>41</v>
      </c>
      <c r="O19" s="23" t="s">
        <v>40</v>
      </c>
      <c r="P19" s="23" t="s">
        <v>40</v>
      </c>
      <c r="Q19" s="23" t="s">
        <v>40</v>
      </c>
      <c r="R19" s="23" t="s">
        <v>40</v>
      </c>
      <c r="S19" s="23" t="str">
        <f t="shared" si="9"/>
        <v>WO</v>
      </c>
      <c r="T19" s="23" t="s">
        <v>42</v>
      </c>
      <c r="U19" s="23" t="s">
        <v>40</v>
      </c>
      <c r="V19" s="23" t="s">
        <v>40</v>
      </c>
      <c r="W19" s="23" t="s">
        <v>40</v>
      </c>
      <c r="X19" s="23" t="s">
        <v>40</v>
      </c>
      <c r="Y19" s="23" t="s">
        <v>40</v>
      </c>
      <c r="Z19" s="23" t="str">
        <f t="shared" si="9"/>
        <v>WO</v>
      </c>
      <c r="AA19" s="23" t="s">
        <v>42</v>
      </c>
      <c r="AB19" s="23" t="s">
        <v>40</v>
      </c>
      <c r="AC19" s="23" t="s">
        <v>40</v>
      </c>
      <c r="AD19" s="23" t="s">
        <v>40</v>
      </c>
      <c r="AE19" s="23" t="s">
        <v>40</v>
      </c>
      <c r="AF19" s="23" t="s">
        <v>40</v>
      </c>
      <c r="AG19" s="23" t="str">
        <f t="shared" ref="AG19:AN19" si="10">IF(AG$8="Sun","WO","")</f>
        <v>WO</v>
      </c>
      <c r="AH19" s="23" t="s">
        <v>40</v>
      </c>
      <c r="AI19" s="23" t="s">
        <v>40</v>
      </c>
      <c r="AJ19" s="23" t="s">
        <v>40</v>
      </c>
      <c r="AK19" s="23" t="s">
        <v>42</v>
      </c>
      <c r="AL19" s="23" t="s">
        <v>41</v>
      </c>
      <c r="AM19" s="23" t="s">
        <v>40</v>
      </c>
      <c r="AN19" s="23" t="str">
        <f t="shared" si="10"/>
        <v>WO</v>
      </c>
      <c r="AO19" s="24" t="s">
        <v>41</v>
      </c>
      <c r="AP19" s="52"/>
      <c r="AQ19" s="54"/>
      <c r="AR19" s="30">
        <v>10</v>
      </c>
      <c r="AS19" s="11">
        <v>1010</v>
      </c>
      <c r="AT19" s="11" t="str">
        <f t="shared" si="3"/>
        <v>November</v>
      </c>
      <c r="AU19" s="11" t="s">
        <v>12</v>
      </c>
      <c r="AV19" s="39">
        <f t="shared" si="4"/>
        <v>20</v>
      </c>
      <c r="AW19">
        <f t="shared" si="5"/>
        <v>3</v>
      </c>
      <c r="AX19">
        <f t="shared" si="6"/>
        <v>3</v>
      </c>
      <c r="AY19">
        <f t="shared" si="7"/>
        <v>5</v>
      </c>
      <c r="AZ19">
        <f t="shared" si="8"/>
        <v>29</v>
      </c>
      <c r="BA19">
        <f>NovReport[[#This Row],[Days]]-NovReport[[#This Row],[Absent]]</f>
        <v>26</v>
      </c>
      <c r="BB19" s="43">
        <v>45000</v>
      </c>
      <c r="BC19" s="43">
        <f>NovReport[[#This Row],[Salary]]/NovReport[[#This Row],[Days]]</f>
        <v>1551.7241379310344</v>
      </c>
      <c r="BD19" s="43">
        <f>NovReport[[#This Row],[Per Day Salary]]*NovReport[[#This Row],[Absent]]</f>
        <v>4655.1724137931033</v>
      </c>
      <c r="BE19" s="43">
        <f>NovReport[[#This Row],[Salary]]-NovReport[[#This Row],[Deduction]]</f>
        <v>40344.827586206899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5</v>
      </c>
      <c r="K20" s="23" t="s">
        <v>40</v>
      </c>
      <c r="L20" s="23" t="str">
        <f t="shared" si="9"/>
        <v>WO</v>
      </c>
      <c r="M20" s="23" t="s">
        <v>40</v>
      </c>
      <c r="N20" s="23" t="s">
        <v>40</v>
      </c>
      <c r="O20" s="23" t="s">
        <v>40</v>
      </c>
      <c r="P20" s="23" t="s">
        <v>40</v>
      </c>
      <c r="Q20" s="23" t="s">
        <v>41</v>
      </c>
      <c r="R20" s="23" t="s">
        <v>40</v>
      </c>
      <c r="S20" s="23" t="str">
        <f t="shared" si="9"/>
        <v>WO</v>
      </c>
      <c r="T20" s="23" t="s">
        <v>42</v>
      </c>
      <c r="U20" s="23" t="s">
        <v>40</v>
      </c>
      <c r="V20" s="23" t="s">
        <v>40</v>
      </c>
      <c r="W20" s="23" t="s">
        <v>41</v>
      </c>
      <c r="X20" s="23" t="s">
        <v>40</v>
      </c>
      <c r="Y20" s="23" t="s">
        <v>40</v>
      </c>
      <c r="Z20" s="23" t="str">
        <f t="shared" si="9"/>
        <v>WO</v>
      </c>
      <c r="AA20" s="23" t="s">
        <v>42</v>
      </c>
      <c r="AB20" s="23" t="s">
        <v>41</v>
      </c>
      <c r="AC20" s="23" t="s">
        <v>40</v>
      </c>
      <c r="AD20" s="23" t="s">
        <v>40</v>
      </c>
      <c r="AE20" s="23" t="s">
        <v>40</v>
      </c>
      <c r="AF20" s="23" t="s">
        <v>40</v>
      </c>
      <c r="AG20" s="23" t="str">
        <f t="shared" ref="AG20:AN29" si="11">IF(AG$8="Sun","WO","")</f>
        <v>WO</v>
      </c>
      <c r="AH20" s="23" t="s">
        <v>41</v>
      </c>
      <c r="AI20" s="23" t="s">
        <v>40</v>
      </c>
      <c r="AJ20" s="23" t="s">
        <v>40</v>
      </c>
      <c r="AK20" s="23" t="s">
        <v>42</v>
      </c>
      <c r="AL20" s="23" t="s">
        <v>40</v>
      </c>
      <c r="AM20" s="23" t="s">
        <v>40</v>
      </c>
      <c r="AN20" s="23" t="str">
        <f t="shared" si="11"/>
        <v>WO</v>
      </c>
      <c r="AO20" s="24" t="s">
        <v>40</v>
      </c>
      <c r="AP20" s="52"/>
      <c r="AQ20" s="54"/>
      <c r="AR20" s="30">
        <v>11</v>
      </c>
      <c r="AS20" s="11">
        <v>1011</v>
      </c>
      <c r="AT20" s="11" t="str">
        <f t="shared" si="3"/>
        <v>November</v>
      </c>
      <c r="AU20" s="11" t="s">
        <v>13</v>
      </c>
      <c r="AV20" s="39">
        <f t="shared" si="4"/>
        <v>19</v>
      </c>
      <c r="AW20">
        <f t="shared" si="5"/>
        <v>4</v>
      </c>
      <c r="AX20">
        <f t="shared" si="6"/>
        <v>3</v>
      </c>
      <c r="AY20">
        <f t="shared" si="7"/>
        <v>5</v>
      </c>
      <c r="AZ20">
        <f t="shared" si="8"/>
        <v>29</v>
      </c>
      <c r="BA20">
        <f>NovReport[[#This Row],[Days]]-NovReport[[#This Row],[Absent]]</f>
        <v>25</v>
      </c>
      <c r="BB20" s="43">
        <v>48000</v>
      </c>
      <c r="BC20" s="43">
        <f>NovReport[[#This Row],[Salary]]/NovReport[[#This Row],[Days]]</f>
        <v>1655.1724137931035</v>
      </c>
      <c r="BD20" s="43">
        <f>NovReport[[#This Row],[Per Day Salary]]*NovReport[[#This Row],[Absent]]</f>
        <v>6620.6896551724139</v>
      </c>
      <c r="BE20" s="43">
        <f>NovReport[[#This Row],[Salary]]-NovReport[[#This Row],[Deduction]]</f>
        <v>41379.310344827587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5</v>
      </c>
      <c r="K21" s="23" t="s">
        <v>40</v>
      </c>
      <c r="L21" s="23" t="str">
        <f t="shared" si="9"/>
        <v>WO</v>
      </c>
      <c r="M21" s="23" t="s">
        <v>40</v>
      </c>
      <c r="N21" s="23" t="s">
        <v>40</v>
      </c>
      <c r="O21" s="23" t="s">
        <v>41</v>
      </c>
      <c r="P21" s="23" t="s">
        <v>40</v>
      </c>
      <c r="Q21" s="23" t="s">
        <v>40</v>
      </c>
      <c r="R21" s="23" t="s">
        <v>40</v>
      </c>
      <c r="S21" s="23" t="str">
        <f t="shared" si="9"/>
        <v>WO</v>
      </c>
      <c r="T21" s="23" t="s">
        <v>42</v>
      </c>
      <c r="U21" s="23" t="s">
        <v>40</v>
      </c>
      <c r="V21" s="23" t="s">
        <v>40</v>
      </c>
      <c r="W21" s="23" t="s">
        <v>40</v>
      </c>
      <c r="X21" s="23" t="s">
        <v>40</v>
      </c>
      <c r="Y21" s="23" t="s">
        <v>40</v>
      </c>
      <c r="Z21" s="23" t="str">
        <f t="shared" si="9"/>
        <v>WO</v>
      </c>
      <c r="AA21" s="23" t="s">
        <v>42</v>
      </c>
      <c r="AB21" s="23" t="s">
        <v>40</v>
      </c>
      <c r="AC21" s="23" t="s">
        <v>40</v>
      </c>
      <c r="AD21" s="23" t="s">
        <v>41</v>
      </c>
      <c r="AE21" s="23" t="s">
        <v>40</v>
      </c>
      <c r="AF21" s="23" t="s">
        <v>40</v>
      </c>
      <c r="AG21" s="23" t="str">
        <f t="shared" si="11"/>
        <v>WO</v>
      </c>
      <c r="AH21" s="23" t="s">
        <v>40</v>
      </c>
      <c r="AI21" s="23" t="s">
        <v>40</v>
      </c>
      <c r="AJ21" s="23" t="s">
        <v>40</v>
      </c>
      <c r="AK21" s="23" t="s">
        <v>42</v>
      </c>
      <c r="AL21" s="23" t="s">
        <v>40</v>
      </c>
      <c r="AM21" s="23" t="s">
        <v>40</v>
      </c>
      <c r="AN21" s="23" t="str">
        <f t="shared" si="11"/>
        <v>WO</v>
      </c>
      <c r="AO21" s="24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November</v>
      </c>
      <c r="AU21" s="11" t="s">
        <v>14</v>
      </c>
      <c r="AV21" s="39">
        <f t="shared" si="4"/>
        <v>21</v>
      </c>
      <c r="AW21">
        <f t="shared" si="5"/>
        <v>2</v>
      </c>
      <c r="AX21">
        <f t="shared" si="6"/>
        <v>3</v>
      </c>
      <c r="AY21">
        <f t="shared" si="7"/>
        <v>5</v>
      </c>
      <c r="AZ21">
        <f t="shared" si="8"/>
        <v>29</v>
      </c>
      <c r="BA21">
        <f>NovReport[[#This Row],[Days]]-NovReport[[#This Row],[Absent]]</f>
        <v>27</v>
      </c>
      <c r="BB21" s="43">
        <v>52000</v>
      </c>
      <c r="BC21" s="43">
        <f>NovReport[[#This Row],[Salary]]/NovReport[[#This Row],[Days]]</f>
        <v>1793.1034482758621</v>
      </c>
      <c r="BD21" s="43">
        <f>NovReport[[#This Row],[Per Day Salary]]*NovReport[[#This Row],[Absent]]</f>
        <v>3586.2068965517242</v>
      </c>
      <c r="BE21" s="43">
        <f>NovReport[[#This Row],[Salary]]-NovReport[[#This Row],[Deduction]]</f>
        <v>48413.793103448275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5</v>
      </c>
      <c r="K22" s="23" t="s">
        <v>40</v>
      </c>
      <c r="L22" s="23" t="str">
        <f t="shared" si="9"/>
        <v>WO</v>
      </c>
      <c r="M22" s="23" t="s">
        <v>40</v>
      </c>
      <c r="N22" s="23" t="s">
        <v>40</v>
      </c>
      <c r="O22" s="23" t="s">
        <v>40</v>
      </c>
      <c r="P22" s="23" t="s">
        <v>40</v>
      </c>
      <c r="Q22" s="23" t="s">
        <v>40</v>
      </c>
      <c r="R22" s="23" t="s">
        <v>40</v>
      </c>
      <c r="S22" s="23" t="str">
        <f t="shared" si="9"/>
        <v>WO</v>
      </c>
      <c r="T22" s="23" t="s">
        <v>42</v>
      </c>
      <c r="U22" s="23" t="s">
        <v>40</v>
      </c>
      <c r="V22" s="23" t="s">
        <v>40</v>
      </c>
      <c r="W22" s="23" t="s">
        <v>40</v>
      </c>
      <c r="X22" s="23" t="s">
        <v>40</v>
      </c>
      <c r="Y22" s="23" t="s">
        <v>40</v>
      </c>
      <c r="Z22" s="23" t="str">
        <f t="shared" si="9"/>
        <v>WO</v>
      </c>
      <c r="AA22" s="23" t="s">
        <v>42</v>
      </c>
      <c r="AB22" s="23" t="s">
        <v>40</v>
      </c>
      <c r="AC22" s="23" t="s">
        <v>40</v>
      </c>
      <c r="AD22" s="23" t="s">
        <v>40</v>
      </c>
      <c r="AE22" s="23" t="s">
        <v>40</v>
      </c>
      <c r="AF22" s="23" t="s">
        <v>40</v>
      </c>
      <c r="AG22" s="23" t="str">
        <f t="shared" si="11"/>
        <v>WO</v>
      </c>
      <c r="AH22" s="23" t="s">
        <v>40</v>
      </c>
      <c r="AI22" s="23" t="s">
        <v>41</v>
      </c>
      <c r="AJ22" s="23" t="s">
        <v>40</v>
      </c>
      <c r="AK22" s="23" t="s">
        <v>42</v>
      </c>
      <c r="AL22" s="23" t="s">
        <v>40</v>
      </c>
      <c r="AM22" s="23" t="s">
        <v>40</v>
      </c>
      <c r="AN22" s="23" t="str">
        <f t="shared" si="11"/>
        <v>WO</v>
      </c>
      <c r="AO22" s="24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November</v>
      </c>
      <c r="AU22" s="11" t="s">
        <v>15</v>
      </c>
      <c r="AV22" s="39">
        <f t="shared" si="4"/>
        <v>22</v>
      </c>
      <c r="AW22">
        <f t="shared" si="5"/>
        <v>1</v>
      </c>
      <c r="AX22">
        <f t="shared" si="6"/>
        <v>3</v>
      </c>
      <c r="AY22">
        <f t="shared" si="7"/>
        <v>5</v>
      </c>
      <c r="AZ22">
        <f t="shared" si="8"/>
        <v>29</v>
      </c>
      <c r="BA22">
        <f>NovReport[[#This Row],[Days]]-NovReport[[#This Row],[Absent]]</f>
        <v>28</v>
      </c>
      <c r="BB22" s="43">
        <v>45000</v>
      </c>
      <c r="BC22" s="43">
        <f>NovReport[[#This Row],[Salary]]/NovReport[[#This Row],[Days]]</f>
        <v>1551.7241379310344</v>
      </c>
      <c r="BD22" s="43">
        <f>NovReport[[#This Row],[Per Day Salary]]*NovReport[[#This Row],[Absent]]</f>
        <v>1551.7241379310344</v>
      </c>
      <c r="BE22" s="43">
        <f>NovReport[[#This Row],[Salary]]-NovReport[[#This Row],[Deduction]]</f>
        <v>43448.275862068964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5</v>
      </c>
      <c r="K23" s="23" t="s">
        <v>40</v>
      </c>
      <c r="L23" s="23" t="str">
        <f t="shared" si="9"/>
        <v>WO</v>
      </c>
      <c r="M23" s="23" t="s">
        <v>40</v>
      </c>
      <c r="N23" s="23" t="s">
        <v>40</v>
      </c>
      <c r="O23" s="23" t="s">
        <v>40</v>
      </c>
      <c r="P23" s="23" t="s">
        <v>40</v>
      </c>
      <c r="Q23" s="23" t="s">
        <v>40</v>
      </c>
      <c r="R23" s="23" t="s">
        <v>40</v>
      </c>
      <c r="S23" s="23" t="str">
        <f t="shared" si="9"/>
        <v>WO</v>
      </c>
      <c r="T23" s="23" t="s">
        <v>42</v>
      </c>
      <c r="U23" s="23" t="s">
        <v>40</v>
      </c>
      <c r="V23" s="23" t="s">
        <v>41</v>
      </c>
      <c r="W23" s="23" t="s">
        <v>41</v>
      </c>
      <c r="X23" s="23" t="s">
        <v>41</v>
      </c>
      <c r="Y23" s="23" t="s">
        <v>40</v>
      </c>
      <c r="Z23" s="23" t="str">
        <f t="shared" si="9"/>
        <v>WO</v>
      </c>
      <c r="AA23" s="23" t="s">
        <v>42</v>
      </c>
      <c r="AB23" s="23" t="s">
        <v>40</v>
      </c>
      <c r="AC23" s="23" t="s">
        <v>41</v>
      </c>
      <c r="AD23" s="23" t="s">
        <v>40</v>
      </c>
      <c r="AE23" s="23" t="s">
        <v>40</v>
      </c>
      <c r="AF23" s="23" t="s">
        <v>40</v>
      </c>
      <c r="AG23" s="23" t="str">
        <f t="shared" si="11"/>
        <v>WO</v>
      </c>
      <c r="AH23" s="23" t="s">
        <v>40</v>
      </c>
      <c r="AI23" s="23" t="s">
        <v>40</v>
      </c>
      <c r="AJ23" s="23" t="s">
        <v>40</v>
      </c>
      <c r="AK23" s="23" t="s">
        <v>42</v>
      </c>
      <c r="AL23" s="23" t="s">
        <v>41</v>
      </c>
      <c r="AM23" s="23" t="s">
        <v>40</v>
      </c>
      <c r="AN23" s="23" t="str">
        <f t="shared" si="11"/>
        <v>WO</v>
      </c>
      <c r="AO23" s="24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November</v>
      </c>
      <c r="AU23" s="11" t="s">
        <v>16</v>
      </c>
      <c r="AV23" s="39">
        <f t="shared" si="4"/>
        <v>18</v>
      </c>
      <c r="AW23">
        <f t="shared" si="5"/>
        <v>5</v>
      </c>
      <c r="AX23">
        <f t="shared" si="6"/>
        <v>3</v>
      </c>
      <c r="AY23">
        <f t="shared" si="7"/>
        <v>5</v>
      </c>
      <c r="AZ23">
        <f t="shared" si="8"/>
        <v>29</v>
      </c>
      <c r="BA23">
        <f>NovReport[[#This Row],[Days]]-NovReport[[#This Row],[Absent]]</f>
        <v>24</v>
      </c>
      <c r="BB23" s="43">
        <v>15000</v>
      </c>
      <c r="BC23" s="43">
        <f>NovReport[[#This Row],[Salary]]/NovReport[[#This Row],[Days]]</f>
        <v>517.24137931034488</v>
      </c>
      <c r="BD23" s="43">
        <f>NovReport[[#This Row],[Per Day Salary]]*NovReport[[#This Row],[Absent]]</f>
        <v>2586.2068965517246</v>
      </c>
      <c r="BE23" s="43">
        <f>NovReport[[#This Row],[Salary]]-NovReport[[#This Row],[Deduction]]</f>
        <v>12413.793103448275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5</v>
      </c>
      <c r="K24" s="23" t="s">
        <v>40</v>
      </c>
      <c r="L24" s="23" t="str">
        <f t="shared" si="9"/>
        <v>WO</v>
      </c>
      <c r="M24" s="23" t="s">
        <v>40</v>
      </c>
      <c r="N24" s="23" t="s">
        <v>40</v>
      </c>
      <c r="O24" s="23" t="s">
        <v>40</v>
      </c>
      <c r="P24" s="23" t="s">
        <v>40</v>
      </c>
      <c r="Q24" s="23" t="s">
        <v>40</v>
      </c>
      <c r="R24" s="23" t="s">
        <v>40</v>
      </c>
      <c r="S24" s="23" t="str">
        <f t="shared" si="9"/>
        <v>WO</v>
      </c>
      <c r="T24" s="23" t="s">
        <v>42</v>
      </c>
      <c r="U24" s="23" t="s">
        <v>40</v>
      </c>
      <c r="V24" s="23" t="s">
        <v>40</v>
      </c>
      <c r="W24" s="23" t="s">
        <v>40</v>
      </c>
      <c r="X24" s="23" t="s">
        <v>40</v>
      </c>
      <c r="Y24" s="23" t="s">
        <v>40</v>
      </c>
      <c r="Z24" s="23" t="str">
        <f t="shared" si="9"/>
        <v>WO</v>
      </c>
      <c r="AA24" s="23" t="s">
        <v>42</v>
      </c>
      <c r="AB24" s="23" t="s">
        <v>40</v>
      </c>
      <c r="AC24" s="23" t="s">
        <v>40</v>
      </c>
      <c r="AD24" s="23" t="s">
        <v>40</v>
      </c>
      <c r="AE24" s="23" t="s">
        <v>40</v>
      </c>
      <c r="AF24" s="23" t="s">
        <v>41</v>
      </c>
      <c r="AG24" s="23" t="str">
        <f t="shared" si="11"/>
        <v>WO</v>
      </c>
      <c r="AH24" s="23" t="s">
        <v>41</v>
      </c>
      <c r="AI24" s="23" t="s">
        <v>40</v>
      </c>
      <c r="AJ24" s="23" t="s">
        <v>40</v>
      </c>
      <c r="AK24" s="23" t="s">
        <v>42</v>
      </c>
      <c r="AL24" s="23" t="s">
        <v>40</v>
      </c>
      <c r="AM24" s="23" t="s">
        <v>40</v>
      </c>
      <c r="AN24" s="23" t="str">
        <f t="shared" si="11"/>
        <v>WO</v>
      </c>
      <c r="AO24" s="24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November</v>
      </c>
      <c r="AU24" s="11" t="s">
        <v>17</v>
      </c>
      <c r="AV24" s="39">
        <f t="shared" si="4"/>
        <v>21</v>
      </c>
      <c r="AW24">
        <f t="shared" si="5"/>
        <v>2</v>
      </c>
      <c r="AX24">
        <f t="shared" si="6"/>
        <v>3</v>
      </c>
      <c r="AY24">
        <f t="shared" si="7"/>
        <v>5</v>
      </c>
      <c r="AZ24">
        <f t="shared" si="8"/>
        <v>29</v>
      </c>
      <c r="BA24">
        <f>NovReport[[#This Row],[Days]]-NovReport[[#This Row],[Absent]]</f>
        <v>27</v>
      </c>
      <c r="BB24" s="43">
        <v>46000</v>
      </c>
      <c r="BC24" s="43">
        <f>NovReport[[#This Row],[Salary]]/NovReport[[#This Row],[Days]]</f>
        <v>1586.2068965517242</v>
      </c>
      <c r="BD24" s="43">
        <f>NovReport[[#This Row],[Per Day Salary]]*NovReport[[#This Row],[Absent]]</f>
        <v>3172.4137931034484</v>
      </c>
      <c r="BE24" s="43">
        <f>NovReport[[#This Row],[Salary]]-NovReport[[#This Row],[Deduction]]</f>
        <v>42827.586206896551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5</v>
      </c>
      <c r="K25" s="23" t="s">
        <v>40</v>
      </c>
      <c r="L25" s="23" t="str">
        <f t="shared" si="9"/>
        <v>WO</v>
      </c>
      <c r="M25" s="23" t="s">
        <v>40</v>
      </c>
      <c r="N25" s="23" t="s">
        <v>40</v>
      </c>
      <c r="O25" s="23" t="s">
        <v>40</v>
      </c>
      <c r="P25" s="23" t="s">
        <v>41</v>
      </c>
      <c r="Q25" s="23" t="s">
        <v>40</v>
      </c>
      <c r="R25" s="23" t="s">
        <v>40</v>
      </c>
      <c r="S25" s="23" t="str">
        <f t="shared" si="9"/>
        <v>WO</v>
      </c>
      <c r="T25" s="23" t="s">
        <v>42</v>
      </c>
      <c r="U25" s="23" t="s">
        <v>40</v>
      </c>
      <c r="V25" s="23" t="s">
        <v>40</v>
      </c>
      <c r="W25" s="23" t="s">
        <v>41</v>
      </c>
      <c r="X25" s="23" t="s">
        <v>40</v>
      </c>
      <c r="Y25" s="23" t="s">
        <v>40</v>
      </c>
      <c r="Z25" s="23" t="str">
        <f t="shared" si="9"/>
        <v>WO</v>
      </c>
      <c r="AA25" s="23" t="s">
        <v>42</v>
      </c>
      <c r="AB25" s="23" t="s">
        <v>40</v>
      </c>
      <c r="AC25" s="23" t="s">
        <v>40</v>
      </c>
      <c r="AD25" s="23" t="s">
        <v>41</v>
      </c>
      <c r="AE25" s="23" t="s">
        <v>40</v>
      </c>
      <c r="AF25" s="23" t="s">
        <v>40</v>
      </c>
      <c r="AG25" s="23" t="str">
        <f t="shared" si="11"/>
        <v>WO</v>
      </c>
      <c r="AH25" s="23" t="s">
        <v>40</v>
      </c>
      <c r="AI25" s="23" t="s">
        <v>41</v>
      </c>
      <c r="AJ25" s="23" t="s">
        <v>40</v>
      </c>
      <c r="AK25" s="23" t="s">
        <v>42</v>
      </c>
      <c r="AL25" s="23" t="s">
        <v>41</v>
      </c>
      <c r="AM25" s="23" t="s">
        <v>40</v>
      </c>
      <c r="AN25" s="23" t="str">
        <f t="shared" si="11"/>
        <v>WO</v>
      </c>
      <c r="AO25" s="24" t="s">
        <v>40</v>
      </c>
      <c r="AP25" s="52"/>
      <c r="AQ25" s="54"/>
      <c r="AR25" s="30">
        <v>16</v>
      </c>
      <c r="AS25" s="11">
        <v>1016</v>
      </c>
      <c r="AT25" s="11" t="str">
        <f t="shared" si="3"/>
        <v>November</v>
      </c>
      <c r="AU25" s="11" t="s">
        <v>18</v>
      </c>
      <c r="AV25" s="39">
        <f t="shared" si="4"/>
        <v>18</v>
      </c>
      <c r="AW25">
        <f t="shared" si="5"/>
        <v>5</v>
      </c>
      <c r="AX25">
        <f t="shared" si="6"/>
        <v>3</v>
      </c>
      <c r="AY25">
        <f t="shared" si="7"/>
        <v>5</v>
      </c>
      <c r="AZ25">
        <f t="shared" si="8"/>
        <v>29</v>
      </c>
      <c r="BA25">
        <f>NovReport[[#This Row],[Days]]-NovReport[[#This Row],[Absent]]</f>
        <v>24</v>
      </c>
      <c r="BB25" s="43">
        <v>52000</v>
      </c>
      <c r="BC25" s="43">
        <f>NovReport[[#This Row],[Salary]]/NovReport[[#This Row],[Days]]</f>
        <v>1793.1034482758621</v>
      </c>
      <c r="BD25" s="43">
        <f>NovReport[[#This Row],[Per Day Salary]]*NovReport[[#This Row],[Absent]]</f>
        <v>8965.5172413793098</v>
      </c>
      <c r="BE25" s="43">
        <f>NovReport[[#This Row],[Salary]]-NovReport[[#This Row],[Deduction]]</f>
        <v>43034.482758620688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5</v>
      </c>
      <c r="K26" s="23" t="s">
        <v>40</v>
      </c>
      <c r="L26" s="23" t="str">
        <f t="shared" si="9"/>
        <v>WO</v>
      </c>
      <c r="M26" s="23" t="s">
        <v>40</v>
      </c>
      <c r="N26" s="23" t="s">
        <v>40</v>
      </c>
      <c r="O26" s="23" t="s">
        <v>40</v>
      </c>
      <c r="P26" s="23" t="s">
        <v>40</v>
      </c>
      <c r="Q26" s="23" t="s">
        <v>40</v>
      </c>
      <c r="R26" s="23" t="s">
        <v>40</v>
      </c>
      <c r="S26" s="23" t="str">
        <f t="shared" si="9"/>
        <v>WO</v>
      </c>
      <c r="T26" s="23" t="s">
        <v>42</v>
      </c>
      <c r="U26" s="23" t="s">
        <v>40</v>
      </c>
      <c r="V26" s="23" t="s">
        <v>40</v>
      </c>
      <c r="W26" s="23" t="s">
        <v>40</v>
      </c>
      <c r="X26" s="23" t="s">
        <v>40</v>
      </c>
      <c r="Y26" s="23" t="s">
        <v>40</v>
      </c>
      <c r="Z26" s="23" t="str">
        <f t="shared" si="9"/>
        <v>WO</v>
      </c>
      <c r="AA26" s="23" t="s">
        <v>42</v>
      </c>
      <c r="AB26" s="23" t="s">
        <v>40</v>
      </c>
      <c r="AC26" s="23" t="s">
        <v>40</v>
      </c>
      <c r="AD26" s="23" t="s">
        <v>40</v>
      </c>
      <c r="AE26" s="23" t="s">
        <v>40</v>
      </c>
      <c r="AF26" s="23" t="s">
        <v>40</v>
      </c>
      <c r="AG26" s="23" t="str">
        <f t="shared" si="11"/>
        <v>WO</v>
      </c>
      <c r="AH26" s="23" t="s">
        <v>40</v>
      </c>
      <c r="AI26" s="23" t="s">
        <v>40</v>
      </c>
      <c r="AJ26" s="23" t="s">
        <v>40</v>
      </c>
      <c r="AK26" s="23" t="s">
        <v>42</v>
      </c>
      <c r="AL26" s="23" t="s">
        <v>40</v>
      </c>
      <c r="AM26" s="23" t="s">
        <v>40</v>
      </c>
      <c r="AN26" s="23" t="str">
        <f t="shared" si="11"/>
        <v>WO</v>
      </c>
      <c r="AO26" s="24" t="s">
        <v>41</v>
      </c>
      <c r="AP26" s="52"/>
      <c r="AQ26" s="54"/>
      <c r="AR26" s="30">
        <v>17</v>
      </c>
      <c r="AS26" s="11">
        <v>1017</v>
      </c>
      <c r="AT26" s="11" t="str">
        <f t="shared" si="3"/>
        <v>November</v>
      </c>
      <c r="AU26" s="11" t="s">
        <v>19</v>
      </c>
      <c r="AV26" s="39">
        <f t="shared" si="4"/>
        <v>22</v>
      </c>
      <c r="AW26">
        <f t="shared" si="5"/>
        <v>1</v>
      </c>
      <c r="AX26">
        <f t="shared" si="6"/>
        <v>3</v>
      </c>
      <c r="AY26">
        <f t="shared" si="7"/>
        <v>5</v>
      </c>
      <c r="AZ26">
        <f t="shared" si="8"/>
        <v>29</v>
      </c>
      <c r="BA26">
        <f>NovReport[[#This Row],[Days]]-NovReport[[#This Row],[Absent]]</f>
        <v>28</v>
      </c>
      <c r="BB26" s="43">
        <v>42000</v>
      </c>
      <c r="BC26" s="43">
        <f>NovReport[[#This Row],[Salary]]/NovReport[[#This Row],[Days]]</f>
        <v>1448.2758620689656</v>
      </c>
      <c r="BD26" s="43">
        <f>NovReport[[#This Row],[Per Day Salary]]*NovReport[[#This Row],[Absent]]</f>
        <v>1448.2758620689656</v>
      </c>
      <c r="BE26" s="43">
        <f>NovReport[[#This Row],[Salary]]-NovReport[[#This Row],[Deduction]]</f>
        <v>40551.724137931036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5</v>
      </c>
      <c r="K27" s="23" t="s">
        <v>40</v>
      </c>
      <c r="L27" s="23" t="str">
        <f t="shared" si="9"/>
        <v>WO</v>
      </c>
      <c r="M27" s="23" t="s">
        <v>40</v>
      </c>
      <c r="N27" s="23" t="s">
        <v>40</v>
      </c>
      <c r="O27" s="23" t="s">
        <v>40</v>
      </c>
      <c r="P27" s="23" t="s">
        <v>41</v>
      </c>
      <c r="Q27" s="23" t="s">
        <v>40</v>
      </c>
      <c r="R27" s="23" t="s">
        <v>40</v>
      </c>
      <c r="S27" s="23" t="str">
        <f t="shared" si="9"/>
        <v>WO</v>
      </c>
      <c r="T27" s="23" t="s">
        <v>42</v>
      </c>
      <c r="U27" s="23" t="s">
        <v>40</v>
      </c>
      <c r="V27" s="23" t="s">
        <v>40</v>
      </c>
      <c r="W27" s="23" t="s">
        <v>40</v>
      </c>
      <c r="X27" s="23" t="s">
        <v>40</v>
      </c>
      <c r="Y27" s="23" t="s">
        <v>40</v>
      </c>
      <c r="Z27" s="23" t="str">
        <f t="shared" si="9"/>
        <v>WO</v>
      </c>
      <c r="AA27" s="23" t="s">
        <v>42</v>
      </c>
      <c r="AB27" s="23" t="s">
        <v>40</v>
      </c>
      <c r="AC27" s="23" t="s">
        <v>41</v>
      </c>
      <c r="AD27" s="23" t="s">
        <v>40</v>
      </c>
      <c r="AE27" s="23" t="s">
        <v>40</v>
      </c>
      <c r="AF27" s="23" t="s">
        <v>40</v>
      </c>
      <c r="AG27" s="23" t="str">
        <f t="shared" si="11"/>
        <v>WO</v>
      </c>
      <c r="AH27" s="23" t="s">
        <v>40</v>
      </c>
      <c r="AI27" s="23" t="s">
        <v>41</v>
      </c>
      <c r="AJ27" s="23" t="s">
        <v>40</v>
      </c>
      <c r="AK27" s="23" t="s">
        <v>42</v>
      </c>
      <c r="AL27" s="23" t="s">
        <v>40</v>
      </c>
      <c r="AM27" s="23" t="s">
        <v>41</v>
      </c>
      <c r="AN27" s="23" t="str">
        <f t="shared" si="11"/>
        <v>WO</v>
      </c>
      <c r="AO27" s="24" t="s">
        <v>40</v>
      </c>
      <c r="AP27" s="52"/>
      <c r="AQ27" s="54"/>
      <c r="AR27" s="30">
        <v>18</v>
      </c>
      <c r="AS27" s="11">
        <v>1018</v>
      </c>
      <c r="AT27" s="11" t="str">
        <f t="shared" si="3"/>
        <v>November</v>
      </c>
      <c r="AU27" s="11" t="s">
        <v>20</v>
      </c>
      <c r="AV27" s="39">
        <f t="shared" si="4"/>
        <v>19</v>
      </c>
      <c r="AW27">
        <f t="shared" si="5"/>
        <v>4</v>
      </c>
      <c r="AX27">
        <f t="shared" si="6"/>
        <v>3</v>
      </c>
      <c r="AY27">
        <f t="shared" si="7"/>
        <v>5</v>
      </c>
      <c r="AZ27">
        <f t="shared" si="8"/>
        <v>29</v>
      </c>
      <c r="BA27">
        <f>NovReport[[#This Row],[Days]]-NovReport[[#This Row],[Absent]]</f>
        <v>25</v>
      </c>
      <c r="BB27" s="43">
        <v>62000</v>
      </c>
      <c r="BC27" s="43">
        <f>NovReport[[#This Row],[Salary]]/NovReport[[#This Row],[Days]]</f>
        <v>2137.9310344827586</v>
      </c>
      <c r="BD27" s="43">
        <f>NovReport[[#This Row],[Per Day Salary]]*NovReport[[#This Row],[Absent]]</f>
        <v>8551.7241379310344</v>
      </c>
      <c r="BE27" s="43">
        <f>NovReport[[#This Row],[Salary]]-NovReport[[#This Row],[Deduction]]</f>
        <v>53448.275862068964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5</v>
      </c>
      <c r="K28" s="23" t="s">
        <v>40</v>
      </c>
      <c r="L28" s="23" t="str">
        <f t="shared" si="9"/>
        <v>WO</v>
      </c>
      <c r="M28" s="23" t="s">
        <v>41</v>
      </c>
      <c r="N28" s="23" t="s">
        <v>40</v>
      </c>
      <c r="O28" s="23" t="s">
        <v>40</v>
      </c>
      <c r="P28" s="23" t="s">
        <v>40</v>
      </c>
      <c r="Q28" s="23" t="s">
        <v>41</v>
      </c>
      <c r="R28" s="23" t="s">
        <v>40</v>
      </c>
      <c r="S28" s="23" t="str">
        <f t="shared" si="9"/>
        <v>WO</v>
      </c>
      <c r="T28" s="23" t="s">
        <v>42</v>
      </c>
      <c r="U28" s="23" t="s">
        <v>40</v>
      </c>
      <c r="V28" s="23" t="s">
        <v>40</v>
      </c>
      <c r="W28" s="23" t="s">
        <v>40</v>
      </c>
      <c r="X28" s="23" t="s">
        <v>40</v>
      </c>
      <c r="Y28" s="23" t="s">
        <v>40</v>
      </c>
      <c r="Z28" s="23" t="str">
        <f t="shared" si="9"/>
        <v>WO</v>
      </c>
      <c r="AA28" s="23" t="s">
        <v>42</v>
      </c>
      <c r="AB28" s="23" t="s">
        <v>40</v>
      </c>
      <c r="AC28" s="23" t="s">
        <v>40</v>
      </c>
      <c r="AD28" s="23" t="s">
        <v>40</v>
      </c>
      <c r="AE28" s="23" t="s">
        <v>40</v>
      </c>
      <c r="AF28" s="23" t="s">
        <v>40</v>
      </c>
      <c r="AG28" s="23" t="str">
        <f t="shared" si="11"/>
        <v>WO</v>
      </c>
      <c r="AH28" s="23" t="s">
        <v>40</v>
      </c>
      <c r="AI28" s="23" t="s">
        <v>40</v>
      </c>
      <c r="AJ28" s="23" t="s">
        <v>40</v>
      </c>
      <c r="AK28" s="23" t="s">
        <v>42</v>
      </c>
      <c r="AL28" s="23" t="s">
        <v>40</v>
      </c>
      <c r="AM28" s="23" t="s">
        <v>40</v>
      </c>
      <c r="AN28" s="23" t="str">
        <f t="shared" si="11"/>
        <v>WO</v>
      </c>
      <c r="AO28" s="24" t="s">
        <v>40</v>
      </c>
      <c r="AP28" s="52"/>
      <c r="AQ28" s="54"/>
      <c r="AR28" s="30">
        <v>19</v>
      </c>
      <c r="AS28" s="11">
        <v>1019</v>
      </c>
      <c r="AT28" s="11" t="str">
        <f t="shared" si="3"/>
        <v>November</v>
      </c>
      <c r="AU28" s="11" t="s">
        <v>21</v>
      </c>
      <c r="AV28" s="39">
        <f t="shared" si="4"/>
        <v>21</v>
      </c>
      <c r="AW28">
        <f t="shared" si="5"/>
        <v>2</v>
      </c>
      <c r="AX28">
        <f t="shared" si="6"/>
        <v>3</v>
      </c>
      <c r="AY28">
        <f t="shared" si="7"/>
        <v>5</v>
      </c>
      <c r="AZ28">
        <f t="shared" si="8"/>
        <v>29</v>
      </c>
      <c r="BA28">
        <f>NovReport[[#This Row],[Days]]-NovReport[[#This Row],[Absent]]</f>
        <v>27</v>
      </c>
      <c r="BB28" s="43">
        <v>41000</v>
      </c>
      <c r="BC28" s="43">
        <f>NovReport[[#This Row],[Salary]]/NovReport[[#This Row],[Days]]</f>
        <v>1413.7931034482758</v>
      </c>
      <c r="BD28" s="43">
        <f>NovReport[[#This Row],[Per Day Salary]]*NovReport[[#This Row],[Absent]]</f>
        <v>2827.5862068965516</v>
      </c>
      <c r="BE28" s="43">
        <f>NovReport[[#This Row],[Salary]]-NovReport[[#This Row],[Deduction]]</f>
        <v>38172.413793103449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tr">
        <f t="shared" si="9"/>
        <v>WO</v>
      </c>
      <c r="M29" s="26" t="s">
        <v>40</v>
      </c>
      <c r="N29" s="26" t="s">
        <v>40</v>
      </c>
      <c r="O29" s="26" t="s">
        <v>41</v>
      </c>
      <c r="P29" s="26" t="s">
        <v>40</v>
      </c>
      <c r="Q29" s="26" t="s">
        <v>40</v>
      </c>
      <c r="R29" s="26" t="s">
        <v>40</v>
      </c>
      <c r="S29" s="26" t="str">
        <f t="shared" si="9"/>
        <v>WO</v>
      </c>
      <c r="T29" s="26" t="s">
        <v>42</v>
      </c>
      <c r="U29" s="26" t="s">
        <v>40</v>
      </c>
      <c r="V29" s="26" t="s">
        <v>40</v>
      </c>
      <c r="W29" s="26" t="s">
        <v>41</v>
      </c>
      <c r="X29" s="26" t="s">
        <v>40</v>
      </c>
      <c r="Y29" s="26" t="s">
        <v>40</v>
      </c>
      <c r="Z29" s="26" t="str">
        <f t="shared" si="9"/>
        <v>WO</v>
      </c>
      <c r="AA29" s="26" t="s">
        <v>42</v>
      </c>
      <c r="AB29" s="26" t="s">
        <v>41</v>
      </c>
      <c r="AC29" s="26" t="s">
        <v>40</v>
      </c>
      <c r="AD29" s="26" t="s">
        <v>40</v>
      </c>
      <c r="AE29" s="26" t="s">
        <v>40</v>
      </c>
      <c r="AF29" s="26" t="s">
        <v>40</v>
      </c>
      <c r="AG29" s="26"/>
      <c r="AH29" s="26" t="s">
        <v>41</v>
      </c>
      <c r="AI29" s="26" t="s">
        <v>40</v>
      </c>
      <c r="AJ29" s="26" t="s">
        <v>40</v>
      </c>
      <c r="AK29" s="26" t="s">
        <v>42</v>
      </c>
      <c r="AL29" s="26" t="s">
        <v>40</v>
      </c>
      <c r="AM29" s="26" t="s">
        <v>40</v>
      </c>
      <c r="AN29" s="26" t="str">
        <f t="shared" si="11"/>
        <v>WO</v>
      </c>
      <c r="AO29" s="27" t="s">
        <v>41</v>
      </c>
      <c r="AP29" s="52"/>
      <c r="AQ29" s="54"/>
      <c r="AR29" s="31">
        <v>20</v>
      </c>
      <c r="AS29" s="12">
        <v>1020</v>
      </c>
      <c r="AT29" s="12" t="str">
        <f t="shared" si="3"/>
        <v>November</v>
      </c>
      <c r="AU29" s="12" t="s">
        <v>22</v>
      </c>
      <c r="AV29" s="45">
        <f t="shared" si="4"/>
        <v>18</v>
      </c>
      <c r="AW29" s="46">
        <f t="shared" si="5"/>
        <v>5</v>
      </c>
      <c r="AX29" s="46">
        <f t="shared" si="6"/>
        <v>3</v>
      </c>
      <c r="AY29" s="46">
        <f t="shared" si="7"/>
        <v>5</v>
      </c>
      <c r="AZ29" s="46">
        <f t="shared" si="8"/>
        <v>29</v>
      </c>
      <c r="BA29" s="46">
        <f>NovReport[[#This Row],[Days]]-NovReport[[#This Row],[Absent]]</f>
        <v>24</v>
      </c>
      <c r="BB29" s="47">
        <v>30000</v>
      </c>
      <c r="BC29" s="47">
        <f>NovReport[[#This Row],[Salary]]/NovReport[[#This Row],[Days]]</f>
        <v>1034.4827586206898</v>
      </c>
      <c r="BD29" s="47">
        <f>NovReport[[#This Row],[Per Day Salary]]*NovReport[[#This Row],[Absent]]</f>
        <v>5172.4137931034493</v>
      </c>
      <c r="BE29" s="47">
        <f>NovReport[[#This Row],[Salary]]-NovReport[[#This Row],[Deduction]]</f>
        <v>24827.586206896551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9" priority="1" operator="containsText" text="L">
      <formula>NOT(ISERROR(SEARCH("L",K10)))</formula>
    </cfRule>
    <cfRule type="containsText" dxfId="8" priority="2" operator="containsText" text="A">
      <formula>NOT(ISERROR(SEARCH("A",K10)))</formula>
    </cfRule>
    <cfRule type="containsText" dxfId="7" priority="3" operator="containsText" text="P">
      <formula>NOT(ISERROR(SEARCH("P",K10)))</formula>
    </cfRule>
    <cfRule type="containsText" dxfId="6" priority="4" operator="containsText" text="WO">
      <formula>NOT(ISERROR(SEARCH("WO",K10)))</formula>
    </cfRule>
    <cfRule type="containsText" dxfId="5" priority="5" operator="containsText" text="WO">
      <formula>NOT(ISERROR(SEARCH("WO",K10)))</formula>
    </cfRule>
  </conditionalFormatting>
  <dataValidations count="1">
    <dataValidation type="list" allowBlank="1" showInputMessage="1" showErrorMessage="1" sqref="K10:K29 M10:R29 T10:Y29 AA10:AF29 AH10:AM29 AO10:AO29" xr:uid="{E1D094F1-9D18-49AA-B57B-38D6FAA1DE0D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F70957-4278-471D-9720-9965525B6C71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48F53F9-3329-45C4-978E-C15F4BEEA7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Nov!AV10:AY10</xm:f>
              <xm:sqref>BF10</xm:sqref>
            </x14:sparkline>
            <x14:sparkline>
              <xm:f>Nov!AV11:AY11</xm:f>
              <xm:sqref>BF11</xm:sqref>
            </x14:sparkline>
            <x14:sparkline>
              <xm:f>Nov!AV12:AY12</xm:f>
              <xm:sqref>BF12</xm:sqref>
            </x14:sparkline>
            <x14:sparkline>
              <xm:f>Nov!AV13:AY13</xm:f>
              <xm:sqref>BF13</xm:sqref>
            </x14:sparkline>
            <x14:sparkline>
              <xm:f>Nov!AV14:AY14</xm:f>
              <xm:sqref>BF14</xm:sqref>
            </x14:sparkline>
            <x14:sparkline>
              <xm:f>Nov!AV15:AY15</xm:f>
              <xm:sqref>BF15</xm:sqref>
            </x14:sparkline>
            <x14:sparkline>
              <xm:f>Nov!AV16:AY16</xm:f>
              <xm:sqref>BF16</xm:sqref>
            </x14:sparkline>
            <x14:sparkline>
              <xm:f>Nov!AV17:AY17</xm:f>
              <xm:sqref>BF17</xm:sqref>
            </x14:sparkline>
            <x14:sparkline>
              <xm:f>Nov!AV18:AY18</xm:f>
              <xm:sqref>BF18</xm:sqref>
            </x14:sparkline>
            <x14:sparkline>
              <xm:f>Nov!AV19:AY19</xm:f>
              <xm:sqref>BF19</xm:sqref>
            </x14:sparkline>
            <x14:sparkline>
              <xm:f>Nov!AV20:AY20</xm:f>
              <xm:sqref>BF20</xm:sqref>
            </x14:sparkline>
            <x14:sparkline>
              <xm:f>Nov!AV21:AY21</xm:f>
              <xm:sqref>BF21</xm:sqref>
            </x14:sparkline>
            <x14:sparkline>
              <xm:f>Nov!AV22:AY22</xm:f>
              <xm:sqref>BF22</xm:sqref>
            </x14:sparkline>
            <x14:sparkline>
              <xm:f>Nov!AV23:AY23</xm:f>
              <xm:sqref>BF23</xm:sqref>
            </x14:sparkline>
            <x14:sparkline>
              <xm:f>Nov!AV24:AY24</xm:f>
              <xm:sqref>BF24</xm:sqref>
            </x14:sparkline>
            <x14:sparkline>
              <xm:f>Nov!AV25:AY25</xm:f>
              <xm:sqref>BF25</xm:sqref>
            </x14:sparkline>
            <x14:sparkline>
              <xm:f>Nov!AV26:AY26</xm:f>
              <xm:sqref>BF26</xm:sqref>
            </x14:sparkline>
            <x14:sparkline>
              <xm:f>Nov!AV27:AY27</xm:f>
              <xm:sqref>BF27</xm:sqref>
            </x14:sparkline>
            <x14:sparkline>
              <xm:f>Nov!AV28:AY28</xm:f>
              <xm:sqref>BF28</xm:sqref>
            </x14:sparkline>
            <x14:sparkline>
              <xm:f>Nov!AV29:AY29</xm:f>
              <xm:sqref>BF29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F38B-274E-4AB0-A40B-4D10108D7677}">
  <dimension ref="D1:BH42"/>
  <sheetViews>
    <sheetView zoomScale="67" zoomScaleNormal="67" workbookViewId="0"/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49"/>
      <c r="G5" s="50" t="s">
        <v>24</v>
      </c>
      <c r="H5" s="51">
        <v>45992</v>
      </c>
      <c r="I5" s="50">
        <f>(DATEDIF($H$5,$L$5,"D"))</f>
        <v>30</v>
      </c>
      <c r="J5" s="50" t="str">
        <f>TEXT($H$5,"MMMM")</f>
        <v>December</v>
      </c>
      <c r="K5" s="50" t="s">
        <v>25</v>
      </c>
      <c r="L5" s="51">
        <f>EOMONTH(H5,0)</f>
        <v>46022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Mon</v>
      </c>
      <c r="L8" s="13" t="str">
        <f>TEXT(L9,"DDD")</f>
        <v>Tue</v>
      </c>
      <c r="M8" s="13" t="str">
        <f>TEXT(M9,"DDD")</f>
        <v>Wed</v>
      </c>
      <c r="N8" s="13" t="str">
        <f t="shared" ref="N8:AO8" si="0">TEXT(N9,"DDD")</f>
        <v>Thu</v>
      </c>
      <c r="O8" s="13" t="str">
        <f t="shared" si="0"/>
        <v>Fri</v>
      </c>
      <c r="P8" s="13" t="str">
        <f t="shared" si="0"/>
        <v>Sat</v>
      </c>
      <c r="Q8" s="13" t="str">
        <f t="shared" si="0"/>
        <v>Sun</v>
      </c>
      <c r="R8" s="13" t="str">
        <f t="shared" si="0"/>
        <v>Mon</v>
      </c>
      <c r="S8" s="13" t="str">
        <f t="shared" si="0"/>
        <v>Tue</v>
      </c>
      <c r="T8" s="13" t="str">
        <f t="shared" si="0"/>
        <v>Wed</v>
      </c>
      <c r="U8" s="13" t="str">
        <f t="shared" si="0"/>
        <v>Thu</v>
      </c>
      <c r="V8" s="13" t="str">
        <f t="shared" si="0"/>
        <v>Fri</v>
      </c>
      <c r="W8" s="13" t="str">
        <f t="shared" si="0"/>
        <v>Sat</v>
      </c>
      <c r="X8" s="13" t="str">
        <f t="shared" si="0"/>
        <v>Sun</v>
      </c>
      <c r="Y8" s="13" t="str">
        <f t="shared" si="0"/>
        <v>Mon</v>
      </c>
      <c r="Z8" s="13" t="str">
        <f t="shared" si="0"/>
        <v>Tue</v>
      </c>
      <c r="AA8" s="13" t="str">
        <f t="shared" si="0"/>
        <v>Wed</v>
      </c>
      <c r="AB8" s="13" t="str">
        <f t="shared" si="0"/>
        <v>Thu</v>
      </c>
      <c r="AC8" s="13" t="str">
        <f t="shared" si="0"/>
        <v>Fri</v>
      </c>
      <c r="AD8" s="13" t="str">
        <f t="shared" si="0"/>
        <v>Sat</v>
      </c>
      <c r="AE8" s="13" t="str">
        <f t="shared" si="0"/>
        <v>Sun</v>
      </c>
      <c r="AF8" s="13" t="str">
        <f t="shared" si="0"/>
        <v>Mon</v>
      </c>
      <c r="AG8" s="13" t="str">
        <f t="shared" si="0"/>
        <v>Tue</v>
      </c>
      <c r="AH8" s="13" t="str">
        <f t="shared" si="0"/>
        <v>Wed</v>
      </c>
      <c r="AI8" s="13" t="str">
        <f t="shared" si="0"/>
        <v>Thu</v>
      </c>
      <c r="AJ8" s="13" t="str">
        <f t="shared" si="0"/>
        <v>Fri</v>
      </c>
      <c r="AK8" s="13" t="str">
        <f t="shared" si="0"/>
        <v>Sat</v>
      </c>
      <c r="AL8" s="13" t="str">
        <f t="shared" si="0"/>
        <v>Sun</v>
      </c>
      <c r="AM8" s="13" t="str">
        <f t="shared" si="0"/>
        <v>Mon</v>
      </c>
      <c r="AN8" s="13" t="str">
        <f t="shared" si="0"/>
        <v>Tue</v>
      </c>
      <c r="AO8" s="13" t="str">
        <f t="shared" si="0"/>
        <v>Wed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45992</v>
      </c>
      <c r="L9" s="17">
        <f>IF(K9&lt;$L$5,K9+1,"")</f>
        <v>45993</v>
      </c>
      <c r="M9" s="17">
        <f t="shared" ref="M9:AQ9" si="1">IF(L9&lt;$L$5,L9+1,"")</f>
        <v>45994</v>
      </c>
      <c r="N9" s="17">
        <f t="shared" si="1"/>
        <v>45995</v>
      </c>
      <c r="O9" s="17">
        <f t="shared" si="1"/>
        <v>45996</v>
      </c>
      <c r="P9" s="17">
        <f t="shared" si="1"/>
        <v>45997</v>
      </c>
      <c r="Q9" s="17">
        <f t="shared" si="1"/>
        <v>45998</v>
      </c>
      <c r="R9" s="17">
        <f t="shared" si="1"/>
        <v>45999</v>
      </c>
      <c r="S9" s="17">
        <f t="shared" si="1"/>
        <v>46000</v>
      </c>
      <c r="T9" s="17">
        <f t="shared" si="1"/>
        <v>46001</v>
      </c>
      <c r="U9" s="17">
        <f t="shared" si="1"/>
        <v>46002</v>
      </c>
      <c r="V9" s="17">
        <f t="shared" si="1"/>
        <v>46003</v>
      </c>
      <c r="W9" s="17">
        <f t="shared" si="1"/>
        <v>46004</v>
      </c>
      <c r="X9" s="17">
        <f t="shared" si="1"/>
        <v>46005</v>
      </c>
      <c r="Y9" s="17">
        <f t="shared" si="1"/>
        <v>46006</v>
      </c>
      <c r="Z9" s="17">
        <f t="shared" si="1"/>
        <v>46007</v>
      </c>
      <c r="AA9" s="17">
        <f t="shared" si="1"/>
        <v>46008</v>
      </c>
      <c r="AB9" s="17">
        <f t="shared" si="1"/>
        <v>46009</v>
      </c>
      <c r="AC9" s="17">
        <f t="shared" si="1"/>
        <v>46010</v>
      </c>
      <c r="AD9" s="17">
        <f t="shared" si="1"/>
        <v>46011</v>
      </c>
      <c r="AE9" s="17">
        <f t="shared" si="1"/>
        <v>46012</v>
      </c>
      <c r="AF9" s="17">
        <f t="shared" si="1"/>
        <v>46013</v>
      </c>
      <c r="AG9" s="17">
        <f t="shared" si="1"/>
        <v>46014</v>
      </c>
      <c r="AH9" s="17">
        <f t="shared" si="1"/>
        <v>46015</v>
      </c>
      <c r="AI9" s="17">
        <f t="shared" si="1"/>
        <v>46016</v>
      </c>
      <c r="AJ9" s="17">
        <f t="shared" si="1"/>
        <v>46017</v>
      </c>
      <c r="AK9" s="17">
        <f t="shared" si="1"/>
        <v>46018</v>
      </c>
      <c r="AL9" s="17">
        <f t="shared" si="1"/>
        <v>46019</v>
      </c>
      <c r="AM9" s="17">
        <f t="shared" si="1"/>
        <v>46020</v>
      </c>
      <c r="AN9" s="17">
        <f t="shared" si="1"/>
        <v>46021</v>
      </c>
      <c r="AO9" s="18">
        <f t="shared" si="1"/>
        <v>46022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40</v>
      </c>
      <c r="M10" s="20" t="s">
        <v>42</v>
      </c>
      <c r="N10" s="20" t="s">
        <v>41</v>
      </c>
      <c r="O10" s="20" t="s">
        <v>40</v>
      </c>
      <c r="P10" s="20" t="s">
        <v>40</v>
      </c>
      <c r="Q10" s="20" t="str">
        <f t="shared" ref="Q10:AL18" si="2">IF(Q$8="Sun","WO","")</f>
        <v>WO</v>
      </c>
      <c r="R10" s="20" t="s">
        <v>41</v>
      </c>
      <c r="S10" s="20" t="s">
        <v>41</v>
      </c>
      <c r="T10" s="20" t="s">
        <v>41</v>
      </c>
      <c r="U10" s="20" t="s">
        <v>41</v>
      </c>
      <c r="V10" s="20" t="s">
        <v>42</v>
      </c>
      <c r="W10" s="20" t="s">
        <v>40</v>
      </c>
      <c r="X10" s="20" t="str">
        <f t="shared" si="2"/>
        <v>WO</v>
      </c>
      <c r="Y10" s="20" t="s">
        <v>41</v>
      </c>
      <c r="Z10" s="20" t="s">
        <v>40</v>
      </c>
      <c r="AA10" s="20" t="s">
        <v>40</v>
      </c>
      <c r="AB10" s="20" t="s">
        <v>40</v>
      </c>
      <c r="AC10" s="20" t="s">
        <v>40</v>
      </c>
      <c r="AD10" s="20" t="s">
        <v>40</v>
      </c>
      <c r="AE10" s="20" t="str">
        <f t="shared" si="2"/>
        <v>WO</v>
      </c>
      <c r="AF10" s="20" t="s">
        <v>41</v>
      </c>
      <c r="AG10" s="20" t="s">
        <v>40</v>
      </c>
      <c r="AH10" s="20" t="s">
        <v>40</v>
      </c>
      <c r="AI10" s="20" t="s">
        <v>40</v>
      </c>
      <c r="AJ10" s="20" t="s">
        <v>40</v>
      </c>
      <c r="AK10" s="20" t="s">
        <v>40</v>
      </c>
      <c r="AL10" s="20" t="str">
        <f t="shared" si="2"/>
        <v>WO</v>
      </c>
      <c r="AM10" s="20" t="s">
        <v>40</v>
      </c>
      <c r="AN10" s="20" t="s">
        <v>42</v>
      </c>
      <c r="AO10" s="21" t="s">
        <v>41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December</v>
      </c>
      <c r="AU10" s="28" t="s">
        <v>3</v>
      </c>
      <c r="AV10" s="37">
        <f t="shared" ref="AV10:AV29" si="4">COUNTIF($K10:$AO10,"P")</f>
        <v>16</v>
      </c>
      <c r="AW10" s="38">
        <f t="shared" ref="AW10:AW29" si="5">COUNTIF($K10:$AO10,"A")</f>
        <v>8</v>
      </c>
      <c r="AX10" s="38">
        <f t="shared" ref="AX10:AX29" si="6">COUNTIF($K10:$AO10,"L")</f>
        <v>3</v>
      </c>
      <c r="AY10" s="38">
        <f t="shared" ref="AY10:AY29" si="7">$J$10</f>
        <v>4</v>
      </c>
      <c r="AZ10" s="38">
        <f t="shared" ref="AZ10:AZ29" si="8">$I$5</f>
        <v>30</v>
      </c>
      <c r="BA10" s="38">
        <f>DecReport[[#This Row],[Days]]-DecReport[[#This Row],[Absent]]</f>
        <v>22</v>
      </c>
      <c r="BB10" s="41">
        <v>10000</v>
      </c>
      <c r="BC10" s="41">
        <f>DecReport[[#This Row],[Salary]]/DecReport[[#This Row],[Days]]</f>
        <v>333.33333333333331</v>
      </c>
      <c r="BD10" s="41">
        <f>DecReport[[#This Row],[Per Day Salary]]*DecReport[[#This Row],[Absent]]</f>
        <v>2666.6666666666665</v>
      </c>
      <c r="BE10" s="41">
        <f>DecReport[[#This Row],[Salary]]-DecReport[[#This Row],[Deduction]]</f>
        <v>7333.3333333333339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41</v>
      </c>
      <c r="L11" s="23" t="s">
        <v>40</v>
      </c>
      <c r="M11" s="23" t="s">
        <v>42</v>
      </c>
      <c r="N11" s="23" t="s">
        <v>40</v>
      </c>
      <c r="O11" s="23" t="s">
        <v>40</v>
      </c>
      <c r="P11" s="23" t="s">
        <v>40</v>
      </c>
      <c r="Q11" s="23" t="str">
        <f t="shared" si="2"/>
        <v>WO</v>
      </c>
      <c r="R11" s="23" t="s">
        <v>40</v>
      </c>
      <c r="S11" s="23" t="s">
        <v>40</v>
      </c>
      <c r="T11" s="23" t="s">
        <v>40</v>
      </c>
      <c r="U11" s="23" t="s">
        <v>40</v>
      </c>
      <c r="V11" s="23" t="s">
        <v>42</v>
      </c>
      <c r="W11" s="23" t="s">
        <v>40</v>
      </c>
      <c r="X11" s="23" t="str">
        <f t="shared" si="2"/>
        <v>WO</v>
      </c>
      <c r="Y11" s="23" t="s">
        <v>40</v>
      </c>
      <c r="Z11" s="23" t="s">
        <v>40</v>
      </c>
      <c r="AA11" s="23" t="s">
        <v>40</v>
      </c>
      <c r="AB11" s="23" t="s">
        <v>40</v>
      </c>
      <c r="AC11" s="23" t="s">
        <v>40</v>
      </c>
      <c r="AD11" s="23" t="s">
        <v>40</v>
      </c>
      <c r="AE11" s="23" t="str">
        <f t="shared" si="2"/>
        <v>WO</v>
      </c>
      <c r="AF11" s="23" t="s">
        <v>40</v>
      </c>
      <c r="AG11" s="23" t="s">
        <v>40</v>
      </c>
      <c r="AH11" s="23" t="s">
        <v>40</v>
      </c>
      <c r="AI11" s="23" t="s">
        <v>40</v>
      </c>
      <c r="AJ11" s="23" t="s">
        <v>41</v>
      </c>
      <c r="AK11" s="23" t="s">
        <v>40</v>
      </c>
      <c r="AL11" s="23" t="str">
        <f t="shared" si="2"/>
        <v>WO</v>
      </c>
      <c r="AM11" s="23" t="s">
        <v>40</v>
      </c>
      <c r="AN11" s="23" t="s">
        <v>42</v>
      </c>
      <c r="AO11" s="24" t="s">
        <v>41</v>
      </c>
      <c r="AP11" s="52"/>
      <c r="AQ11" s="54"/>
      <c r="AR11" s="30">
        <v>2</v>
      </c>
      <c r="AS11" s="11">
        <v>1002</v>
      </c>
      <c r="AT11" s="11" t="str">
        <f t="shared" si="3"/>
        <v>December</v>
      </c>
      <c r="AU11" s="11" t="s">
        <v>4</v>
      </c>
      <c r="AV11" s="39">
        <f t="shared" si="4"/>
        <v>21</v>
      </c>
      <c r="AW11">
        <f t="shared" si="5"/>
        <v>3</v>
      </c>
      <c r="AX11">
        <f t="shared" si="6"/>
        <v>3</v>
      </c>
      <c r="AY11">
        <f t="shared" si="7"/>
        <v>4</v>
      </c>
      <c r="AZ11">
        <f t="shared" si="8"/>
        <v>30</v>
      </c>
      <c r="BA11">
        <f>DecReport[[#This Row],[Days]]-DecReport[[#This Row],[Absent]]</f>
        <v>27</v>
      </c>
      <c r="BB11" s="43">
        <v>20000</v>
      </c>
      <c r="BC11" s="43">
        <f>DecReport[[#This Row],[Salary]]/DecReport[[#This Row],[Days]]</f>
        <v>666.66666666666663</v>
      </c>
      <c r="BD11" s="43">
        <f>DecReport[[#This Row],[Per Day Salary]]*DecReport[[#This Row],[Absent]]</f>
        <v>2000</v>
      </c>
      <c r="BE11" s="43">
        <f>DecReport[[#This Row],[Salary]]-DecReport[[#This Row],[Deduction]]</f>
        <v>18000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40</v>
      </c>
      <c r="L12" s="23" t="s">
        <v>40</v>
      </c>
      <c r="M12" s="23" t="s">
        <v>42</v>
      </c>
      <c r="N12" s="23" t="s">
        <v>40</v>
      </c>
      <c r="O12" s="23" t="s">
        <v>40</v>
      </c>
      <c r="P12" s="23" t="s">
        <v>40</v>
      </c>
      <c r="Q12" s="23" t="str">
        <f t="shared" si="2"/>
        <v>WO</v>
      </c>
      <c r="R12" s="23" t="s">
        <v>40</v>
      </c>
      <c r="S12" s="23" t="s">
        <v>40</v>
      </c>
      <c r="T12" s="23" t="s">
        <v>40</v>
      </c>
      <c r="U12" s="23" t="s">
        <v>40</v>
      </c>
      <c r="V12" s="23" t="s">
        <v>42</v>
      </c>
      <c r="W12" s="23" t="s">
        <v>40</v>
      </c>
      <c r="X12" s="23" t="str">
        <f t="shared" si="2"/>
        <v>WO</v>
      </c>
      <c r="Y12" s="23" t="s">
        <v>40</v>
      </c>
      <c r="Z12" s="23" t="s">
        <v>40</v>
      </c>
      <c r="AA12" s="23" t="s">
        <v>40</v>
      </c>
      <c r="AB12" s="23" t="s">
        <v>40</v>
      </c>
      <c r="AC12" s="23" t="s">
        <v>40</v>
      </c>
      <c r="AD12" s="23" t="s">
        <v>40</v>
      </c>
      <c r="AE12" s="23" t="str">
        <f t="shared" si="2"/>
        <v>WO</v>
      </c>
      <c r="AF12" s="23" t="s">
        <v>40</v>
      </c>
      <c r="AG12" s="23" t="s">
        <v>41</v>
      </c>
      <c r="AH12" s="23" t="s">
        <v>40</v>
      </c>
      <c r="AI12" s="23" t="s">
        <v>41</v>
      </c>
      <c r="AJ12" s="23" t="s">
        <v>40</v>
      </c>
      <c r="AK12" s="23" t="s">
        <v>40</v>
      </c>
      <c r="AL12" s="23" t="str">
        <f t="shared" si="2"/>
        <v>WO</v>
      </c>
      <c r="AM12" s="23" t="s">
        <v>40</v>
      </c>
      <c r="AN12" s="23" t="s">
        <v>42</v>
      </c>
      <c r="AO12" s="24" t="s">
        <v>41</v>
      </c>
      <c r="AP12" s="52"/>
      <c r="AQ12" s="54"/>
      <c r="AR12" s="30">
        <v>3</v>
      </c>
      <c r="AS12" s="11">
        <v>1003</v>
      </c>
      <c r="AT12" s="11" t="str">
        <f t="shared" si="3"/>
        <v>December</v>
      </c>
      <c r="AU12" s="11" t="s">
        <v>5</v>
      </c>
      <c r="AV12" s="39">
        <f t="shared" si="4"/>
        <v>21</v>
      </c>
      <c r="AW12">
        <f t="shared" si="5"/>
        <v>3</v>
      </c>
      <c r="AX12">
        <f t="shared" si="6"/>
        <v>3</v>
      </c>
      <c r="AY12">
        <f t="shared" si="7"/>
        <v>4</v>
      </c>
      <c r="AZ12">
        <f t="shared" si="8"/>
        <v>30</v>
      </c>
      <c r="BA12">
        <f>DecReport[[#This Row],[Days]]-DecReport[[#This Row],[Absent]]</f>
        <v>27</v>
      </c>
      <c r="BB12" s="43">
        <v>25000</v>
      </c>
      <c r="BC12" s="43">
        <f>DecReport[[#This Row],[Salary]]/DecReport[[#This Row],[Days]]</f>
        <v>833.33333333333337</v>
      </c>
      <c r="BD12" s="43">
        <f>DecReport[[#This Row],[Per Day Salary]]*DecReport[[#This Row],[Absent]]</f>
        <v>2500</v>
      </c>
      <c r="BE12" s="43">
        <f>DecReport[[#This Row],[Salary]]-DecReport[[#This Row],[Deduction]]</f>
        <v>22500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40</v>
      </c>
      <c r="L13" s="23" t="s">
        <v>40</v>
      </c>
      <c r="M13" s="23" t="s">
        <v>42</v>
      </c>
      <c r="N13" s="23" t="s">
        <v>40</v>
      </c>
      <c r="O13" s="23" t="s">
        <v>40</v>
      </c>
      <c r="P13" s="23" t="s">
        <v>40</v>
      </c>
      <c r="Q13" s="23"/>
      <c r="R13" s="23" t="s">
        <v>40</v>
      </c>
      <c r="S13" s="23" t="s">
        <v>40</v>
      </c>
      <c r="T13" s="23" t="s">
        <v>40</v>
      </c>
      <c r="U13" s="23" t="s">
        <v>40</v>
      </c>
      <c r="V13" s="23" t="s">
        <v>42</v>
      </c>
      <c r="W13" s="23" t="s">
        <v>40</v>
      </c>
      <c r="X13" s="23" t="str">
        <f t="shared" si="2"/>
        <v>WO</v>
      </c>
      <c r="Y13" s="23" t="s">
        <v>40</v>
      </c>
      <c r="Z13" s="23" t="s">
        <v>40</v>
      </c>
      <c r="AA13" s="23" t="s">
        <v>40</v>
      </c>
      <c r="AB13" s="23" t="s">
        <v>40</v>
      </c>
      <c r="AC13" s="23" t="s">
        <v>40</v>
      </c>
      <c r="AD13" s="23" t="s">
        <v>40</v>
      </c>
      <c r="AE13" s="23" t="str">
        <f t="shared" si="2"/>
        <v>WO</v>
      </c>
      <c r="AF13" s="23" t="s">
        <v>40</v>
      </c>
      <c r="AG13" s="23" t="s">
        <v>40</v>
      </c>
      <c r="AH13" s="23" t="s">
        <v>40</v>
      </c>
      <c r="AI13" s="23" t="s">
        <v>40</v>
      </c>
      <c r="AJ13" s="23" t="s">
        <v>40</v>
      </c>
      <c r="AK13" s="23" t="s">
        <v>40</v>
      </c>
      <c r="AL13" s="23" t="str">
        <f t="shared" si="2"/>
        <v>WO</v>
      </c>
      <c r="AM13" s="23" t="s">
        <v>41</v>
      </c>
      <c r="AN13" s="23" t="s">
        <v>42</v>
      </c>
      <c r="AO13" s="24" t="s">
        <v>41</v>
      </c>
      <c r="AP13" s="52"/>
      <c r="AQ13" s="54"/>
      <c r="AR13" s="30">
        <v>4</v>
      </c>
      <c r="AS13" s="11">
        <v>1004</v>
      </c>
      <c r="AT13" s="11" t="str">
        <f t="shared" si="3"/>
        <v>December</v>
      </c>
      <c r="AU13" s="11" t="s">
        <v>6</v>
      </c>
      <c r="AV13" s="39">
        <f t="shared" si="4"/>
        <v>22</v>
      </c>
      <c r="AW13">
        <f t="shared" si="5"/>
        <v>2</v>
      </c>
      <c r="AX13">
        <f t="shared" si="6"/>
        <v>3</v>
      </c>
      <c r="AY13">
        <f t="shared" si="7"/>
        <v>4</v>
      </c>
      <c r="AZ13">
        <f t="shared" si="8"/>
        <v>30</v>
      </c>
      <c r="BA13">
        <f>DecReport[[#This Row],[Days]]-DecReport[[#This Row],[Absent]]</f>
        <v>28</v>
      </c>
      <c r="BB13" s="43">
        <v>30000</v>
      </c>
      <c r="BC13" s="43">
        <f>DecReport[[#This Row],[Salary]]/DecReport[[#This Row],[Days]]</f>
        <v>1000</v>
      </c>
      <c r="BD13" s="43">
        <f>DecReport[[#This Row],[Per Day Salary]]*DecReport[[#This Row],[Absent]]</f>
        <v>2000</v>
      </c>
      <c r="BE13" s="43">
        <f>DecReport[[#This Row],[Salary]]-DecReport[[#This Row],[Deduction]]</f>
        <v>28000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40</v>
      </c>
      <c r="L14" s="23" t="s">
        <v>41</v>
      </c>
      <c r="M14" s="23" t="s">
        <v>42</v>
      </c>
      <c r="N14" s="23" t="s">
        <v>40</v>
      </c>
      <c r="O14" s="23" t="s">
        <v>41</v>
      </c>
      <c r="P14" s="23" t="s">
        <v>40</v>
      </c>
      <c r="Q14" s="23" t="str">
        <f t="shared" si="2"/>
        <v>WO</v>
      </c>
      <c r="R14" s="23" t="s">
        <v>40</v>
      </c>
      <c r="S14" s="23" t="s">
        <v>40</v>
      </c>
      <c r="T14" s="23" t="s">
        <v>40</v>
      </c>
      <c r="U14" s="23" t="s">
        <v>40</v>
      </c>
      <c r="V14" s="23" t="s">
        <v>42</v>
      </c>
      <c r="W14" s="23" t="s">
        <v>40</v>
      </c>
      <c r="X14" s="23" t="str">
        <f t="shared" si="2"/>
        <v>WO</v>
      </c>
      <c r="Y14" s="23" t="s">
        <v>40</v>
      </c>
      <c r="Z14" s="23" t="s">
        <v>41</v>
      </c>
      <c r="AA14" s="23" t="s">
        <v>40</v>
      </c>
      <c r="AB14" s="23" t="s">
        <v>40</v>
      </c>
      <c r="AC14" s="23" t="s">
        <v>40</v>
      </c>
      <c r="AD14" s="23" t="s">
        <v>40</v>
      </c>
      <c r="AE14" s="23" t="str">
        <f t="shared" si="2"/>
        <v>WO</v>
      </c>
      <c r="AF14" s="23" t="s">
        <v>40</v>
      </c>
      <c r="AG14" s="23" t="s">
        <v>40</v>
      </c>
      <c r="AH14" s="23" t="s">
        <v>40</v>
      </c>
      <c r="AI14" s="23" t="s">
        <v>41</v>
      </c>
      <c r="AJ14" s="23" t="s">
        <v>40</v>
      </c>
      <c r="AK14" s="23" t="s">
        <v>40</v>
      </c>
      <c r="AL14" s="23" t="str">
        <f t="shared" si="2"/>
        <v>WO</v>
      </c>
      <c r="AM14" s="23" t="s">
        <v>40</v>
      </c>
      <c r="AN14" s="23" t="s">
        <v>42</v>
      </c>
      <c r="AO14" s="24" t="s">
        <v>41</v>
      </c>
      <c r="AP14" s="52"/>
      <c r="AQ14" s="54"/>
      <c r="AR14" s="30">
        <v>5</v>
      </c>
      <c r="AS14" s="11">
        <v>1005</v>
      </c>
      <c r="AT14" s="11" t="str">
        <f t="shared" si="3"/>
        <v>December</v>
      </c>
      <c r="AU14" s="11" t="s">
        <v>7</v>
      </c>
      <c r="AV14" s="39">
        <f t="shared" si="4"/>
        <v>19</v>
      </c>
      <c r="AW14">
        <f t="shared" si="5"/>
        <v>5</v>
      </c>
      <c r="AX14">
        <f t="shared" si="6"/>
        <v>3</v>
      </c>
      <c r="AY14">
        <f t="shared" si="7"/>
        <v>4</v>
      </c>
      <c r="AZ14">
        <f t="shared" si="8"/>
        <v>30</v>
      </c>
      <c r="BA14">
        <f>DecReport[[#This Row],[Days]]-DecReport[[#This Row],[Absent]]</f>
        <v>25</v>
      </c>
      <c r="BB14" s="43">
        <v>45000</v>
      </c>
      <c r="BC14" s="43">
        <f>DecReport[[#This Row],[Salary]]/DecReport[[#This Row],[Days]]</f>
        <v>1500</v>
      </c>
      <c r="BD14" s="43">
        <f>DecReport[[#This Row],[Per Day Salary]]*DecReport[[#This Row],[Absent]]</f>
        <v>7500</v>
      </c>
      <c r="BE14" s="43">
        <f>DecReport[[#This Row],[Salary]]-DecReport[[#This Row],[Deduction]]</f>
        <v>37500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">
        <v>40</v>
      </c>
      <c r="M15" s="23" t="s">
        <v>42</v>
      </c>
      <c r="N15" s="23" t="s">
        <v>40</v>
      </c>
      <c r="O15" s="23" t="s">
        <v>40</v>
      </c>
      <c r="P15" s="23" t="s">
        <v>40</v>
      </c>
      <c r="Q15" s="23" t="str">
        <f t="shared" si="2"/>
        <v>WO</v>
      </c>
      <c r="R15" s="23" t="s">
        <v>40</v>
      </c>
      <c r="S15" s="23" t="s">
        <v>40</v>
      </c>
      <c r="T15" s="23" t="s">
        <v>40</v>
      </c>
      <c r="U15" s="23" t="s">
        <v>40</v>
      </c>
      <c r="V15" s="23" t="s">
        <v>42</v>
      </c>
      <c r="W15" s="23" t="s">
        <v>40</v>
      </c>
      <c r="X15" s="23" t="str">
        <f t="shared" si="2"/>
        <v>WO</v>
      </c>
      <c r="Y15" s="23" t="s">
        <v>40</v>
      </c>
      <c r="Z15" s="23" t="s">
        <v>40</v>
      </c>
      <c r="AA15" s="23" t="s">
        <v>40</v>
      </c>
      <c r="AB15" s="23" t="s">
        <v>40</v>
      </c>
      <c r="AC15" s="23" t="s">
        <v>40</v>
      </c>
      <c r="AD15" s="23" t="s">
        <v>40</v>
      </c>
      <c r="AE15" s="23" t="str">
        <f t="shared" si="2"/>
        <v>WO</v>
      </c>
      <c r="AF15" s="23" t="s">
        <v>40</v>
      </c>
      <c r="AG15" s="23" t="s">
        <v>40</v>
      </c>
      <c r="AH15" s="23" t="s">
        <v>40</v>
      </c>
      <c r="AI15" s="23" t="s">
        <v>41</v>
      </c>
      <c r="AJ15" s="23" t="s">
        <v>40</v>
      </c>
      <c r="AK15" s="23" t="s">
        <v>40</v>
      </c>
      <c r="AL15" s="23" t="str">
        <f t="shared" si="2"/>
        <v>WO</v>
      </c>
      <c r="AM15" s="23" t="s">
        <v>40</v>
      </c>
      <c r="AN15" s="23" t="s">
        <v>42</v>
      </c>
      <c r="AO15" s="24" t="s">
        <v>41</v>
      </c>
      <c r="AP15" s="52"/>
      <c r="AQ15" s="54"/>
      <c r="AR15" s="30">
        <v>6</v>
      </c>
      <c r="AS15" s="11">
        <v>1006</v>
      </c>
      <c r="AT15" s="11" t="str">
        <f t="shared" si="3"/>
        <v>December</v>
      </c>
      <c r="AU15" s="11" t="s">
        <v>8</v>
      </c>
      <c r="AV15" s="39">
        <f t="shared" si="4"/>
        <v>22</v>
      </c>
      <c r="AW15">
        <f t="shared" si="5"/>
        <v>2</v>
      </c>
      <c r="AX15">
        <f t="shared" si="6"/>
        <v>3</v>
      </c>
      <c r="AY15">
        <f t="shared" si="7"/>
        <v>4</v>
      </c>
      <c r="AZ15">
        <f t="shared" si="8"/>
        <v>30</v>
      </c>
      <c r="BA15">
        <f>DecReport[[#This Row],[Days]]-DecReport[[#This Row],[Absent]]</f>
        <v>28</v>
      </c>
      <c r="BB15" s="43">
        <v>15000</v>
      </c>
      <c r="BC15" s="43">
        <f>DecReport[[#This Row],[Salary]]/DecReport[[#This Row],[Days]]</f>
        <v>500</v>
      </c>
      <c r="BD15" s="43">
        <f>DecReport[[#This Row],[Per Day Salary]]*DecReport[[#This Row],[Absent]]</f>
        <v>1000</v>
      </c>
      <c r="BE15" s="43">
        <f>DecReport[[#This Row],[Salary]]-DecReport[[#This Row],[Deduction]]</f>
        <v>14000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40</v>
      </c>
      <c r="L16" s="23" t="s">
        <v>40</v>
      </c>
      <c r="M16" s="23" t="s">
        <v>42</v>
      </c>
      <c r="N16" s="23" t="s">
        <v>40</v>
      </c>
      <c r="O16" s="23" t="s">
        <v>41</v>
      </c>
      <c r="P16" s="23" t="s">
        <v>40</v>
      </c>
      <c r="Q16" s="23" t="str">
        <f t="shared" si="2"/>
        <v>WO</v>
      </c>
      <c r="R16" s="23" t="s">
        <v>40</v>
      </c>
      <c r="S16" s="23" t="s">
        <v>40</v>
      </c>
      <c r="T16" s="23" t="s">
        <v>40</v>
      </c>
      <c r="U16" s="23" t="s">
        <v>40</v>
      </c>
      <c r="V16" s="23" t="s">
        <v>42</v>
      </c>
      <c r="W16" s="23" t="s">
        <v>40</v>
      </c>
      <c r="X16" s="23" t="str">
        <f t="shared" si="2"/>
        <v>WO</v>
      </c>
      <c r="Y16" s="23" t="s">
        <v>40</v>
      </c>
      <c r="Z16" s="23" t="s">
        <v>40</v>
      </c>
      <c r="AA16" s="23" t="s">
        <v>41</v>
      </c>
      <c r="AB16" s="23" t="s">
        <v>40</v>
      </c>
      <c r="AC16" s="23" t="s">
        <v>40</v>
      </c>
      <c r="AD16" s="23" t="s">
        <v>40</v>
      </c>
      <c r="AE16" s="23" t="str">
        <f t="shared" si="2"/>
        <v>WO</v>
      </c>
      <c r="AF16" s="23" t="s">
        <v>40</v>
      </c>
      <c r="AG16" s="23" t="s">
        <v>41</v>
      </c>
      <c r="AH16" s="23" t="s">
        <v>40</v>
      </c>
      <c r="AI16" s="23" t="s">
        <v>41</v>
      </c>
      <c r="AJ16" s="23" t="s">
        <v>40</v>
      </c>
      <c r="AK16" s="23" t="s">
        <v>40</v>
      </c>
      <c r="AL16" s="23" t="str">
        <f t="shared" si="2"/>
        <v>WO</v>
      </c>
      <c r="AM16" s="23" t="s">
        <v>40</v>
      </c>
      <c r="AN16" s="23" t="s">
        <v>42</v>
      </c>
      <c r="AO16" s="24" t="s">
        <v>41</v>
      </c>
      <c r="AP16" s="52"/>
      <c r="AQ16" s="54"/>
      <c r="AR16" s="30">
        <v>7</v>
      </c>
      <c r="AS16" s="11">
        <v>1007</v>
      </c>
      <c r="AT16" s="11" t="str">
        <f t="shared" si="3"/>
        <v>December</v>
      </c>
      <c r="AU16" s="11" t="s">
        <v>9</v>
      </c>
      <c r="AV16" s="39">
        <f t="shared" si="4"/>
        <v>19</v>
      </c>
      <c r="AW16">
        <f t="shared" si="5"/>
        <v>5</v>
      </c>
      <c r="AX16">
        <f t="shared" si="6"/>
        <v>3</v>
      </c>
      <c r="AY16">
        <f t="shared" si="7"/>
        <v>4</v>
      </c>
      <c r="AZ16">
        <f t="shared" si="8"/>
        <v>30</v>
      </c>
      <c r="BA16">
        <f>DecReport[[#This Row],[Days]]-DecReport[[#This Row],[Absent]]</f>
        <v>25</v>
      </c>
      <c r="BB16" s="43">
        <v>62000</v>
      </c>
      <c r="BC16" s="43">
        <f>DecReport[[#This Row],[Salary]]/DecReport[[#This Row],[Days]]</f>
        <v>2066.6666666666665</v>
      </c>
      <c r="BD16" s="43">
        <f>DecReport[[#This Row],[Per Day Salary]]*DecReport[[#This Row],[Absent]]</f>
        <v>10333.333333333332</v>
      </c>
      <c r="BE16" s="43">
        <f>DecReport[[#This Row],[Salary]]-DecReport[[#This Row],[Deduction]]</f>
        <v>51666.666666666672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41</v>
      </c>
      <c r="L17" s="23" t="s">
        <v>40</v>
      </c>
      <c r="M17" s="23" t="s">
        <v>42</v>
      </c>
      <c r="N17" s="23" t="s">
        <v>40</v>
      </c>
      <c r="O17" s="23" t="s">
        <v>40</v>
      </c>
      <c r="P17" s="23" t="s">
        <v>40</v>
      </c>
      <c r="Q17" s="23" t="str">
        <f t="shared" si="2"/>
        <v>WO</v>
      </c>
      <c r="R17" s="23" t="s">
        <v>40</v>
      </c>
      <c r="S17" s="23" t="s">
        <v>41</v>
      </c>
      <c r="T17" s="23" t="s">
        <v>40</v>
      </c>
      <c r="U17" s="23" t="s">
        <v>40</v>
      </c>
      <c r="V17" s="23" t="s">
        <v>42</v>
      </c>
      <c r="W17" s="23" t="s">
        <v>40</v>
      </c>
      <c r="X17" s="23" t="str">
        <f t="shared" si="2"/>
        <v>WO</v>
      </c>
      <c r="Y17" s="23" t="s">
        <v>40</v>
      </c>
      <c r="Z17" s="23" t="s">
        <v>40</v>
      </c>
      <c r="AA17" s="23" t="s">
        <v>40</v>
      </c>
      <c r="AB17" s="23" t="s">
        <v>40</v>
      </c>
      <c r="AC17" s="23" t="s">
        <v>40</v>
      </c>
      <c r="AD17" s="23" t="s">
        <v>40</v>
      </c>
      <c r="AE17" s="23" t="str">
        <f t="shared" si="2"/>
        <v>WO</v>
      </c>
      <c r="AF17" s="23" t="s">
        <v>40</v>
      </c>
      <c r="AG17" s="23" t="s">
        <v>40</v>
      </c>
      <c r="AH17" s="23" t="s">
        <v>40</v>
      </c>
      <c r="AI17" s="23" t="s">
        <v>41</v>
      </c>
      <c r="AJ17" s="23" t="s">
        <v>40</v>
      </c>
      <c r="AK17" s="23" t="s">
        <v>40</v>
      </c>
      <c r="AL17" s="23" t="str">
        <f t="shared" si="2"/>
        <v>WO</v>
      </c>
      <c r="AM17" s="23" t="s">
        <v>41</v>
      </c>
      <c r="AN17" s="23" t="s">
        <v>42</v>
      </c>
      <c r="AO17" s="24" t="s">
        <v>41</v>
      </c>
      <c r="AP17" s="52"/>
      <c r="AQ17" s="54"/>
      <c r="AR17" s="30">
        <v>8</v>
      </c>
      <c r="AS17" s="11">
        <v>1008</v>
      </c>
      <c r="AT17" s="11" t="str">
        <f t="shared" si="3"/>
        <v>December</v>
      </c>
      <c r="AU17" s="11" t="s">
        <v>10</v>
      </c>
      <c r="AV17" s="39">
        <f t="shared" si="4"/>
        <v>19</v>
      </c>
      <c r="AW17">
        <f t="shared" si="5"/>
        <v>5</v>
      </c>
      <c r="AX17">
        <f t="shared" si="6"/>
        <v>3</v>
      </c>
      <c r="AY17">
        <f t="shared" si="7"/>
        <v>4</v>
      </c>
      <c r="AZ17">
        <f t="shared" si="8"/>
        <v>30</v>
      </c>
      <c r="BA17">
        <f>DecReport[[#This Row],[Days]]-DecReport[[#This Row],[Absent]]</f>
        <v>25</v>
      </c>
      <c r="BB17" s="43">
        <v>50000</v>
      </c>
      <c r="BC17" s="43">
        <f>DecReport[[#This Row],[Salary]]/DecReport[[#This Row],[Days]]</f>
        <v>1666.6666666666667</v>
      </c>
      <c r="BD17" s="43">
        <f>DecReport[[#This Row],[Per Day Salary]]*DecReport[[#This Row],[Absent]]</f>
        <v>8333.3333333333339</v>
      </c>
      <c r="BE17" s="43">
        <f>DecReport[[#This Row],[Salary]]-DecReport[[#This Row],[Deduction]]</f>
        <v>41666.666666666664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40</v>
      </c>
      <c r="L18" s="23" t="s">
        <v>40</v>
      </c>
      <c r="M18" s="23" t="s">
        <v>42</v>
      </c>
      <c r="N18" s="23" t="s">
        <v>41</v>
      </c>
      <c r="O18" s="23" t="s">
        <v>40</v>
      </c>
      <c r="P18" s="23" t="s">
        <v>40</v>
      </c>
      <c r="Q18" s="23" t="str">
        <f t="shared" si="2"/>
        <v>WO</v>
      </c>
      <c r="R18" s="23" t="s">
        <v>40</v>
      </c>
      <c r="S18" s="23" t="s">
        <v>40</v>
      </c>
      <c r="T18" s="23" t="s">
        <v>40</v>
      </c>
      <c r="U18" s="23" t="s">
        <v>40</v>
      </c>
      <c r="V18" s="23" t="s">
        <v>42</v>
      </c>
      <c r="W18" s="23" t="s">
        <v>40</v>
      </c>
      <c r="X18" s="23" t="str">
        <f t="shared" si="2"/>
        <v>WO</v>
      </c>
      <c r="Y18" s="23" t="s">
        <v>40</v>
      </c>
      <c r="Z18" s="23" t="s">
        <v>40</v>
      </c>
      <c r="AA18" s="23" t="s">
        <v>40</v>
      </c>
      <c r="AB18" s="23" t="s">
        <v>41</v>
      </c>
      <c r="AC18" s="23" t="s">
        <v>40</v>
      </c>
      <c r="AD18" s="23" t="s">
        <v>40</v>
      </c>
      <c r="AE18" s="23" t="str">
        <f t="shared" ref="AE18:AL29" si="9">IF(AE$8="Sun","WO","")</f>
        <v>WO</v>
      </c>
      <c r="AF18" s="23" t="s">
        <v>40</v>
      </c>
      <c r="AG18" s="23" t="s">
        <v>41</v>
      </c>
      <c r="AH18" s="23" t="s">
        <v>40</v>
      </c>
      <c r="AI18" s="23" t="s">
        <v>41</v>
      </c>
      <c r="AJ18" s="23" t="s">
        <v>40</v>
      </c>
      <c r="AK18" s="23" t="s">
        <v>40</v>
      </c>
      <c r="AL18" s="23" t="str">
        <f t="shared" si="9"/>
        <v>WO</v>
      </c>
      <c r="AM18" s="23" t="s">
        <v>40</v>
      </c>
      <c r="AN18" s="23" t="s">
        <v>42</v>
      </c>
      <c r="AO18" s="24" t="s">
        <v>41</v>
      </c>
      <c r="AP18" s="52"/>
      <c r="AQ18" s="54"/>
      <c r="AR18" s="30">
        <v>9</v>
      </c>
      <c r="AS18" s="11">
        <v>1009</v>
      </c>
      <c r="AT18" s="11" t="str">
        <f t="shared" si="3"/>
        <v>December</v>
      </c>
      <c r="AU18" s="11" t="s">
        <v>11</v>
      </c>
      <c r="AV18" s="39">
        <f t="shared" si="4"/>
        <v>19</v>
      </c>
      <c r="AW18">
        <f t="shared" si="5"/>
        <v>5</v>
      </c>
      <c r="AX18">
        <f t="shared" si="6"/>
        <v>3</v>
      </c>
      <c r="AY18">
        <f t="shared" si="7"/>
        <v>4</v>
      </c>
      <c r="AZ18">
        <f t="shared" si="8"/>
        <v>30</v>
      </c>
      <c r="BA18">
        <f>DecReport[[#This Row],[Days]]-DecReport[[#This Row],[Absent]]</f>
        <v>25</v>
      </c>
      <c r="BB18" s="43">
        <v>25000</v>
      </c>
      <c r="BC18" s="43">
        <f>DecReport[[#This Row],[Salary]]/DecReport[[#This Row],[Days]]</f>
        <v>833.33333333333337</v>
      </c>
      <c r="BD18" s="43">
        <f>DecReport[[#This Row],[Per Day Salary]]*DecReport[[#This Row],[Absent]]</f>
        <v>4166.666666666667</v>
      </c>
      <c r="BE18" s="43">
        <f>DecReport[[#This Row],[Salary]]-DecReport[[#This Row],[Deduction]]</f>
        <v>20833.333333333332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41</v>
      </c>
      <c r="L19" s="23" t="s">
        <v>40</v>
      </c>
      <c r="M19" s="23" t="s">
        <v>42</v>
      </c>
      <c r="N19" s="23" t="s">
        <v>40</v>
      </c>
      <c r="O19" s="23" t="s">
        <v>40</v>
      </c>
      <c r="P19" s="23" t="s">
        <v>40</v>
      </c>
      <c r="Q19" s="23" t="str">
        <f t="shared" ref="Q19:X29" si="10">IF(Q$8="Sun","WO","")</f>
        <v>WO</v>
      </c>
      <c r="R19" s="23" t="s">
        <v>40</v>
      </c>
      <c r="S19" s="23" t="s">
        <v>40</v>
      </c>
      <c r="T19" s="23" t="s">
        <v>40</v>
      </c>
      <c r="U19" s="23" t="s">
        <v>40</v>
      </c>
      <c r="V19" s="23" t="s">
        <v>42</v>
      </c>
      <c r="W19" s="23" t="s">
        <v>40</v>
      </c>
      <c r="X19" s="23" t="str">
        <f t="shared" si="10"/>
        <v>WO</v>
      </c>
      <c r="Y19" s="23" t="s">
        <v>40</v>
      </c>
      <c r="Z19" s="23" t="s">
        <v>40</v>
      </c>
      <c r="AA19" s="23" t="s">
        <v>40</v>
      </c>
      <c r="AB19" s="23" t="s">
        <v>40</v>
      </c>
      <c r="AC19" s="23" t="s">
        <v>40</v>
      </c>
      <c r="AD19" s="23" t="s">
        <v>40</v>
      </c>
      <c r="AE19" s="23" t="str">
        <f t="shared" si="9"/>
        <v>WO</v>
      </c>
      <c r="AF19" s="23" t="s">
        <v>40</v>
      </c>
      <c r="AG19" s="23" t="s">
        <v>40</v>
      </c>
      <c r="AH19" s="23" t="s">
        <v>40</v>
      </c>
      <c r="AI19" s="23" t="s">
        <v>41</v>
      </c>
      <c r="AJ19" s="23" t="s">
        <v>40</v>
      </c>
      <c r="AK19" s="23" t="s">
        <v>40</v>
      </c>
      <c r="AL19" s="23" t="str">
        <f t="shared" si="9"/>
        <v>WO</v>
      </c>
      <c r="AM19" s="23" t="s">
        <v>40</v>
      </c>
      <c r="AN19" s="23" t="s">
        <v>42</v>
      </c>
      <c r="AO19" s="24" t="s">
        <v>41</v>
      </c>
      <c r="AP19" s="52"/>
      <c r="AQ19" s="54"/>
      <c r="AR19" s="30">
        <v>10</v>
      </c>
      <c r="AS19" s="11">
        <v>1010</v>
      </c>
      <c r="AT19" s="11" t="str">
        <f t="shared" si="3"/>
        <v>December</v>
      </c>
      <c r="AU19" s="11" t="s">
        <v>12</v>
      </c>
      <c r="AV19" s="39">
        <f t="shared" si="4"/>
        <v>21</v>
      </c>
      <c r="AW19">
        <f t="shared" si="5"/>
        <v>3</v>
      </c>
      <c r="AX19">
        <f t="shared" si="6"/>
        <v>3</v>
      </c>
      <c r="AY19">
        <f t="shared" si="7"/>
        <v>4</v>
      </c>
      <c r="AZ19">
        <f t="shared" si="8"/>
        <v>30</v>
      </c>
      <c r="BA19">
        <f>DecReport[[#This Row],[Days]]-DecReport[[#This Row],[Absent]]</f>
        <v>27</v>
      </c>
      <c r="BB19" s="43">
        <v>45000</v>
      </c>
      <c r="BC19" s="43">
        <f>DecReport[[#This Row],[Salary]]/DecReport[[#This Row],[Days]]</f>
        <v>1500</v>
      </c>
      <c r="BD19" s="43">
        <f>DecReport[[#This Row],[Per Day Salary]]*DecReport[[#This Row],[Absent]]</f>
        <v>4500</v>
      </c>
      <c r="BE19" s="43">
        <f>DecReport[[#This Row],[Salary]]-DecReport[[#This Row],[Deduction]]</f>
        <v>40500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">
        <v>41</v>
      </c>
      <c r="M20" s="23" t="s">
        <v>42</v>
      </c>
      <c r="N20" s="23" t="s">
        <v>40</v>
      </c>
      <c r="O20" s="23" t="s">
        <v>40</v>
      </c>
      <c r="P20" s="23" t="s">
        <v>41</v>
      </c>
      <c r="Q20" s="23" t="str">
        <f t="shared" si="10"/>
        <v>WO</v>
      </c>
      <c r="R20" s="23" t="s">
        <v>40</v>
      </c>
      <c r="S20" s="23" t="s">
        <v>40</v>
      </c>
      <c r="T20" s="23" t="s">
        <v>40</v>
      </c>
      <c r="U20" s="23" t="s">
        <v>40</v>
      </c>
      <c r="V20" s="23" t="s">
        <v>42</v>
      </c>
      <c r="W20" s="23" t="s">
        <v>40</v>
      </c>
      <c r="X20" s="23" t="str">
        <f t="shared" si="10"/>
        <v>WO</v>
      </c>
      <c r="Y20" s="23" t="s">
        <v>40</v>
      </c>
      <c r="Z20" s="23" t="s">
        <v>40</v>
      </c>
      <c r="AA20" s="23" t="s">
        <v>41</v>
      </c>
      <c r="AB20" s="23" t="s">
        <v>40</v>
      </c>
      <c r="AC20" s="23" t="s">
        <v>40</v>
      </c>
      <c r="AD20" s="23" t="s">
        <v>40</v>
      </c>
      <c r="AE20" s="23" t="str">
        <f t="shared" si="9"/>
        <v>WO</v>
      </c>
      <c r="AF20" s="23" t="s">
        <v>41</v>
      </c>
      <c r="AG20" s="23" t="s">
        <v>41</v>
      </c>
      <c r="AH20" s="23" t="s">
        <v>41</v>
      </c>
      <c r="AI20" s="23" t="s">
        <v>41</v>
      </c>
      <c r="AJ20" s="23" t="s">
        <v>41</v>
      </c>
      <c r="AK20" s="23" t="s">
        <v>41</v>
      </c>
      <c r="AL20" s="23" t="s">
        <v>41</v>
      </c>
      <c r="AM20" s="23" t="s">
        <v>41</v>
      </c>
      <c r="AN20" s="23" t="s">
        <v>42</v>
      </c>
      <c r="AO20" s="24" t="s">
        <v>41</v>
      </c>
      <c r="AP20" s="52"/>
      <c r="AQ20" s="54"/>
      <c r="AR20" s="30">
        <v>11</v>
      </c>
      <c r="AS20" s="11">
        <v>1011</v>
      </c>
      <c r="AT20" s="11" t="str">
        <f t="shared" si="3"/>
        <v>December</v>
      </c>
      <c r="AU20" s="11" t="s">
        <v>13</v>
      </c>
      <c r="AV20" s="39">
        <f t="shared" si="4"/>
        <v>13</v>
      </c>
      <c r="AW20">
        <f t="shared" si="5"/>
        <v>12</v>
      </c>
      <c r="AX20">
        <f t="shared" si="6"/>
        <v>3</v>
      </c>
      <c r="AY20">
        <f t="shared" si="7"/>
        <v>4</v>
      </c>
      <c r="AZ20">
        <f t="shared" si="8"/>
        <v>30</v>
      </c>
      <c r="BA20">
        <f>DecReport[[#This Row],[Days]]-DecReport[[#This Row],[Absent]]</f>
        <v>18</v>
      </c>
      <c r="BB20" s="43">
        <v>48000</v>
      </c>
      <c r="BC20" s="43">
        <f>DecReport[[#This Row],[Salary]]/DecReport[[#This Row],[Days]]</f>
        <v>1600</v>
      </c>
      <c r="BD20" s="43">
        <f>DecReport[[#This Row],[Per Day Salary]]*DecReport[[#This Row],[Absent]]</f>
        <v>19200</v>
      </c>
      <c r="BE20" s="43">
        <f>DecReport[[#This Row],[Salary]]-DecReport[[#This Row],[Deduction]]</f>
        <v>28800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40</v>
      </c>
      <c r="L21" s="23" t="s">
        <v>40</v>
      </c>
      <c r="M21" s="23" t="s">
        <v>42</v>
      </c>
      <c r="N21" s="23" t="s">
        <v>40</v>
      </c>
      <c r="O21" s="23" t="s">
        <v>40</v>
      </c>
      <c r="P21" s="23" t="s">
        <v>40</v>
      </c>
      <c r="Q21" s="23" t="str">
        <f t="shared" si="10"/>
        <v>WO</v>
      </c>
      <c r="R21" s="23" t="s">
        <v>41</v>
      </c>
      <c r="S21" s="23" t="s">
        <v>40</v>
      </c>
      <c r="T21" s="23" t="s">
        <v>40</v>
      </c>
      <c r="U21" s="23" t="s">
        <v>40</v>
      </c>
      <c r="V21" s="23" t="s">
        <v>42</v>
      </c>
      <c r="W21" s="23" t="s">
        <v>40</v>
      </c>
      <c r="X21" s="23" t="str">
        <f t="shared" si="10"/>
        <v>WO</v>
      </c>
      <c r="Y21" s="23" t="s">
        <v>40</v>
      </c>
      <c r="Z21" s="23" t="s">
        <v>40</v>
      </c>
      <c r="AA21" s="23" t="s">
        <v>40</v>
      </c>
      <c r="AB21" s="23" t="s">
        <v>40</v>
      </c>
      <c r="AC21" s="23" t="s">
        <v>40</v>
      </c>
      <c r="AD21" s="23" t="s">
        <v>40</v>
      </c>
      <c r="AE21" s="23" t="str">
        <f t="shared" si="9"/>
        <v>WO</v>
      </c>
      <c r="AF21" s="23" t="s">
        <v>40</v>
      </c>
      <c r="AG21" s="23" t="s">
        <v>40</v>
      </c>
      <c r="AH21" s="23" t="s">
        <v>40</v>
      </c>
      <c r="AI21" s="23" t="s">
        <v>40</v>
      </c>
      <c r="AJ21" s="23" t="s">
        <v>40</v>
      </c>
      <c r="AK21" s="23" t="s">
        <v>40</v>
      </c>
      <c r="AL21" s="23" t="str">
        <f t="shared" si="9"/>
        <v>WO</v>
      </c>
      <c r="AM21" s="23" t="s">
        <v>40</v>
      </c>
      <c r="AN21" s="23" t="s">
        <v>42</v>
      </c>
      <c r="AO21" s="24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December</v>
      </c>
      <c r="AU21" s="11" t="s">
        <v>14</v>
      </c>
      <c r="AV21" s="39">
        <f t="shared" si="4"/>
        <v>23</v>
      </c>
      <c r="AW21">
        <f t="shared" si="5"/>
        <v>1</v>
      </c>
      <c r="AX21">
        <f t="shared" si="6"/>
        <v>3</v>
      </c>
      <c r="AY21">
        <f t="shared" si="7"/>
        <v>4</v>
      </c>
      <c r="AZ21">
        <f t="shared" si="8"/>
        <v>30</v>
      </c>
      <c r="BA21">
        <f>DecReport[[#This Row],[Days]]-DecReport[[#This Row],[Absent]]</f>
        <v>29</v>
      </c>
      <c r="BB21" s="43">
        <v>52000</v>
      </c>
      <c r="BC21" s="43">
        <f>DecReport[[#This Row],[Salary]]/DecReport[[#This Row],[Days]]</f>
        <v>1733.3333333333333</v>
      </c>
      <c r="BD21" s="43">
        <f>DecReport[[#This Row],[Per Day Salary]]*DecReport[[#This Row],[Absent]]</f>
        <v>1733.3333333333333</v>
      </c>
      <c r="BE21" s="43">
        <f>DecReport[[#This Row],[Salary]]-DecReport[[#This Row],[Deduction]]</f>
        <v>50266.666666666664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40</v>
      </c>
      <c r="L22" s="23" t="s">
        <v>40</v>
      </c>
      <c r="M22" s="23" t="s">
        <v>42</v>
      </c>
      <c r="N22" s="23" t="s">
        <v>40</v>
      </c>
      <c r="O22" s="23" t="s">
        <v>41</v>
      </c>
      <c r="P22" s="23" t="s">
        <v>40</v>
      </c>
      <c r="Q22" s="23" t="str">
        <f t="shared" si="10"/>
        <v>WO</v>
      </c>
      <c r="R22" s="23" t="s">
        <v>40</v>
      </c>
      <c r="S22" s="23" t="s">
        <v>41</v>
      </c>
      <c r="T22" s="23" t="s">
        <v>40</v>
      </c>
      <c r="U22" s="23" t="s">
        <v>40</v>
      </c>
      <c r="V22" s="23" t="s">
        <v>42</v>
      </c>
      <c r="W22" s="23" t="s">
        <v>40</v>
      </c>
      <c r="X22" s="23"/>
      <c r="Y22" s="23" t="s">
        <v>40</v>
      </c>
      <c r="Z22" s="23" t="s">
        <v>40</v>
      </c>
      <c r="AA22" s="23" t="s">
        <v>40</v>
      </c>
      <c r="AB22" s="23" t="s">
        <v>40</v>
      </c>
      <c r="AC22" s="23" t="s">
        <v>40</v>
      </c>
      <c r="AD22" s="23" t="s">
        <v>40</v>
      </c>
      <c r="AE22" s="23" t="str">
        <f t="shared" si="9"/>
        <v>WO</v>
      </c>
      <c r="AF22" s="23" t="s">
        <v>40</v>
      </c>
      <c r="AG22" s="23" t="s">
        <v>40</v>
      </c>
      <c r="AH22" s="23" t="s">
        <v>40</v>
      </c>
      <c r="AI22" s="23" t="s">
        <v>40</v>
      </c>
      <c r="AJ22" s="23" t="s">
        <v>40</v>
      </c>
      <c r="AK22" s="23" t="s">
        <v>40</v>
      </c>
      <c r="AL22" s="23" t="str">
        <f t="shared" si="9"/>
        <v>WO</v>
      </c>
      <c r="AM22" s="23" t="s">
        <v>40</v>
      </c>
      <c r="AN22" s="23" t="s">
        <v>42</v>
      </c>
      <c r="AO22" s="24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December</v>
      </c>
      <c r="AU22" s="11" t="s">
        <v>15</v>
      </c>
      <c r="AV22" s="39">
        <f t="shared" si="4"/>
        <v>22</v>
      </c>
      <c r="AW22">
        <f t="shared" si="5"/>
        <v>2</v>
      </c>
      <c r="AX22">
        <f t="shared" si="6"/>
        <v>3</v>
      </c>
      <c r="AY22">
        <f t="shared" si="7"/>
        <v>4</v>
      </c>
      <c r="AZ22">
        <f t="shared" si="8"/>
        <v>30</v>
      </c>
      <c r="BA22">
        <f>DecReport[[#This Row],[Days]]-DecReport[[#This Row],[Absent]]</f>
        <v>28</v>
      </c>
      <c r="BB22" s="43">
        <v>45000</v>
      </c>
      <c r="BC22" s="43">
        <f>DecReport[[#This Row],[Salary]]/DecReport[[#This Row],[Days]]</f>
        <v>1500</v>
      </c>
      <c r="BD22" s="43">
        <f>DecReport[[#This Row],[Per Day Salary]]*DecReport[[#This Row],[Absent]]</f>
        <v>3000</v>
      </c>
      <c r="BE22" s="43">
        <f>DecReport[[#This Row],[Salary]]-DecReport[[#This Row],[Deduction]]</f>
        <v>42000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41</v>
      </c>
      <c r="L23" s="23" t="s">
        <v>40</v>
      </c>
      <c r="M23" s="23" t="s">
        <v>42</v>
      </c>
      <c r="N23" s="23" t="s">
        <v>40</v>
      </c>
      <c r="O23" s="23" t="s">
        <v>40</v>
      </c>
      <c r="P23" s="23" t="s">
        <v>40</v>
      </c>
      <c r="Q23" s="23" t="str">
        <f t="shared" si="10"/>
        <v>WO</v>
      </c>
      <c r="R23" s="23" t="s">
        <v>40</v>
      </c>
      <c r="S23" s="23" t="s">
        <v>40</v>
      </c>
      <c r="T23" s="23" t="s">
        <v>40</v>
      </c>
      <c r="U23" s="23" t="s">
        <v>40</v>
      </c>
      <c r="V23" s="23" t="s">
        <v>42</v>
      </c>
      <c r="W23" s="23" t="s">
        <v>40</v>
      </c>
      <c r="X23" s="23" t="str">
        <f t="shared" si="10"/>
        <v>WO</v>
      </c>
      <c r="Y23" s="23" t="s">
        <v>40</v>
      </c>
      <c r="Z23" s="23" t="s">
        <v>41</v>
      </c>
      <c r="AA23" s="23" t="s">
        <v>40</v>
      </c>
      <c r="AB23" s="23" t="s">
        <v>40</v>
      </c>
      <c r="AC23" s="23" t="s">
        <v>40</v>
      </c>
      <c r="AD23" s="23" t="s">
        <v>40</v>
      </c>
      <c r="AE23" s="23" t="str">
        <f t="shared" si="9"/>
        <v>WO</v>
      </c>
      <c r="AF23" s="23" t="s">
        <v>40</v>
      </c>
      <c r="AG23" s="23" t="s">
        <v>40</v>
      </c>
      <c r="AH23" s="23" t="s">
        <v>40</v>
      </c>
      <c r="AI23" s="23" t="s">
        <v>40</v>
      </c>
      <c r="AJ23" s="23" t="s">
        <v>40</v>
      </c>
      <c r="AK23" s="23" t="s">
        <v>40</v>
      </c>
      <c r="AL23" s="23" t="str">
        <f t="shared" si="9"/>
        <v>WO</v>
      </c>
      <c r="AM23" s="23" t="s">
        <v>40</v>
      </c>
      <c r="AN23" s="23" t="s">
        <v>42</v>
      </c>
      <c r="AO23" s="24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December</v>
      </c>
      <c r="AU23" s="11" t="s">
        <v>16</v>
      </c>
      <c r="AV23" s="39">
        <f t="shared" si="4"/>
        <v>22</v>
      </c>
      <c r="AW23">
        <f t="shared" si="5"/>
        <v>2</v>
      </c>
      <c r="AX23">
        <f t="shared" si="6"/>
        <v>3</v>
      </c>
      <c r="AY23">
        <f t="shared" si="7"/>
        <v>4</v>
      </c>
      <c r="AZ23">
        <f t="shared" si="8"/>
        <v>30</v>
      </c>
      <c r="BA23">
        <f>DecReport[[#This Row],[Days]]-DecReport[[#This Row],[Absent]]</f>
        <v>28</v>
      </c>
      <c r="BB23" s="43">
        <v>15000</v>
      </c>
      <c r="BC23" s="43">
        <f>DecReport[[#This Row],[Salary]]/DecReport[[#This Row],[Days]]</f>
        <v>500</v>
      </c>
      <c r="BD23" s="43">
        <f>DecReport[[#This Row],[Per Day Salary]]*DecReport[[#This Row],[Absent]]</f>
        <v>1000</v>
      </c>
      <c r="BE23" s="43">
        <f>DecReport[[#This Row],[Salary]]-DecReport[[#This Row],[Deduction]]</f>
        <v>14000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40</v>
      </c>
      <c r="L24" s="23" t="s">
        <v>40</v>
      </c>
      <c r="M24" s="23" t="s">
        <v>42</v>
      </c>
      <c r="N24" s="23" t="s">
        <v>40</v>
      </c>
      <c r="O24" s="23" t="s">
        <v>41</v>
      </c>
      <c r="P24" s="23" t="s">
        <v>40</v>
      </c>
      <c r="Q24" s="23" t="str">
        <f t="shared" si="10"/>
        <v>WO</v>
      </c>
      <c r="R24" s="23" t="s">
        <v>40</v>
      </c>
      <c r="S24" s="23" t="s">
        <v>40</v>
      </c>
      <c r="T24" s="23" t="s">
        <v>41</v>
      </c>
      <c r="U24" s="23" t="s">
        <v>40</v>
      </c>
      <c r="V24" s="23" t="s">
        <v>42</v>
      </c>
      <c r="W24" s="23" t="s">
        <v>40</v>
      </c>
      <c r="X24" s="23" t="str">
        <f t="shared" si="10"/>
        <v>WO</v>
      </c>
      <c r="Y24" s="23" t="s">
        <v>40</v>
      </c>
      <c r="Z24" s="23" t="s">
        <v>40</v>
      </c>
      <c r="AA24" s="23" t="s">
        <v>41</v>
      </c>
      <c r="AB24" s="23" t="s">
        <v>41</v>
      </c>
      <c r="AC24" s="23" t="s">
        <v>40</v>
      </c>
      <c r="AD24" s="23" t="s">
        <v>40</v>
      </c>
      <c r="AE24" s="23" t="str">
        <f t="shared" si="9"/>
        <v>WO</v>
      </c>
      <c r="AF24" s="23" t="s">
        <v>40</v>
      </c>
      <c r="AG24" s="23" t="s">
        <v>41</v>
      </c>
      <c r="AH24" s="23" t="s">
        <v>40</v>
      </c>
      <c r="AI24" s="23" t="s">
        <v>40</v>
      </c>
      <c r="AJ24" s="23" t="s">
        <v>40</v>
      </c>
      <c r="AK24" s="23" t="s">
        <v>40</v>
      </c>
      <c r="AL24" s="23" t="str">
        <f t="shared" si="9"/>
        <v>WO</v>
      </c>
      <c r="AM24" s="23" t="s">
        <v>40</v>
      </c>
      <c r="AN24" s="23" t="s">
        <v>42</v>
      </c>
      <c r="AO24" s="24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December</v>
      </c>
      <c r="AU24" s="11" t="s">
        <v>17</v>
      </c>
      <c r="AV24" s="39">
        <f t="shared" si="4"/>
        <v>19</v>
      </c>
      <c r="AW24">
        <f t="shared" si="5"/>
        <v>5</v>
      </c>
      <c r="AX24">
        <f t="shared" si="6"/>
        <v>3</v>
      </c>
      <c r="AY24">
        <f t="shared" si="7"/>
        <v>4</v>
      </c>
      <c r="AZ24">
        <f t="shared" si="8"/>
        <v>30</v>
      </c>
      <c r="BA24">
        <f>DecReport[[#This Row],[Days]]-DecReport[[#This Row],[Absent]]</f>
        <v>25</v>
      </c>
      <c r="BB24" s="43">
        <v>46000</v>
      </c>
      <c r="BC24" s="43">
        <f>DecReport[[#This Row],[Salary]]/DecReport[[#This Row],[Days]]</f>
        <v>1533.3333333333333</v>
      </c>
      <c r="BD24" s="43">
        <f>DecReport[[#This Row],[Per Day Salary]]*DecReport[[#This Row],[Absent]]</f>
        <v>7666.6666666666661</v>
      </c>
      <c r="BE24" s="43">
        <f>DecReport[[#This Row],[Salary]]-DecReport[[#This Row],[Deduction]]</f>
        <v>38333.333333333336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41</v>
      </c>
      <c r="L25" s="23" t="s">
        <v>40</v>
      </c>
      <c r="M25" s="23" t="s">
        <v>42</v>
      </c>
      <c r="N25" s="23" t="s">
        <v>40</v>
      </c>
      <c r="O25" s="23" t="s">
        <v>40</v>
      </c>
      <c r="P25" s="23" t="s">
        <v>40</v>
      </c>
      <c r="Q25" s="23" t="str">
        <f t="shared" si="10"/>
        <v>WO</v>
      </c>
      <c r="R25" s="23" t="s">
        <v>40</v>
      </c>
      <c r="S25" s="23" t="s">
        <v>40</v>
      </c>
      <c r="T25" s="23" t="s">
        <v>40</v>
      </c>
      <c r="U25" s="23" t="s">
        <v>40</v>
      </c>
      <c r="V25" s="23" t="s">
        <v>42</v>
      </c>
      <c r="W25" s="23" t="s">
        <v>40</v>
      </c>
      <c r="X25" s="23" t="str">
        <f t="shared" si="10"/>
        <v>WO</v>
      </c>
      <c r="Y25" s="23" t="s">
        <v>40</v>
      </c>
      <c r="Z25" s="23" t="s">
        <v>40</v>
      </c>
      <c r="AA25" s="23" t="s">
        <v>40</v>
      </c>
      <c r="AB25" s="23" t="s">
        <v>40</v>
      </c>
      <c r="AC25" s="23" t="s">
        <v>40</v>
      </c>
      <c r="AD25" s="23" t="s">
        <v>40</v>
      </c>
      <c r="AE25" s="23" t="str">
        <f t="shared" si="9"/>
        <v>WO</v>
      </c>
      <c r="AF25" s="23" t="s">
        <v>40</v>
      </c>
      <c r="AG25" s="23" t="s">
        <v>40</v>
      </c>
      <c r="AH25" s="23" t="s">
        <v>41</v>
      </c>
      <c r="AI25" s="23" t="s">
        <v>40</v>
      </c>
      <c r="AJ25" s="23" t="s">
        <v>40</v>
      </c>
      <c r="AK25" s="23" t="s">
        <v>40</v>
      </c>
      <c r="AL25" s="23" t="str">
        <f t="shared" si="9"/>
        <v>WO</v>
      </c>
      <c r="AM25" s="23" t="s">
        <v>41</v>
      </c>
      <c r="AN25" s="23" t="s">
        <v>42</v>
      </c>
      <c r="AO25" s="24" t="s">
        <v>40</v>
      </c>
      <c r="AP25" s="52"/>
      <c r="AQ25" s="54"/>
      <c r="AR25" s="30">
        <v>16</v>
      </c>
      <c r="AS25" s="11">
        <v>1016</v>
      </c>
      <c r="AT25" s="11" t="str">
        <f t="shared" si="3"/>
        <v>December</v>
      </c>
      <c r="AU25" s="11" t="s">
        <v>18</v>
      </c>
      <c r="AV25" s="39">
        <f t="shared" si="4"/>
        <v>21</v>
      </c>
      <c r="AW25">
        <f t="shared" si="5"/>
        <v>3</v>
      </c>
      <c r="AX25">
        <f t="shared" si="6"/>
        <v>3</v>
      </c>
      <c r="AY25">
        <f t="shared" si="7"/>
        <v>4</v>
      </c>
      <c r="AZ25">
        <f t="shared" si="8"/>
        <v>30</v>
      </c>
      <c r="BA25">
        <f>DecReport[[#This Row],[Days]]-DecReport[[#This Row],[Absent]]</f>
        <v>27</v>
      </c>
      <c r="BB25" s="43">
        <v>52000</v>
      </c>
      <c r="BC25" s="43">
        <f>DecReport[[#This Row],[Salary]]/DecReport[[#This Row],[Days]]</f>
        <v>1733.3333333333333</v>
      </c>
      <c r="BD25" s="43">
        <f>DecReport[[#This Row],[Per Day Salary]]*DecReport[[#This Row],[Absent]]</f>
        <v>5200</v>
      </c>
      <c r="BE25" s="43">
        <f>DecReport[[#This Row],[Salary]]-DecReport[[#This Row],[Deduction]]</f>
        <v>46800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">
        <v>40</v>
      </c>
      <c r="M26" s="23" t="s">
        <v>42</v>
      </c>
      <c r="N26" s="23" t="s">
        <v>40</v>
      </c>
      <c r="O26" s="23" t="s">
        <v>40</v>
      </c>
      <c r="P26" s="23" t="s">
        <v>40</v>
      </c>
      <c r="Q26" s="23" t="str">
        <f t="shared" si="10"/>
        <v>WO</v>
      </c>
      <c r="R26" s="23" t="s">
        <v>40</v>
      </c>
      <c r="S26" s="23" t="s">
        <v>41</v>
      </c>
      <c r="T26" s="23" t="s">
        <v>40</v>
      </c>
      <c r="U26" s="23" t="s">
        <v>40</v>
      </c>
      <c r="V26" s="23" t="s">
        <v>42</v>
      </c>
      <c r="W26" s="23" t="s">
        <v>40</v>
      </c>
      <c r="X26" s="23" t="str">
        <f t="shared" si="10"/>
        <v>WO</v>
      </c>
      <c r="Y26" s="23" t="s">
        <v>40</v>
      </c>
      <c r="Z26" s="23" t="s">
        <v>41</v>
      </c>
      <c r="AA26" s="23" t="s">
        <v>40</v>
      </c>
      <c r="AB26" s="23" t="s">
        <v>40</v>
      </c>
      <c r="AC26" s="23" t="s">
        <v>40</v>
      </c>
      <c r="AD26" s="23" t="s">
        <v>40</v>
      </c>
      <c r="AE26" s="23" t="str">
        <f t="shared" si="9"/>
        <v>WO</v>
      </c>
      <c r="AF26" s="23" t="s">
        <v>40</v>
      </c>
      <c r="AG26" s="23" t="s">
        <v>40</v>
      </c>
      <c r="AH26" s="23" t="s">
        <v>40</v>
      </c>
      <c r="AI26" s="23" t="s">
        <v>40</v>
      </c>
      <c r="AJ26" s="23" t="s">
        <v>41</v>
      </c>
      <c r="AK26" s="23" t="s">
        <v>40</v>
      </c>
      <c r="AL26" s="23" t="str">
        <f t="shared" si="9"/>
        <v>WO</v>
      </c>
      <c r="AM26" s="23" t="s">
        <v>40</v>
      </c>
      <c r="AN26" s="23" t="s">
        <v>42</v>
      </c>
      <c r="AO26" s="24" t="s">
        <v>40</v>
      </c>
      <c r="AP26" s="52"/>
      <c r="AQ26" s="54"/>
      <c r="AR26" s="30">
        <v>17</v>
      </c>
      <c r="AS26" s="11">
        <v>1017</v>
      </c>
      <c r="AT26" s="11" t="str">
        <f t="shared" si="3"/>
        <v>December</v>
      </c>
      <c r="AU26" s="11" t="s">
        <v>19</v>
      </c>
      <c r="AV26" s="39">
        <f t="shared" si="4"/>
        <v>21</v>
      </c>
      <c r="AW26">
        <f t="shared" si="5"/>
        <v>3</v>
      </c>
      <c r="AX26">
        <f t="shared" si="6"/>
        <v>3</v>
      </c>
      <c r="AY26">
        <f t="shared" si="7"/>
        <v>4</v>
      </c>
      <c r="AZ26">
        <f t="shared" si="8"/>
        <v>30</v>
      </c>
      <c r="BA26">
        <f>DecReport[[#This Row],[Days]]-DecReport[[#This Row],[Absent]]</f>
        <v>27</v>
      </c>
      <c r="BB26" s="43">
        <v>42000</v>
      </c>
      <c r="BC26" s="43">
        <f>DecReport[[#This Row],[Salary]]/DecReport[[#This Row],[Days]]</f>
        <v>1400</v>
      </c>
      <c r="BD26" s="43">
        <f>DecReport[[#This Row],[Per Day Salary]]*DecReport[[#This Row],[Absent]]</f>
        <v>4200</v>
      </c>
      <c r="BE26" s="43">
        <f>DecReport[[#This Row],[Salary]]-DecReport[[#This Row],[Deduction]]</f>
        <v>37800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">
        <v>40</v>
      </c>
      <c r="M27" s="23" t="s">
        <v>42</v>
      </c>
      <c r="N27" s="23" t="s">
        <v>40</v>
      </c>
      <c r="O27" s="23" t="s">
        <v>41</v>
      </c>
      <c r="P27" s="23" t="s">
        <v>40</v>
      </c>
      <c r="Q27" s="23" t="str">
        <f t="shared" si="10"/>
        <v>WO</v>
      </c>
      <c r="R27" s="23" t="s">
        <v>40</v>
      </c>
      <c r="S27" s="23" t="s">
        <v>40</v>
      </c>
      <c r="T27" s="23" t="s">
        <v>40</v>
      </c>
      <c r="U27" s="23" t="s">
        <v>40</v>
      </c>
      <c r="V27" s="23" t="s">
        <v>42</v>
      </c>
      <c r="W27" s="23" t="s">
        <v>40</v>
      </c>
      <c r="X27" s="23" t="str">
        <f t="shared" si="10"/>
        <v>WO</v>
      </c>
      <c r="Y27" s="23" t="s">
        <v>40</v>
      </c>
      <c r="Z27" s="23" t="s">
        <v>40</v>
      </c>
      <c r="AA27" s="23" t="s">
        <v>41</v>
      </c>
      <c r="AB27" s="23" t="s">
        <v>40</v>
      </c>
      <c r="AC27" s="23" t="s">
        <v>40</v>
      </c>
      <c r="AD27" s="23" t="s">
        <v>40</v>
      </c>
      <c r="AE27" s="23" t="str">
        <f t="shared" si="9"/>
        <v>WO</v>
      </c>
      <c r="AF27" s="23" t="s">
        <v>40</v>
      </c>
      <c r="AG27" s="23" t="s">
        <v>40</v>
      </c>
      <c r="AH27" s="23" t="s">
        <v>40</v>
      </c>
      <c r="AI27" s="23" t="s">
        <v>40</v>
      </c>
      <c r="AJ27" s="23" t="s">
        <v>40</v>
      </c>
      <c r="AK27" s="23" t="s">
        <v>40</v>
      </c>
      <c r="AL27" s="23" t="str">
        <f t="shared" si="9"/>
        <v>WO</v>
      </c>
      <c r="AM27" s="23" t="s">
        <v>40</v>
      </c>
      <c r="AN27" s="23" t="s">
        <v>42</v>
      </c>
      <c r="AO27" s="24" t="s">
        <v>40</v>
      </c>
      <c r="AP27" s="52"/>
      <c r="AQ27" s="54"/>
      <c r="AR27" s="30">
        <v>18</v>
      </c>
      <c r="AS27" s="11">
        <v>1018</v>
      </c>
      <c r="AT27" s="11" t="str">
        <f t="shared" si="3"/>
        <v>December</v>
      </c>
      <c r="AU27" s="11" t="s">
        <v>20</v>
      </c>
      <c r="AV27" s="39">
        <f t="shared" si="4"/>
        <v>22</v>
      </c>
      <c r="AW27">
        <f t="shared" si="5"/>
        <v>2</v>
      </c>
      <c r="AX27">
        <f t="shared" si="6"/>
        <v>3</v>
      </c>
      <c r="AY27">
        <f t="shared" si="7"/>
        <v>4</v>
      </c>
      <c r="AZ27">
        <f t="shared" si="8"/>
        <v>30</v>
      </c>
      <c r="BA27">
        <f>DecReport[[#This Row],[Days]]-DecReport[[#This Row],[Absent]]</f>
        <v>28</v>
      </c>
      <c r="BB27" s="43">
        <v>62000</v>
      </c>
      <c r="BC27" s="43">
        <f>DecReport[[#This Row],[Salary]]/DecReport[[#This Row],[Days]]</f>
        <v>2066.6666666666665</v>
      </c>
      <c r="BD27" s="43">
        <f>DecReport[[#This Row],[Per Day Salary]]*DecReport[[#This Row],[Absent]]</f>
        <v>4133.333333333333</v>
      </c>
      <c r="BE27" s="43">
        <f>DecReport[[#This Row],[Salary]]-DecReport[[#This Row],[Deduction]]</f>
        <v>57866.666666666664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40</v>
      </c>
      <c r="L28" s="23" t="s">
        <v>41</v>
      </c>
      <c r="M28" s="23" t="s">
        <v>42</v>
      </c>
      <c r="N28" s="23" t="s">
        <v>40</v>
      </c>
      <c r="O28" s="23" t="s">
        <v>40</v>
      </c>
      <c r="P28" s="23" t="s">
        <v>40</v>
      </c>
      <c r="Q28" s="23" t="str">
        <f t="shared" si="10"/>
        <v>WO</v>
      </c>
      <c r="R28" s="23" t="s">
        <v>40</v>
      </c>
      <c r="S28" s="23" t="s">
        <v>40</v>
      </c>
      <c r="T28" s="23" t="s">
        <v>40</v>
      </c>
      <c r="U28" s="23" t="s">
        <v>40</v>
      </c>
      <c r="V28" s="23" t="s">
        <v>42</v>
      </c>
      <c r="W28" s="23" t="s">
        <v>40</v>
      </c>
      <c r="X28" s="23" t="str">
        <f t="shared" si="10"/>
        <v>WO</v>
      </c>
      <c r="Y28" s="23" t="s">
        <v>40</v>
      </c>
      <c r="Z28" s="23" t="s">
        <v>40</v>
      </c>
      <c r="AA28" s="23" t="s">
        <v>40</v>
      </c>
      <c r="AB28" s="23" t="s">
        <v>41</v>
      </c>
      <c r="AC28" s="23" t="s">
        <v>40</v>
      </c>
      <c r="AD28" s="23" t="s">
        <v>40</v>
      </c>
      <c r="AE28" s="23" t="str">
        <f t="shared" si="9"/>
        <v>WO</v>
      </c>
      <c r="AF28" s="23" t="s">
        <v>40</v>
      </c>
      <c r="AG28" s="23" t="s">
        <v>40</v>
      </c>
      <c r="AH28" s="23" t="s">
        <v>40</v>
      </c>
      <c r="AI28" s="23" t="s">
        <v>40</v>
      </c>
      <c r="AJ28" s="23" t="s">
        <v>40</v>
      </c>
      <c r="AK28" s="23" t="s">
        <v>40</v>
      </c>
      <c r="AL28" s="23" t="str">
        <f t="shared" si="9"/>
        <v>WO</v>
      </c>
      <c r="AM28" s="23" t="s">
        <v>40</v>
      </c>
      <c r="AN28" s="23" t="s">
        <v>42</v>
      </c>
      <c r="AO28" s="24" t="s">
        <v>41</v>
      </c>
      <c r="AP28" s="52"/>
      <c r="AQ28" s="54"/>
      <c r="AR28" s="30">
        <v>19</v>
      </c>
      <c r="AS28" s="11">
        <v>1019</v>
      </c>
      <c r="AT28" s="11" t="str">
        <f t="shared" si="3"/>
        <v>December</v>
      </c>
      <c r="AU28" s="11" t="s">
        <v>21</v>
      </c>
      <c r="AV28" s="39">
        <f t="shared" si="4"/>
        <v>21</v>
      </c>
      <c r="AW28">
        <f t="shared" si="5"/>
        <v>3</v>
      </c>
      <c r="AX28">
        <f t="shared" si="6"/>
        <v>3</v>
      </c>
      <c r="AY28">
        <f t="shared" si="7"/>
        <v>4</v>
      </c>
      <c r="AZ28">
        <f t="shared" si="8"/>
        <v>30</v>
      </c>
      <c r="BA28">
        <f>DecReport[[#This Row],[Days]]-DecReport[[#This Row],[Absent]]</f>
        <v>27</v>
      </c>
      <c r="BB28" s="43">
        <v>41000</v>
      </c>
      <c r="BC28" s="43">
        <f>DecReport[[#This Row],[Salary]]/DecReport[[#This Row],[Days]]</f>
        <v>1366.6666666666667</v>
      </c>
      <c r="BD28" s="43">
        <f>DecReport[[#This Row],[Per Day Salary]]*DecReport[[#This Row],[Absent]]</f>
        <v>4100</v>
      </c>
      <c r="BE28" s="43">
        <f>DecReport[[#This Row],[Salary]]-DecReport[[#This Row],[Deduction]]</f>
        <v>36900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40</v>
      </c>
      <c r="M29" s="26" t="s">
        <v>42</v>
      </c>
      <c r="N29" s="26" t="s">
        <v>40</v>
      </c>
      <c r="O29" s="26" t="s">
        <v>40</v>
      </c>
      <c r="P29" s="26" t="s">
        <v>40</v>
      </c>
      <c r="Q29" s="26" t="str">
        <f t="shared" si="10"/>
        <v>WO</v>
      </c>
      <c r="R29" s="26" t="s">
        <v>40</v>
      </c>
      <c r="S29" s="26" t="s">
        <v>40</v>
      </c>
      <c r="T29" s="26" t="s">
        <v>40</v>
      </c>
      <c r="U29" s="26" t="s">
        <v>40</v>
      </c>
      <c r="V29" s="26" t="s">
        <v>42</v>
      </c>
      <c r="W29" s="26" t="s">
        <v>40</v>
      </c>
      <c r="X29" s="26" t="str">
        <f t="shared" si="10"/>
        <v>WO</v>
      </c>
      <c r="Y29" s="26" t="s">
        <v>40</v>
      </c>
      <c r="Z29" s="26" t="s">
        <v>40</v>
      </c>
      <c r="AA29" s="26" t="s">
        <v>40</v>
      </c>
      <c r="AB29" s="26" t="s">
        <v>40</v>
      </c>
      <c r="AC29" s="26" t="s">
        <v>40</v>
      </c>
      <c r="AD29" s="26" t="s">
        <v>40</v>
      </c>
      <c r="AE29" s="26" t="str">
        <f t="shared" si="9"/>
        <v>WO</v>
      </c>
      <c r="AF29" s="26" t="s">
        <v>40</v>
      </c>
      <c r="AG29" s="26" t="s">
        <v>40</v>
      </c>
      <c r="AH29" s="26" t="s">
        <v>40</v>
      </c>
      <c r="AI29" s="26" t="s">
        <v>40</v>
      </c>
      <c r="AJ29" s="26" t="s">
        <v>40</v>
      </c>
      <c r="AK29" s="26" t="s">
        <v>40</v>
      </c>
      <c r="AL29" s="26" t="str">
        <f t="shared" si="9"/>
        <v>WO</v>
      </c>
      <c r="AM29" s="26" t="s">
        <v>40</v>
      </c>
      <c r="AN29" s="26" t="s">
        <v>42</v>
      </c>
      <c r="AO29" s="27" t="s">
        <v>40</v>
      </c>
      <c r="AP29" s="52"/>
      <c r="AQ29" s="54"/>
      <c r="AR29" s="31">
        <v>20</v>
      </c>
      <c r="AS29" s="12">
        <v>1020</v>
      </c>
      <c r="AT29" s="12" t="str">
        <f t="shared" si="3"/>
        <v>December</v>
      </c>
      <c r="AU29" s="12" t="s">
        <v>22</v>
      </c>
      <c r="AV29" s="45">
        <f t="shared" si="4"/>
        <v>24</v>
      </c>
      <c r="AW29" s="46">
        <f t="shared" si="5"/>
        <v>0</v>
      </c>
      <c r="AX29" s="46">
        <f t="shared" si="6"/>
        <v>3</v>
      </c>
      <c r="AY29" s="46">
        <f t="shared" si="7"/>
        <v>4</v>
      </c>
      <c r="AZ29" s="46">
        <f t="shared" si="8"/>
        <v>30</v>
      </c>
      <c r="BA29" s="46">
        <f>DecReport[[#This Row],[Days]]-DecReport[[#This Row],[Absent]]</f>
        <v>30</v>
      </c>
      <c r="BB29" s="47">
        <v>30000</v>
      </c>
      <c r="BC29" s="47">
        <f>DecReport[[#This Row],[Salary]]/DecReport[[#This Row],[Days]]</f>
        <v>1000</v>
      </c>
      <c r="BD29" s="47">
        <f>DecReport[[#This Row],[Per Day Salary]]*DecReport[[#This Row],[Absent]]</f>
        <v>0</v>
      </c>
      <c r="BE29" s="47">
        <f>DecReport[[#This Row],[Salary]]-DecReport[[#This Row],[Deduction]]</f>
        <v>30000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4" priority="1" operator="containsText" text="L">
      <formula>NOT(ISERROR(SEARCH("L",K10)))</formula>
    </cfRule>
    <cfRule type="containsText" dxfId="3" priority="2" operator="containsText" text="A">
      <formula>NOT(ISERROR(SEARCH("A",K10)))</formula>
    </cfRule>
    <cfRule type="containsText" dxfId="2" priority="3" operator="containsText" text="P">
      <formula>NOT(ISERROR(SEARCH("P",K10)))</formula>
    </cfRule>
    <cfRule type="containsText" dxfId="1" priority="4" operator="containsText" text="WO">
      <formula>NOT(ISERROR(SEARCH("WO",K10)))</formula>
    </cfRule>
    <cfRule type="containsText" dxfId="0" priority="5" operator="containsText" text="WO">
      <formula>NOT(ISERROR(SEARCH("WO",K10)))</formula>
    </cfRule>
  </conditionalFormatting>
  <dataValidations count="1">
    <dataValidation type="list" allowBlank="1" showInputMessage="1" showErrorMessage="1" sqref="K10:P29 AG21:AK29 Y10:AD29 R10:W29 AF10:AF29 AG20:AL20 AG10:AK19 AM10:AO29" xr:uid="{0D4A82B1-E65C-453E-8326-81A8076FBD50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6F1A7A-8319-4CDE-AEAE-B0DB140674A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F8DBAC7-09FA-4E70-A437-2F7CFF9D546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Dec!AV10:AY10</xm:f>
              <xm:sqref>BF10</xm:sqref>
            </x14:sparkline>
            <x14:sparkline>
              <xm:f>Dec!AV11:AY11</xm:f>
              <xm:sqref>BF11</xm:sqref>
            </x14:sparkline>
            <x14:sparkline>
              <xm:f>Dec!AV12:AY12</xm:f>
              <xm:sqref>BF12</xm:sqref>
            </x14:sparkline>
            <x14:sparkline>
              <xm:f>Dec!AV13:AY13</xm:f>
              <xm:sqref>BF13</xm:sqref>
            </x14:sparkline>
            <x14:sparkline>
              <xm:f>Dec!AV14:AY14</xm:f>
              <xm:sqref>BF14</xm:sqref>
            </x14:sparkline>
            <x14:sparkline>
              <xm:f>Dec!AV15:AY15</xm:f>
              <xm:sqref>BF15</xm:sqref>
            </x14:sparkline>
            <x14:sparkline>
              <xm:f>Dec!AV16:AY16</xm:f>
              <xm:sqref>BF16</xm:sqref>
            </x14:sparkline>
            <x14:sparkline>
              <xm:f>Dec!AV17:AY17</xm:f>
              <xm:sqref>BF17</xm:sqref>
            </x14:sparkline>
            <x14:sparkline>
              <xm:f>Dec!AV18:AY18</xm:f>
              <xm:sqref>BF18</xm:sqref>
            </x14:sparkline>
            <x14:sparkline>
              <xm:f>Dec!AV19:AY19</xm:f>
              <xm:sqref>BF19</xm:sqref>
            </x14:sparkline>
            <x14:sparkline>
              <xm:f>Dec!AV20:AY20</xm:f>
              <xm:sqref>BF20</xm:sqref>
            </x14:sparkline>
            <x14:sparkline>
              <xm:f>Dec!AV21:AY21</xm:f>
              <xm:sqref>BF21</xm:sqref>
            </x14:sparkline>
            <x14:sparkline>
              <xm:f>Dec!AV22:AY22</xm:f>
              <xm:sqref>BF22</xm:sqref>
            </x14:sparkline>
            <x14:sparkline>
              <xm:f>Dec!AV23:AY23</xm:f>
              <xm:sqref>BF23</xm:sqref>
            </x14:sparkline>
            <x14:sparkline>
              <xm:f>Dec!AV24:AY24</xm:f>
              <xm:sqref>BF24</xm:sqref>
            </x14:sparkline>
            <x14:sparkline>
              <xm:f>Dec!AV25:AY25</xm:f>
              <xm:sqref>BF25</xm:sqref>
            </x14:sparkline>
            <x14:sparkline>
              <xm:f>Dec!AV26:AY26</xm:f>
              <xm:sqref>BF26</xm:sqref>
            </x14:sparkline>
            <x14:sparkline>
              <xm:f>Dec!AV27:AY27</xm:f>
              <xm:sqref>BF27</xm:sqref>
            </x14:sparkline>
            <x14:sparkline>
              <xm:f>Dec!AV28:AY28</xm:f>
              <xm:sqref>BF28</xm:sqref>
            </x14:sparkline>
            <x14:sparkline>
              <xm:f>Dec!AV29:AY29</xm:f>
              <xm:sqref>BF29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EEFF-BB9E-4A88-B595-B40981DEBBFE}">
  <dimension ref="A2:C22"/>
  <sheetViews>
    <sheetView workbookViewId="0">
      <selection activeCell="B25" sqref="B25"/>
    </sheetView>
  </sheetViews>
  <sheetFormatPr defaultRowHeight="14.4" x14ac:dyDescent="0.3"/>
  <cols>
    <col min="2" max="2" width="20.44140625" customWidth="1"/>
    <col min="3" max="3" width="16.44140625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1</v>
      </c>
      <c r="B3" s="2" t="s">
        <v>3</v>
      </c>
      <c r="C3" s="2">
        <v>1001</v>
      </c>
    </row>
    <row r="4" spans="1:3" x14ac:dyDescent="0.3">
      <c r="A4" s="2">
        <v>2</v>
      </c>
      <c r="B4" s="2" t="s">
        <v>4</v>
      </c>
      <c r="C4" s="2">
        <v>1002</v>
      </c>
    </row>
    <row r="5" spans="1:3" x14ac:dyDescent="0.3">
      <c r="A5" s="2">
        <v>3</v>
      </c>
      <c r="B5" s="2" t="s">
        <v>5</v>
      </c>
      <c r="C5" s="2">
        <v>1003</v>
      </c>
    </row>
    <row r="6" spans="1:3" x14ac:dyDescent="0.3">
      <c r="A6" s="2">
        <v>4</v>
      </c>
      <c r="B6" s="2" t="s">
        <v>6</v>
      </c>
      <c r="C6" s="2">
        <v>1004</v>
      </c>
    </row>
    <row r="7" spans="1:3" x14ac:dyDescent="0.3">
      <c r="A7" s="2">
        <v>5</v>
      </c>
      <c r="B7" s="2" t="s">
        <v>7</v>
      </c>
      <c r="C7" s="2">
        <v>1005</v>
      </c>
    </row>
    <row r="8" spans="1:3" x14ac:dyDescent="0.3">
      <c r="A8" s="2">
        <v>6</v>
      </c>
      <c r="B8" s="2" t="s">
        <v>8</v>
      </c>
      <c r="C8" s="2">
        <v>1006</v>
      </c>
    </row>
    <row r="9" spans="1:3" x14ac:dyDescent="0.3">
      <c r="A9" s="2">
        <v>7</v>
      </c>
      <c r="B9" s="2" t="s">
        <v>9</v>
      </c>
      <c r="C9" s="2">
        <v>1007</v>
      </c>
    </row>
    <row r="10" spans="1:3" x14ac:dyDescent="0.3">
      <c r="A10" s="2">
        <v>8</v>
      </c>
      <c r="B10" s="2" t="s">
        <v>10</v>
      </c>
      <c r="C10" s="2">
        <v>1008</v>
      </c>
    </row>
    <row r="11" spans="1:3" x14ac:dyDescent="0.3">
      <c r="A11" s="2">
        <v>9</v>
      </c>
      <c r="B11" s="2" t="s">
        <v>11</v>
      </c>
      <c r="C11" s="2">
        <v>1009</v>
      </c>
    </row>
    <row r="12" spans="1:3" x14ac:dyDescent="0.3">
      <c r="A12" s="2">
        <v>10</v>
      </c>
      <c r="B12" s="2" t="s">
        <v>12</v>
      </c>
      <c r="C12" s="2">
        <v>1010</v>
      </c>
    </row>
    <row r="13" spans="1:3" x14ac:dyDescent="0.3">
      <c r="A13" s="2">
        <v>11</v>
      </c>
      <c r="B13" s="2" t="s">
        <v>13</v>
      </c>
      <c r="C13" s="2">
        <v>1011</v>
      </c>
    </row>
    <row r="14" spans="1:3" x14ac:dyDescent="0.3">
      <c r="A14" s="2">
        <v>12</v>
      </c>
      <c r="B14" s="2" t="s">
        <v>14</v>
      </c>
      <c r="C14" s="2">
        <v>1012</v>
      </c>
    </row>
    <row r="15" spans="1:3" x14ac:dyDescent="0.3">
      <c r="A15" s="2">
        <v>13</v>
      </c>
      <c r="B15" s="2" t="s">
        <v>15</v>
      </c>
      <c r="C15" s="2">
        <v>1013</v>
      </c>
    </row>
    <row r="16" spans="1:3" x14ac:dyDescent="0.3">
      <c r="A16" s="2">
        <v>14</v>
      </c>
      <c r="B16" s="2" t="s">
        <v>16</v>
      </c>
      <c r="C16" s="2">
        <v>1014</v>
      </c>
    </row>
    <row r="17" spans="1:3" x14ac:dyDescent="0.3">
      <c r="A17" s="2">
        <v>15</v>
      </c>
      <c r="B17" s="2" t="s">
        <v>17</v>
      </c>
      <c r="C17" s="2">
        <v>1015</v>
      </c>
    </row>
    <row r="18" spans="1:3" x14ac:dyDescent="0.3">
      <c r="A18" s="2">
        <v>16</v>
      </c>
      <c r="B18" s="2" t="s">
        <v>18</v>
      </c>
      <c r="C18" s="2">
        <v>1016</v>
      </c>
    </row>
    <row r="19" spans="1:3" x14ac:dyDescent="0.3">
      <c r="A19" s="2">
        <v>17</v>
      </c>
      <c r="B19" s="2" t="s">
        <v>19</v>
      </c>
      <c r="C19" s="2">
        <v>1017</v>
      </c>
    </row>
    <row r="20" spans="1:3" x14ac:dyDescent="0.3">
      <c r="A20" s="2">
        <v>18</v>
      </c>
      <c r="B20" s="2" t="s">
        <v>20</v>
      </c>
      <c r="C20" s="2">
        <v>1018</v>
      </c>
    </row>
    <row r="21" spans="1:3" x14ac:dyDescent="0.3">
      <c r="A21" s="2">
        <v>19</v>
      </c>
      <c r="B21" s="2" t="s">
        <v>21</v>
      </c>
      <c r="C21" s="2">
        <v>1019</v>
      </c>
    </row>
    <row r="22" spans="1:3" x14ac:dyDescent="0.3">
      <c r="A22" s="2">
        <v>20</v>
      </c>
      <c r="B22" s="2" t="s">
        <v>22</v>
      </c>
      <c r="C22" s="2">
        <v>1020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A192-CC92-4B59-801A-E3ADE49CAF14}">
  <dimension ref="D1:BH42"/>
  <sheetViews>
    <sheetView tabSelected="1" zoomScale="67" zoomScaleNormal="67" workbookViewId="0"/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E5" s="49"/>
      <c r="F5" s="50"/>
      <c r="G5" s="50" t="s">
        <v>24</v>
      </c>
      <c r="H5" s="51">
        <v>45658</v>
      </c>
      <c r="I5" s="50">
        <f>(DATEDIF($H$5,$L$5,"D"))</f>
        <v>30</v>
      </c>
      <c r="J5" s="50" t="str">
        <f>TEXT($H$5,"MMMM")</f>
        <v>January</v>
      </c>
      <c r="K5" s="50" t="s">
        <v>25</v>
      </c>
      <c r="L5" s="51">
        <f>EOMONTH(H5,0)</f>
        <v>45688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Wed</v>
      </c>
      <c r="L8" s="13" t="str">
        <f>TEXT(L9,"DDD")</f>
        <v>Thu</v>
      </c>
      <c r="M8" s="13" t="str">
        <f>TEXT(M9,"DDD")</f>
        <v>Fri</v>
      </c>
      <c r="N8" s="13" t="str">
        <f t="shared" ref="N8:AO8" si="0">TEXT(N9,"DDD")</f>
        <v>Sat</v>
      </c>
      <c r="O8" s="13" t="str">
        <f t="shared" si="0"/>
        <v>Sun</v>
      </c>
      <c r="P8" s="13" t="str">
        <f t="shared" si="0"/>
        <v>Mon</v>
      </c>
      <c r="Q8" s="13" t="str">
        <f t="shared" si="0"/>
        <v>Tue</v>
      </c>
      <c r="R8" s="13" t="str">
        <f t="shared" si="0"/>
        <v>Wed</v>
      </c>
      <c r="S8" s="13" t="str">
        <f t="shared" si="0"/>
        <v>Thu</v>
      </c>
      <c r="T8" s="13" t="str">
        <f t="shared" si="0"/>
        <v>Fri</v>
      </c>
      <c r="U8" s="13" t="str">
        <f t="shared" si="0"/>
        <v>Sat</v>
      </c>
      <c r="V8" s="13" t="str">
        <f t="shared" si="0"/>
        <v>Sun</v>
      </c>
      <c r="W8" s="13" t="str">
        <f t="shared" si="0"/>
        <v>Mon</v>
      </c>
      <c r="X8" s="13" t="str">
        <f t="shared" si="0"/>
        <v>Tue</v>
      </c>
      <c r="Y8" s="13" t="str">
        <f t="shared" si="0"/>
        <v>Wed</v>
      </c>
      <c r="Z8" s="13" t="str">
        <f t="shared" si="0"/>
        <v>Thu</v>
      </c>
      <c r="AA8" s="13" t="str">
        <f t="shared" si="0"/>
        <v>Fri</v>
      </c>
      <c r="AB8" s="13" t="str">
        <f t="shared" si="0"/>
        <v>Sat</v>
      </c>
      <c r="AC8" s="13" t="str">
        <f t="shared" si="0"/>
        <v>Sun</v>
      </c>
      <c r="AD8" s="13" t="str">
        <f t="shared" si="0"/>
        <v>Mon</v>
      </c>
      <c r="AE8" s="13" t="str">
        <f t="shared" si="0"/>
        <v>Tue</v>
      </c>
      <c r="AF8" s="13" t="str">
        <f t="shared" si="0"/>
        <v>Wed</v>
      </c>
      <c r="AG8" s="13" t="str">
        <f t="shared" si="0"/>
        <v>Thu</v>
      </c>
      <c r="AH8" s="13" t="str">
        <f t="shared" si="0"/>
        <v>Fri</v>
      </c>
      <c r="AI8" s="13" t="str">
        <f t="shared" si="0"/>
        <v>Sat</v>
      </c>
      <c r="AJ8" s="13" t="str">
        <f t="shared" si="0"/>
        <v>Sun</v>
      </c>
      <c r="AK8" s="13" t="str">
        <f t="shared" si="0"/>
        <v>Mon</v>
      </c>
      <c r="AL8" s="13" t="str">
        <f t="shared" si="0"/>
        <v>Tue</v>
      </c>
      <c r="AM8" s="13" t="str">
        <f t="shared" si="0"/>
        <v>Wed</v>
      </c>
      <c r="AN8" s="13" t="str">
        <f t="shared" si="0"/>
        <v>Thu</v>
      </c>
      <c r="AO8" s="13" t="str">
        <f t="shared" si="0"/>
        <v>Fri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45658</v>
      </c>
      <c r="L9" s="17">
        <f>IF(K9&lt;$L$5,K9+1,"")</f>
        <v>45659</v>
      </c>
      <c r="M9" s="17">
        <f t="shared" ref="M9:AQ9" si="1">IF(L9&lt;$L$5,L9+1,"")</f>
        <v>45660</v>
      </c>
      <c r="N9" s="17">
        <f t="shared" si="1"/>
        <v>45661</v>
      </c>
      <c r="O9" s="17">
        <f t="shared" si="1"/>
        <v>45662</v>
      </c>
      <c r="P9" s="17">
        <f t="shared" si="1"/>
        <v>45663</v>
      </c>
      <c r="Q9" s="17">
        <f t="shared" si="1"/>
        <v>45664</v>
      </c>
      <c r="R9" s="17">
        <f t="shared" si="1"/>
        <v>45665</v>
      </c>
      <c r="S9" s="17">
        <f t="shared" si="1"/>
        <v>45666</v>
      </c>
      <c r="T9" s="17">
        <f t="shared" si="1"/>
        <v>45667</v>
      </c>
      <c r="U9" s="17">
        <f t="shared" si="1"/>
        <v>45668</v>
      </c>
      <c r="V9" s="17">
        <f t="shared" si="1"/>
        <v>45669</v>
      </c>
      <c r="W9" s="17">
        <f t="shared" si="1"/>
        <v>45670</v>
      </c>
      <c r="X9" s="17">
        <f t="shared" si="1"/>
        <v>45671</v>
      </c>
      <c r="Y9" s="17">
        <f t="shared" si="1"/>
        <v>45672</v>
      </c>
      <c r="Z9" s="17">
        <f t="shared" si="1"/>
        <v>45673</v>
      </c>
      <c r="AA9" s="17">
        <f t="shared" si="1"/>
        <v>45674</v>
      </c>
      <c r="AB9" s="17">
        <f t="shared" si="1"/>
        <v>45675</v>
      </c>
      <c r="AC9" s="17">
        <f t="shared" si="1"/>
        <v>45676</v>
      </c>
      <c r="AD9" s="17">
        <f t="shared" si="1"/>
        <v>45677</v>
      </c>
      <c r="AE9" s="17">
        <f t="shared" si="1"/>
        <v>45678</v>
      </c>
      <c r="AF9" s="17">
        <f t="shared" si="1"/>
        <v>45679</v>
      </c>
      <c r="AG9" s="17">
        <f t="shared" si="1"/>
        <v>45680</v>
      </c>
      <c r="AH9" s="17">
        <f t="shared" si="1"/>
        <v>45681</v>
      </c>
      <c r="AI9" s="17">
        <f t="shared" si="1"/>
        <v>45682</v>
      </c>
      <c r="AJ9" s="17">
        <f t="shared" si="1"/>
        <v>45683</v>
      </c>
      <c r="AK9" s="17">
        <f t="shared" si="1"/>
        <v>45684</v>
      </c>
      <c r="AL9" s="17">
        <f t="shared" si="1"/>
        <v>45685</v>
      </c>
      <c r="AM9" s="17">
        <f t="shared" si="1"/>
        <v>45686</v>
      </c>
      <c r="AN9" s="17">
        <f t="shared" si="1"/>
        <v>45687</v>
      </c>
      <c r="AO9" s="18">
        <f t="shared" si="1"/>
        <v>45688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40</v>
      </c>
      <c r="M10" s="20" t="s">
        <v>40</v>
      </c>
      <c r="N10" s="20" t="s">
        <v>40</v>
      </c>
      <c r="O10" s="20" t="str">
        <f>IF(O$8="Sun","WO","")</f>
        <v>WO</v>
      </c>
      <c r="P10" s="20" t="s">
        <v>40</v>
      </c>
      <c r="Q10" s="20" t="s">
        <v>40</v>
      </c>
      <c r="R10" s="20" t="s">
        <v>40</v>
      </c>
      <c r="S10" s="20" t="s">
        <v>40</v>
      </c>
      <c r="T10" s="20" t="s">
        <v>40</v>
      </c>
      <c r="U10" s="20" t="s">
        <v>40</v>
      </c>
      <c r="V10" s="20" t="str">
        <f t="shared" ref="V10:AJ18" si="2">IF(V$8="Sun","WO","")</f>
        <v>WO</v>
      </c>
      <c r="W10" s="20" t="s">
        <v>41</v>
      </c>
      <c r="X10" s="20" t="s">
        <v>41</v>
      </c>
      <c r="Y10" s="20" t="s">
        <v>42</v>
      </c>
      <c r="Z10" s="20" t="s">
        <v>40</v>
      </c>
      <c r="AA10" s="20" t="s">
        <v>40</v>
      </c>
      <c r="AB10" s="20" t="s">
        <v>40</v>
      </c>
      <c r="AC10" s="20"/>
      <c r="AD10" s="20" t="s">
        <v>40</v>
      </c>
      <c r="AE10" s="20" t="s">
        <v>41</v>
      </c>
      <c r="AF10" s="20" t="s">
        <v>40</v>
      </c>
      <c r="AG10" s="20" t="s">
        <v>40</v>
      </c>
      <c r="AH10" s="20" t="s">
        <v>40</v>
      </c>
      <c r="AI10" s="20" t="s">
        <v>40</v>
      </c>
      <c r="AJ10" s="20" t="str">
        <f t="shared" si="2"/>
        <v>WO</v>
      </c>
      <c r="AK10" s="20" t="s">
        <v>40</v>
      </c>
      <c r="AL10" s="20" t="s">
        <v>42</v>
      </c>
      <c r="AM10" s="20" t="s">
        <v>40</v>
      </c>
      <c r="AN10" s="20" t="s">
        <v>40</v>
      </c>
      <c r="AO10" s="21" t="s">
        <v>40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January</v>
      </c>
      <c r="AU10" s="28" t="s">
        <v>3</v>
      </c>
      <c r="AV10" s="37">
        <f t="shared" ref="AV10:AV29" si="4">COUNTIF($K10:$AO10,"P")</f>
        <v>22</v>
      </c>
      <c r="AW10" s="38">
        <f t="shared" ref="AW10:AW29" si="5">COUNTIF($K10:$AO10,"A")</f>
        <v>3</v>
      </c>
      <c r="AX10" s="38">
        <f t="shared" ref="AX10:AX29" si="6">COUNTIF($K10:$AO10,"L")</f>
        <v>2</v>
      </c>
      <c r="AY10" s="38">
        <f t="shared" ref="AY10:AY29" si="7">$J$10</f>
        <v>4</v>
      </c>
      <c r="AZ10" s="38">
        <f t="shared" ref="AZ10:AZ29" si="8">$I$5</f>
        <v>30</v>
      </c>
      <c r="BA10" s="38">
        <f>JanReport[[#This Row],[Days]]-JanReport[[#This Row],[Absent]]</f>
        <v>27</v>
      </c>
      <c r="BB10" s="41">
        <v>10000</v>
      </c>
      <c r="BC10" s="41">
        <f>JanReport[[#This Row],[Salary]]/JanReport[[#This Row],[Days]]</f>
        <v>333.33333333333331</v>
      </c>
      <c r="BD10" s="41">
        <f>JanReport[[#This Row],[Per Day Salary]]*JanReport[[#This Row],[Absent]]</f>
        <v>1000</v>
      </c>
      <c r="BE10" s="41">
        <f>JanReport[[#This Row],[Salary]]-JanReport[[#This Row],[Deduction]]</f>
        <v>9000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56" t="s">
        <v>40</v>
      </c>
      <c r="L11" s="56" t="s">
        <v>40</v>
      </c>
      <c r="M11" s="56" t="s">
        <v>40</v>
      </c>
      <c r="N11" s="56" t="s">
        <v>40</v>
      </c>
      <c r="O11" s="23" t="str">
        <f t="shared" ref="O11:O29" si="9">IF(O$8="Sun","WO","")</f>
        <v>WO</v>
      </c>
      <c r="P11" s="56" t="s">
        <v>40</v>
      </c>
      <c r="Q11" s="56" t="s">
        <v>40</v>
      </c>
      <c r="R11" s="56" t="s">
        <v>40</v>
      </c>
      <c r="S11" s="56" t="s">
        <v>40</v>
      </c>
      <c r="T11" s="56" t="s">
        <v>40</v>
      </c>
      <c r="U11" s="56" t="s">
        <v>40</v>
      </c>
      <c r="V11" s="23" t="str">
        <f t="shared" si="2"/>
        <v>WO</v>
      </c>
      <c r="W11" s="56" t="s">
        <v>40</v>
      </c>
      <c r="X11" s="56" t="s">
        <v>40</v>
      </c>
      <c r="Y11" s="56" t="s">
        <v>42</v>
      </c>
      <c r="Z11" s="56" t="s">
        <v>40</v>
      </c>
      <c r="AA11" s="56" t="s">
        <v>40</v>
      </c>
      <c r="AB11" s="56" t="s">
        <v>40</v>
      </c>
      <c r="AC11" s="23"/>
      <c r="AD11" s="56" t="s">
        <v>40</v>
      </c>
      <c r="AE11" s="56" t="s">
        <v>40</v>
      </c>
      <c r="AF11" s="56" t="s">
        <v>40</v>
      </c>
      <c r="AG11" s="56" t="s">
        <v>40</v>
      </c>
      <c r="AH11" s="56" t="s">
        <v>40</v>
      </c>
      <c r="AI11" s="56" t="s">
        <v>40</v>
      </c>
      <c r="AJ11" s="23" t="str">
        <f t="shared" si="2"/>
        <v>WO</v>
      </c>
      <c r="AK11" s="56" t="s">
        <v>40</v>
      </c>
      <c r="AL11" s="56" t="s">
        <v>42</v>
      </c>
      <c r="AM11" s="56" t="s">
        <v>40</v>
      </c>
      <c r="AN11" s="56" t="s">
        <v>40</v>
      </c>
      <c r="AO11" s="57" t="s">
        <v>40</v>
      </c>
      <c r="AP11" s="52"/>
      <c r="AQ11" s="54"/>
      <c r="AR11" s="30">
        <v>2</v>
      </c>
      <c r="AS11" s="11">
        <v>1002</v>
      </c>
      <c r="AT11" s="11" t="str">
        <f t="shared" si="3"/>
        <v>January</v>
      </c>
      <c r="AU11" s="11" t="s">
        <v>4</v>
      </c>
      <c r="AV11" s="39">
        <f t="shared" si="4"/>
        <v>25</v>
      </c>
      <c r="AW11">
        <f t="shared" si="5"/>
        <v>0</v>
      </c>
      <c r="AX11">
        <f t="shared" si="6"/>
        <v>2</v>
      </c>
      <c r="AY11">
        <f t="shared" si="7"/>
        <v>4</v>
      </c>
      <c r="AZ11">
        <f t="shared" si="8"/>
        <v>30</v>
      </c>
      <c r="BA11">
        <f>JanReport[[#This Row],[Days]]-JanReport[[#This Row],[Absent]]</f>
        <v>30</v>
      </c>
      <c r="BB11" s="43">
        <v>20000</v>
      </c>
      <c r="BC11" s="43">
        <f>JanReport[[#This Row],[Salary]]/JanReport[[#This Row],[Days]]</f>
        <v>666.66666666666663</v>
      </c>
      <c r="BD11" s="43">
        <f>JanReport[[#This Row],[Per Day Salary]]*JanReport[[#This Row],[Absent]]</f>
        <v>0</v>
      </c>
      <c r="BE11" s="43">
        <f>JanReport[[#This Row],[Salary]]-JanReport[[#This Row],[Deduction]]</f>
        <v>20000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56" t="s">
        <v>41</v>
      </c>
      <c r="L12" s="56" t="s">
        <v>41</v>
      </c>
      <c r="M12" s="56" t="s">
        <v>40</v>
      </c>
      <c r="N12" s="56" t="s">
        <v>40</v>
      </c>
      <c r="O12" s="23" t="str">
        <f t="shared" si="9"/>
        <v>WO</v>
      </c>
      <c r="P12" s="56" t="s">
        <v>40</v>
      </c>
      <c r="Q12" s="56" t="s">
        <v>40</v>
      </c>
      <c r="R12" s="56" t="s">
        <v>40</v>
      </c>
      <c r="S12" s="56" t="s">
        <v>40</v>
      </c>
      <c r="T12" s="56" t="s">
        <v>40</v>
      </c>
      <c r="U12" s="56" t="s">
        <v>40</v>
      </c>
      <c r="V12" s="23" t="str">
        <f t="shared" si="2"/>
        <v>WO</v>
      </c>
      <c r="W12" s="56" t="s">
        <v>40</v>
      </c>
      <c r="X12" s="56" t="s">
        <v>40</v>
      </c>
      <c r="Y12" s="56" t="s">
        <v>42</v>
      </c>
      <c r="Z12" s="56" t="s">
        <v>40</v>
      </c>
      <c r="AA12" s="56" t="s">
        <v>40</v>
      </c>
      <c r="AB12" s="56" t="s">
        <v>40</v>
      </c>
      <c r="AC12" s="23" t="str">
        <f t="shared" si="2"/>
        <v>WO</v>
      </c>
      <c r="AD12" s="56" t="s">
        <v>40</v>
      </c>
      <c r="AE12" s="56" t="s">
        <v>40</v>
      </c>
      <c r="AF12" s="56" t="s">
        <v>41</v>
      </c>
      <c r="AG12" s="56" t="s">
        <v>40</v>
      </c>
      <c r="AH12" s="56" t="s">
        <v>40</v>
      </c>
      <c r="AI12" s="56" t="s">
        <v>40</v>
      </c>
      <c r="AJ12" s="23" t="str">
        <f t="shared" si="2"/>
        <v>WO</v>
      </c>
      <c r="AK12" s="56" t="s">
        <v>40</v>
      </c>
      <c r="AL12" s="56" t="s">
        <v>42</v>
      </c>
      <c r="AM12" s="56" t="s">
        <v>40</v>
      </c>
      <c r="AN12" s="56" t="s">
        <v>40</v>
      </c>
      <c r="AO12" s="57" t="s">
        <v>40</v>
      </c>
      <c r="AP12" s="52"/>
      <c r="AQ12" s="54"/>
      <c r="AR12" s="30">
        <v>3</v>
      </c>
      <c r="AS12" s="11">
        <v>1003</v>
      </c>
      <c r="AT12" s="11" t="str">
        <f t="shared" si="3"/>
        <v>January</v>
      </c>
      <c r="AU12" s="11" t="s">
        <v>5</v>
      </c>
      <c r="AV12" s="39">
        <f t="shared" si="4"/>
        <v>22</v>
      </c>
      <c r="AW12">
        <f t="shared" si="5"/>
        <v>3</v>
      </c>
      <c r="AX12">
        <f t="shared" si="6"/>
        <v>2</v>
      </c>
      <c r="AY12">
        <f t="shared" si="7"/>
        <v>4</v>
      </c>
      <c r="AZ12">
        <f t="shared" si="8"/>
        <v>30</v>
      </c>
      <c r="BA12">
        <f>JanReport[[#This Row],[Days]]-JanReport[[#This Row],[Absent]]</f>
        <v>27</v>
      </c>
      <c r="BB12" s="43">
        <v>25000</v>
      </c>
      <c r="BC12" s="43">
        <f>JanReport[[#This Row],[Salary]]/JanReport[[#This Row],[Days]]</f>
        <v>833.33333333333337</v>
      </c>
      <c r="BD12" s="43">
        <f>JanReport[[#This Row],[Per Day Salary]]*JanReport[[#This Row],[Absent]]</f>
        <v>2500</v>
      </c>
      <c r="BE12" s="43">
        <f>JanReport[[#This Row],[Salary]]-JanReport[[#This Row],[Deduction]]</f>
        <v>22500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56" t="s">
        <v>40</v>
      </c>
      <c r="L13" s="56" t="s">
        <v>40</v>
      </c>
      <c r="M13" s="56" t="s">
        <v>40</v>
      </c>
      <c r="N13" s="56" t="s">
        <v>40</v>
      </c>
      <c r="O13" s="23" t="str">
        <f t="shared" si="9"/>
        <v>WO</v>
      </c>
      <c r="P13" s="56" t="s">
        <v>40</v>
      </c>
      <c r="Q13" s="56" t="s">
        <v>40</v>
      </c>
      <c r="R13" s="56" t="s">
        <v>40</v>
      </c>
      <c r="S13" s="56" t="s">
        <v>40</v>
      </c>
      <c r="T13" s="56" t="s">
        <v>40</v>
      </c>
      <c r="U13" s="56" t="s">
        <v>40</v>
      </c>
      <c r="V13" s="23" t="str">
        <f t="shared" si="2"/>
        <v>WO</v>
      </c>
      <c r="W13" s="56" t="s">
        <v>40</v>
      </c>
      <c r="X13" s="56" t="s">
        <v>40</v>
      </c>
      <c r="Y13" s="56" t="s">
        <v>42</v>
      </c>
      <c r="Z13" s="56" t="s">
        <v>40</v>
      </c>
      <c r="AA13" s="56" t="s">
        <v>40</v>
      </c>
      <c r="AB13" s="56" t="s">
        <v>40</v>
      </c>
      <c r="AC13" s="23" t="str">
        <f t="shared" si="2"/>
        <v>WO</v>
      </c>
      <c r="AD13" s="56" t="s">
        <v>40</v>
      </c>
      <c r="AE13" s="56" t="s">
        <v>40</v>
      </c>
      <c r="AF13" s="56" t="s">
        <v>41</v>
      </c>
      <c r="AG13" s="56" t="s">
        <v>40</v>
      </c>
      <c r="AH13" s="56" t="s">
        <v>40</v>
      </c>
      <c r="AI13" s="56" t="s">
        <v>40</v>
      </c>
      <c r="AJ13" s="23" t="str">
        <f t="shared" si="2"/>
        <v>WO</v>
      </c>
      <c r="AK13" s="56" t="s">
        <v>40</v>
      </c>
      <c r="AL13" s="56" t="s">
        <v>42</v>
      </c>
      <c r="AM13" s="56" t="s">
        <v>41</v>
      </c>
      <c r="AN13" s="56" t="s">
        <v>40</v>
      </c>
      <c r="AO13" s="57" t="s">
        <v>41</v>
      </c>
      <c r="AP13" s="52"/>
      <c r="AQ13" s="54"/>
      <c r="AR13" s="30">
        <v>4</v>
      </c>
      <c r="AS13" s="11">
        <v>1004</v>
      </c>
      <c r="AT13" s="11" t="str">
        <f t="shared" si="3"/>
        <v>January</v>
      </c>
      <c r="AU13" s="11" t="s">
        <v>6</v>
      </c>
      <c r="AV13" s="39">
        <f t="shared" si="4"/>
        <v>22</v>
      </c>
      <c r="AW13">
        <f t="shared" si="5"/>
        <v>3</v>
      </c>
      <c r="AX13">
        <f t="shared" si="6"/>
        <v>2</v>
      </c>
      <c r="AY13">
        <f t="shared" si="7"/>
        <v>4</v>
      </c>
      <c r="AZ13">
        <f t="shared" si="8"/>
        <v>30</v>
      </c>
      <c r="BA13">
        <f>JanReport[[#This Row],[Days]]-JanReport[[#This Row],[Absent]]</f>
        <v>27</v>
      </c>
      <c r="BB13" s="43">
        <v>30000</v>
      </c>
      <c r="BC13" s="43">
        <f>JanReport[[#This Row],[Salary]]/JanReport[[#This Row],[Days]]</f>
        <v>1000</v>
      </c>
      <c r="BD13" s="43">
        <f>JanReport[[#This Row],[Per Day Salary]]*JanReport[[#This Row],[Absent]]</f>
        <v>3000</v>
      </c>
      <c r="BE13" s="43">
        <f>JanReport[[#This Row],[Salary]]-JanReport[[#This Row],[Deduction]]</f>
        <v>27000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56" t="s">
        <v>40</v>
      </c>
      <c r="L14" s="56" t="s">
        <v>40</v>
      </c>
      <c r="M14" s="56" t="s">
        <v>41</v>
      </c>
      <c r="N14" s="56" t="s">
        <v>40</v>
      </c>
      <c r="O14" s="23" t="str">
        <f t="shared" si="9"/>
        <v>WO</v>
      </c>
      <c r="P14" s="56" t="s">
        <v>40</v>
      </c>
      <c r="Q14" s="56" t="s">
        <v>40</v>
      </c>
      <c r="R14" s="56" t="s">
        <v>41</v>
      </c>
      <c r="S14" s="56" t="s">
        <v>40</v>
      </c>
      <c r="T14" s="56" t="s">
        <v>40</v>
      </c>
      <c r="U14" s="56" t="s">
        <v>40</v>
      </c>
      <c r="V14" s="23" t="str">
        <f t="shared" si="2"/>
        <v>WO</v>
      </c>
      <c r="W14" s="56" t="s">
        <v>40</v>
      </c>
      <c r="X14" s="56" t="s">
        <v>40</v>
      </c>
      <c r="Y14" s="56" t="s">
        <v>42</v>
      </c>
      <c r="Z14" s="56" t="s">
        <v>40</v>
      </c>
      <c r="AA14" s="56" t="s">
        <v>40</v>
      </c>
      <c r="AB14" s="56" t="s">
        <v>40</v>
      </c>
      <c r="AC14" s="23" t="str">
        <f t="shared" si="2"/>
        <v>WO</v>
      </c>
      <c r="AD14" s="56" t="s">
        <v>40</v>
      </c>
      <c r="AE14" s="56" t="s">
        <v>40</v>
      </c>
      <c r="AF14" s="56" t="s">
        <v>40</v>
      </c>
      <c r="AG14" s="56" t="s">
        <v>40</v>
      </c>
      <c r="AH14" s="56" t="s">
        <v>40</v>
      </c>
      <c r="AI14" s="56" t="s">
        <v>40</v>
      </c>
      <c r="AJ14" s="23" t="str">
        <f t="shared" si="2"/>
        <v>WO</v>
      </c>
      <c r="AK14" s="56" t="s">
        <v>40</v>
      </c>
      <c r="AL14" s="56" t="s">
        <v>42</v>
      </c>
      <c r="AM14" s="56" t="s">
        <v>40</v>
      </c>
      <c r="AN14" s="56" t="s">
        <v>40</v>
      </c>
      <c r="AO14" s="57" t="s">
        <v>40</v>
      </c>
      <c r="AP14" s="52"/>
      <c r="AQ14" s="54"/>
      <c r="AR14" s="30">
        <v>5</v>
      </c>
      <c r="AS14" s="11">
        <v>1005</v>
      </c>
      <c r="AT14" s="11" t="str">
        <f t="shared" si="3"/>
        <v>January</v>
      </c>
      <c r="AU14" s="11" t="s">
        <v>7</v>
      </c>
      <c r="AV14" s="39">
        <f t="shared" si="4"/>
        <v>23</v>
      </c>
      <c r="AW14">
        <f t="shared" si="5"/>
        <v>2</v>
      </c>
      <c r="AX14">
        <f t="shared" si="6"/>
        <v>2</v>
      </c>
      <c r="AY14">
        <f t="shared" si="7"/>
        <v>4</v>
      </c>
      <c r="AZ14">
        <f t="shared" si="8"/>
        <v>30</v>
      </c>
      <c r="BA14">
        <f>JanReport[[#This Row],[Days]]-JanReport[[#This Row],[Absent]]</f>
        <v>28</v>
      </c>
      <c r="BB14" s="43">
        <v>45000</v>
      </c>
      <c r="BC14" s="43">
        <f>JanReport[[#This Row],[Salary]]/JanReport[[#This Row],[Days]]</f>
        <v>1500</v>
      </c>
      <c r="BD14" s="43">
        <f>JanReport[[#This Row],[Per Day Salary]]*JanReport[[#This Row],[Absent]]</f>
        <v>3000</v>
      </c>
      <c r="BE14" s="43">
        <f>JanReport[[#This Row],[Salary]]-JanReport[[#This Row],[Deduction]]</f>
        <v>42000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56" t="s">
        <v>40</v>
      </c>
      <c r="L15" s="56" t="s">
        <v>40</v>
      </c>
      <c r="M15" s="56" t="s">
        <v>40</v>
      </c>
      <c r="N15" s="56" t="s">
        <v>40</v>
      </c>
      <c r="O15" s="23" t="str">
        <f t="shared" si="9"/>
        <v>WO</v>
      </c>
      <c r="P15" s="56" t="s">
        <v>40</v>
      </c>
      <c r="Q15" s="56" t="s">
        <v>40</v>
      </c>
      <c r="R15" s="56" t="s">
        <v>40</v>
      </c>
      <c r="S15" s="56" t="s">
        <v>40</v>
      </c>
      <c r="T15" s="56" t="s">
        <v>40</v>
      </c>
      <c r="U15" s="56" t="s">
        <v>40</v>
      </c>
      <c r="V15" s="23" t="str">
        <f t="shared" si="2"/>
        <v>WO</v>
      </c>
      <c r="W15" s="56" t="s">
        <v>40</v>
      </c>
      <c r="X15" s="56" t="s">
        <v>40</v>
      </c>
      <c r="Y15" s="56" t="s">
        <v>42</v>
      </c>
      <c r="Z15" s="56" t="s">
        <v>40</v>
      </c>
      <c r="AA15" s="56" t="s">
        <v>40</v>
      </c>
      <c r="AB15" s="56" t="s">
        <v>40</v>
      </c>
      <c r="AC15" s="23" t="str">
        <f t="shared" si="2"/>
        <v>WO</v>
      </c>
      <c r="AD15" s="56" t="s">
        <v>40</v>
      </c>
      <c r="AE15" s="56" t="s">
        <v>40</v>
      </c>
      <c r="AF15" s="56" t="s">
        <v>40</v>
      </c>
      <c r="AG15" s="56" t="s">
        <v>40</v>
      </c>
      <c r="AH15" s="56" t="s">
        <v>41</v>
      </c>
      <c r="AI15" s="56" t="s">
        <v>40</v>
      </c>
      <c r="AJ15" s="23" t="str">
        <f t="shared" si="2"/>
        <v>WO</v>
      </c>
      <c r="AK15" s="56" t="s">
        <v>40</v>
      </c>
      <c r="AL15" s="56" t="s">
        <v>42</v>
      </c>
      <c r="AM15" s="56" t="s">
        <v>40</v>
      </c>
      <c r="AN15" s="56" t="s">
        <v>40</v>
      </c>
      <c r="AO15" s="57" t="s">
        <v>40</v>
      </c>
      <c r="AP15" s="52"/>
      <c r="AQ15" s="54"/>
      <c r="AR15" s="30">
        <v>6</v>
      </c>
      <c r="AS15" s="11">
        <v>1006</v>
      </c>
      <c r="AT15" s="11" t="str">
        <f t="shared" si="3"/>
        <v>January</v>
      </c>
      <c r="AU15" s="11" t="s">
        <v>8</v>
      </c>
      <c r="AV15" s="39">
        <f t="shared" si="4"/>
        <v>24</v>
      </c>
      <c r="AW15">
        <f t="shared" si="5"/>
        <v>1</v>
      </c>
      <c r="AX15">
        <f t="shared" si="6"/>
        <v>2</v>
      </c>
      <c r="AY15">
        <f t="shared" si="7"/>
        <v>4</v>
      </c>
      <c r="AZ15">
        <f t="shared" si="8"/>
        <v>30</v>
      </c>
      <c r="BA15">
        <f>JanReport[[#This Row],[Days]]-JanReport[[#This Row],[Absent]]</f>
        <v>29</v>
      </c>
      <c r="BB15" s="43">
        <v>15000</v>
      </c>
      <c r="BC15" s="43">
        <f>JanReport[[#This Row],[Salary]]/JanReport[[#This Row],[Days]]</f>
        <v>500</v>
      </c>
      <c r="BD15" s="43">
        <f>JanReport[[#This Row],[Per Day Salary]]*JanReport[[#This Row],[Absent]]</f>
        <v>500</v>
      </c>
      <c r="BE15" s="43">
        <f>JanReport[[#This Row],[Salary]]-JanReport[[#This Row],[Deduction]]</f>
        <v>14500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56" t="s">
        <v>40</v>
      </c>
      <c r="L16" s="56" t="s">
        <v>40</v>
      </c>
      <c r="M16" s="56" t="s">
        <v>40</v>
      </c>
      <c r="N16" s="56" t="s">
        <v>40</v>
      </c>
      <c r="O16" s="23" t="str">
        <f t="shared" si="9"/>
        <v>WO</v>
      </c>
      <c r="P16" s="56" t="s">
        <v>40</v>
      </c>
      <c r="Q16" s="56" t="s">
        <v>40</v>
      </c>
      <c r="R16" s="56" t="s">
        <v>40</v>
      </c>
      <c r="S16" s="56" t="s">
        <v>40</v>
      </c>
      <c r="T16" s="56" t="s">
        <v>40</v>
      </c>
      <c r="U16" s="56" t="s">
        <v>40</v>
      </c>
      <c r="V16" s="23" t="str">
        <f t="shared" si="2"/>
        <v>WO</v>
      </c>
      <c r="W16" s="56" t="s">
        <v>40</v>
      </c>
      <c r="X16" s="56" t="s">
        <v>40</v>
      </c>
      <c r="Y16" s="56" t="s">
        <v>42</v>
      </c>
      <c r="Z16" s="56" t="s">
        <v>41</v>
      </c>
      <c r="AA16" s="56" t="s">
        <v>40</v>
      </c>
      <c r="AB16" s="56" t="s">
        <v>40</v>
      </c>
      <c r="AC16" s="23" t="str">
        <f t="shared" si="2"/>
        <v>WO</v>
      </c>
      <c r="AD16" s="56" t="s">
        <v>40</v>
      </c>
      <c r="AE16" s="56" t="s">
        <v>40</v>
      </c>
      <c r="AF16" s="56" t="s">
        <v>40</v>
      </c>
      <c r="AG16" s="56" t="s">
        <v>40</v>
      </c>
      <c r="AH16" s="56" t="s">
        <v>40</v>
      </c>
      <c r="AI16" s="56" t="s">
        <v>40</v>
      </c>
      <c r="AJ16" s="23" t="str">
        <f t="shared" si="2"/>
        <v>WO</v>
      </c>
      <c r="AK16" s="56" t="s">
        <v>40</v>
      </c>
      <c r="AL16" s="56" t="s">
        <v>42</v>
      </c>
      <c r="AM16" s="56" t="s">
        <v>40</v>
      </c>
      <c r="AN16" s="56" t="s">
        <v>40</v>
      </c>
      <c r="AO16" s="57" t="s">
        <v>40</v>
      </c>
      <c r="AP16" s="52"/>
      <c r="AQ16" s="54"/>
      <c r="AR16" s="30">
        <v>7</v>
      </c>
      <c r="AS16" s="11">
        <v>1007</v>
      </c>
      <c r="AT16" s="11" t="str">
        <f t="shared" si="3"/>
        <v>January</v>
      </c>
      <c r="AU16" s="11" t="s">
        <v>9</v>
      </c>
      <c r="AV16" s="39">
        <f t="shared" si="4"/>
        <v>24</v>
      </c>
      <c r="AW16">
        <f t="shared" si="5"/>
        <v>1</v>
      </c>
      <c r="AX16">
        <f t="shared" si="6"/>
        <v>2</v>
      </c>
      <c r="AY16">
        <f t="shared" si="7"/>
        <v>4</v>
      </c>
      <c r="AZ16">
        <f t="shared" si="8"/>
        <v>30</v>
      </c>
      <c r="BA16">
        <f>JanReport[[#This Row],[Days]]-JanReport[[#This Row],[Absent]]</f>
        <v>29</v>
      </c>
      <c r="BB16" s="43">
        <v>62000</v>
      </c>
      <c r="BC16" s="43">
        <f>JanReport[[#This Row],[Salary]]/JanReport[[#This Row],[Days]]</f>
        <v>2066.6666666666665</v>
      </c>
      <c r="BD16" s="43">
        <f>JanReport[[#This Row],[Per Day Salary]]*JanReport[[#This Row],[Absent]]</f>
        <v>2066.6666666666665</v>
      </c>
      <c r="BE16" s="43">
        <f>JanReport[[#This Row],[Salary]]-JanReport[[#This Row],[Deduction]]</f>
        <v>59933.333333333336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56" t="s">
        <v>40</v>
      </c>
      <c r="L17" s="56" t="s">
        <v>40</v>
      </c>
      <c r="M17" s="56" t="s">
        <v>40</v>
      </c>
      <c r="N17" s="56" t="s">
        <v>40</v>
      </c>
      <c r="O17" s="23" t="str">
        <f t="shared" si="9"/>
        <v>WO</v>
      </c>
      <c r="P17" s="56" t="s">
        <v>40</v>
      </c>
      <c r="Q17" s="56" t="s">
        <v>41</v>
      </c>
      <c r="R17" s="56" t="s">
        <v>40</v>
      </c>
      <c r="S17" s="56" t="s">
        <v>40</v>
      </c>
      <c r="T17" s="56" t="s">
        <v>40</v>
      </c>
      <c r="U17" s="56" t="s">
        <v>40</v>
      </c>
      <c r="V17" s="23" t="str">
        <f t="shared" si="2"/>
        <v>WO</v>
      </c>
      <c r="W17" s="56" t="s">
        <v>40</v>
      </c>
      <c r="X17" s="56" t="s">
        <v>40</v>
      </c>
      <c r="Y17" s="56" t="s">
        <v>42</v>
      </c>
      <c r="Z17" s="56" t="s">
        <v>40</v>
      </c>
      <c r="AA17" s="56" t="s">
        <v>40</v>
      </c>
      <c r="AB17" s="56" t="s">
        <v>40</v>
      </c>
      <c r="AC17" s="23" t="str">
        <f t="shared" si="2"/>
        <v>WO</v>
      </c>
      <c r="AD17" s="56" t="s">
        <v>40</v>
      </c>
      <c r="AE17" s="56" t="s">
        <v>40</v>
      </c>
      <c r="AF17" s="56" t="s">
        <v>40</v>
      </c>
      <c r="AG17" s="56" t="s">
        <v>41</v>
      </c>
      <c r="AH17" s="56" t="s">
        <v>40</v>
      </c>
      <c r="AI17" s="56" t="s">
        <v>40</v>
      </c>
      <c r="AJ17" s="23" t="str">
        <f t="shared" si="2"/>
        <v>WO</v>
      </c>
      <c r="AK17" s="56" t="s">
        <v>40</v>
      </c>
      <c r="AL17" s="56" t="s">
        <v>42</v>
      </c>
      <c r="AM17" s="56" t="s">
        <v>40</v>
      </c>
      <c r="AN17" s="56" t="s">
        <v>40</v>
      </c>
      <c r="AO17" s="57" t="s">
        <v>40</v>
      </c>
      <c r="AP17" s="52"/>
      <c r="AQ17" s="54"/>
      <c r="AR17" s="30">
        <v>8</v>
      </c>
      <c r="AS17" s="11">
        <v>1008</v>
      </c>
      <c r="AT17" s="11" t="str">
        <f t="shared" si="3"/>
        <v>January</v>
      </c>
      <c r="AU17" s="11" t="s">
        <v>10</v>
      </c>
      <c r="AV17" s="39">
        <f t="shared" si="4"/>
        <v>23</v>
      </c>
      <c r="AW17">
        <f t="shared" si="5"/>
        <v>2</v>
      </c>
      <c r="AX17">
        <f t="shared" si="6"/>
        <v>2</v>
      </c>
      <c r="AY17">
        <f t="shared" si="7"/>
        <v>4</v>
      </c>
      <c r="AZ17">
        <f t="shared" si="8"/>
        <v>30</v>
      </c>
      <c r="BA17">
        <f>JanReport[[#This Row],[Days]]-JanReport[[#This Row],[Absent]]</f>
        <v>28</v>
      </c>
      <c r="BB17" s="43">
        <v>50000</v>
      </c>
      <c r="BC17" s="43">
        <f>JanReport[[#This Row],[Salary]]/JanReport[[#This Row],[Days]]</f>
        <v>1666.6666666666667</v>
      </c>
      <c r="BD17" s="43">
        <f>JanReport[[#This Row],[Per Day Salary]]*JanReport[[#This Row],[Absent]]</f>
        <v>3333.3333333333335</v>
      </c>
      <c r="BE17" s="43">
        <f>JanReport[[#This Row],[Salary]]-JanReport[[#This Row],[Deduction]]</f>
        <v>46666.666666666664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56" t="s">
        <v>40</v>
      </c>
      <c r="L18" s="56" t="s">
        <v>40</v>
      </c>
      <c r="M18" s="56" t="s">
        <v>40</v>
      </c>
      <c r="N18" s="56" t="s">
        <v>41</v>
      </c>
      <c r="O18" s="23" t="str">
        <f t="shared" si="9"/>
        <v>WO</v>
      </c>
      <c r="P18" s="56" t="s">
        <v>40</v>
      </c>
      <c r="Q18" s="56" t="s">
        <v>40</v>
      </c>
      <c r="R18" s="56" t="s">
        <v>40</v>
      </c>
      <c r="S18" s="56" t="s">
        <v>40</v>
      </c>
      <c r="T18" s="56" t="s">
        <v>40</v>
      </c>
      <c r="U18" s="56" t="s">
        <v>40</v>
      </c>
      <c r="V18" s="23" t="str">
        <f t="shared" si="2"/>
        <v>WO</v>
      </c>
      <c r="W18" s="56" t="s">
        <v>40</v>
      </c>
      <c r="X18" s="56" t="s">
        <v>40</v>
      </c>
      <c r="Y18" s="56" t="s">
        <v>42</v>
      </c>
      <c r="Z18" s="56" t="s">
        <v>40</v>
      </c>
      <c r="AA18" s="56" t="s">
        <v>40</v>
      </c>
      <c r="AB18" s="56" t="s">
        <v>40</v>
      </c>
      <c r="AC18" s="23"/>
      <c r="AD18" s="56" t="s">
        <v>40</v>
      </c>
      <c r="AE18" s="56" t="s">
        <v>40</v>
      </c>
      <c r="AF18" s="56" t="s">
        <v>40</v>
      </c>
      <c r="AG18" s="56" t="s">
        <v>40</v>
      </c>
      <c r="AH18" s="56" t="s">
        <v>40</v>
      </c>
      <c r="AI18" s="56" t="s">
        <v>40</v>
      </c>
      <c r="AJ18" s="23"/>
      <c r="AK18" s="56" t="s">
        <v>40</v>
      </c>
      <c r="AL18" s="56" t="s">
        <v>42</v>
      </c>
      <c r="AM18" s="56" t="s">
        <v>40</v>
      </c>
      <c r="AN18" s="56" t="s">
        <v>40</v>
      </c>
      <c r="AO18" s="57" t="s">
        <v>40</v>
      </c>
      <c r="AP18" s="52"/>
      <c r="AQ18" s="54"/>
      <c r="AR18" s="30">
        <v>9</v>
      </c>
      <c r="AS18" s="11">
        <v>1009</v>
      </c>
      <c r="AT18" s="11" t="str">
        <f t="shared" si="3"/>
        <v>January</v>
      </c>
      <c r="AU18" s="11" t="s">
        <v>11</v>
      </c>
      <c r="AV18" s="39">
        <f t="shared" si="4"/>
        <v>24</v>
      </c>
      <c r="AW18">
        <f t="shared" si="5"/>
        <v>1</v>
      </c>
      <c r="AX18">
        <f t="shared" si="6"/>
        <v>2</v>
      </c>
      <c r="AY18">
        <f t="shared" si="7"/>
        <v>4</v>
      </c>
      <c r="AZ18">
        <f t="shared" si="8"/>
        <v>30</v>
      </c>
      <c r="BA18">
        <f>JanReport[[#This Row],[Days]]-JanReport[[#This Row],[Absent]]</f>
        <v>29</v>
      </c>
      <c r="BB18" s="43">
        <v>25000</v>
      </c>
      <c r="BC18" s="43">
        <f>JanReport[[#This Row],[Salary]]/JanReport[[#This Row],[Days]]</f>
        <v>833.33333333333337</v>
      </c>
      <c r="BD18" s="43">
        <f>JanReport[[#This Row],[Per Day Salary]]*JanReport[[#This Row],[Absent]]</f>
        <v>833.33333333333337</v>
      </c>
      <c r="BE18" s="43">
        <f>JanReport[[#This Row],[Salary]]-JanReport[[#This Row],[Deduction]]</f>
        <v>24166.666666666668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56" t="s">
        <v>40</v>
      </c>
      <c r="L19" s="56" t="s">
        <v>40</v>
      </c>
      <c r="M19" s="56" t="s">
        <v>40</v>
      </c>
      <c r="N19" s="56" t="s">
        <v>40</v>
      </c>
      <c r="O19" s="23" t="str">
        <f t="shared" si="9"/>
        <v>WO</v>
      </c>
      <c r="P19" s="56" t="s">
        <v>40</v>
      </c>
      <c r="Q19" s="56" t="s">
        <v>40</v>
      </c>
      <c r="R19" s="56" t="s">
        <v>40</v>
      </c>
      <c r="S19" s="56" t="s">
        <v>41</v>
      </c>
      <c r="T19" s="56" t="s">
        <v>40</v>
      </c>
      <c r="U19" s="56" t="s">
        <v>40</v>
      </c>
      <c r="V19" s="23" t="str">
        <f t="shared" ref="V19:V29" si="10">IF(V$8="Sun","WO","")</f>
        <v>WO</v>
      </c>
      <c r="W19" s="56" t="s">
        <v>40</v>
      </c>
      <c r="X19" s="56" t="s">
        <v>40</v>
      </c>
      <c r="Y19" s="56" t="s">
        <v>42</v>
      </c>
      <c r="Z19" s="56" t="s">
        <v>40</v>
      </c>
      <c r="AA19" s="56" t="s">
        <v>40</v>
      </c>
      <c r="AB19" s="56" t="s">
        <v>40</v>
      </c>
      <c r="AC19" s="23" t="str">
        <f t="shared" ref="AC19:AJ19" si="11">IF(AC$8="Sun","WO","")</f>
        <v>WO</v>
      </c>
      <c r="AD19" s="56" t="s">
        <v>40</v>
      </c>
      <c r="AE19" s="56" t="s">
        <v>41</v>
      </c>
      <c r="AF19" s="56" t="s">
        <v>40</v>
      </c>
      <c r="AG19" s="56" t="s">
        <v>40</v>
      </c>
      <c r="AH19" s="56" t="s">
        <v>40</v>
      </c>
      <c r="AI19" s="56" t="s">
        <v>40</v>
      </c>
      <c r="AJ19" s="23" t="str">
        <f t="shared" si="11"/>
        <v>WO</v>
      </c>
      <c r="AK19" s="56" t="s">
        <v>40</v>
      </c>
      <c r="AL19" s="56" t="s">
        <v>42</v>
      </c>
      <c r="AM19" s="56" t="s">
        <v>40</v>
      </c>
      <c r="AN19" s="56" t="s">
        <v>41</v>
      </c>
      <c r="AO19" s="57" t="s">
        <v>40</v>
      </c>
      <c r="AP19" s="52"/>
      <c r="AQ19" s="54"/>
      <c r="AR19" s="30">
        <v>10</v>
      </c>
      <c r="AS19" s="11">
        <v>1010</v>
      </c>
      <c r="AT19" s="11" t="str">
        <f t="shared" si="3"/>
        <v>January</v>
      </c>
      <c r="AU19" s="11" t="s">
        <v>12</v>
      </c>
      <c r="AV19" s="39">
        <f t="shared" si="4"/>
        <v>22</v>
      </c>
      <c r="AW19">
        <f t="shared" si="5"/>
        <v>3</v>
      </c>
      <c r="AX19">
        <f t="shared" si="6"/>
        <v>2</v>
      </c>
      <c r="AY19">
        <f t="shared" si="7"/>
        <v>4</v>
      </c>
      <c r="AZ19">
        <f t="shared" si="8"/>
        <v>30</v>
      </c>
      <c r="BA19">
        <f>JanReport[[#This Row],[Days]]-JanReport[[#This Row],[Absent]]</f>
        <v>27</v>
      </c>
      <c r="BB19" s="43">
        <v>45000</v>
      </c>
      <c r="BC19" s="43">
        <f>JanReport[[#This Row],[Salary]]/JanReport[[#This Row],[Days]]</f>
        <v>1500</v>
      </c>
      <c r="BD19" s="43">
        <f>JanReport[[#This Row],[Per Day Salary]]*JanReport[[#This Row],[Absent]]</f>
        <v>4500</v>
      </c>
      <c r="BE19" s="43">
        <f>JanReport[[#This Row],[Salary]]-JanReport[[#This Row],[Deduction]]</f>
        <v>40500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56" t="s">
        <v>40</v>
      </c>
      <c r="L20" s="56" t="s">
        <v>40</v>
      </c>
      <c r="M20" s="56" t="s">
        <v>40</v>
      </c>
      <c r="N20" s="56" t="s">
        <v>40</v>
      </c>
      <c r="O20" s="23" t="str">
        <f t="shared" si="9"/>
        <v>WO</v>
      </c>
      <c r="P20" s="56" t="s">
        <v>40</v>
      </c>
      <c r="Q20" s="56" t="s">
        <v>40</v>
      </c>
      <c r="R20" s="56" t="s">
        <v>40</v>
      </c>
      <c r="S20" s="56" t="s">
        <v>40</v>
      </c>
      <c r="T20" s="56" t="s">
        <v>40</v>
      </c>
      <c r="U20" s="56" t="s">
        <v>40</v>
      </c>
      <c r="V20" s="23" t="str">
        <f t="shared" si="10"/>
        <v>WO</v>
      </c>
      <c r="W20" s="56" t="s">
        <v>40</v>
      </c>
      <c r="X20" s="56" t="s">
        <v>40</v>
      </c>
      <c r="Y20" s="56" t="s">
        <v>42</v>
      </c>
      <c r="Z20" s="56" t="s">
        <v>40</v>
      </c>
      <c r="AA20" s="56" t="s">
        <v>40</v>
      </c>
      <c r="AB20" s="56" t="s">
        <v>40</v>
      </c>
      <c r="AC20" s="23" t="str">
        <f t="shared" ref="AC20:AJ29" si="12">IF(AC$8="Sun","WO","")</f>
        <v>WO</v>
      </c>
      <c r="AD20" s="56" t="s">
        <v>40</v>
      </c>
      <c r="AE20" s="56" t="s">
        <v>40</v>
      </c>
      <c r="AF20" s="56" t="s">
        <v>40</v>
      </c>
      <c r="AG20" s="56" t="s">
        <v>40</v>
      </c>
      <c r="AH20" s="56" t="s">
        <v>40</v>
      </c>
      <c r="AI20" s="56" t="s">
        <v>40</v>
      </c>
      <c r="AJ20" s="23" t="str">
        <f t="shared" si="12"/>
        <v>WO</v>
      </c>
      <c r="AK20" s="56" t="s">
        <v>40</v>
      </c>
      <c r="AL20" s="56" t="s">
        <v>42</v>
      </c>
      <c r="AM20" s="56" t="s">
        <v>40</v>
      </c>
      <c r="AN20" s="56" t="s">
        <v>40</v>
      </c>
      <c r="AO20" s="57" t="s">
        <v>40</v>
      </c>
      <c r="AP20" s="52"/>
      <c r="AQ20" s="54"/>
      <c r="AR20" s="30">
        <v>11</v>
      </c>
      <c r="AS20" s="11">
        <v>1011</v>
      </c>
      <c r="AT20" s="11" t="str">
        <f t="shared" si="3"/>
        <v>January</v>
      </c>
      <c r="AU20" s="11" t="s">
        <v>13</v>
      </c>
      <c r="AV20" s="39">
        <f t="shared" si="4"/>
        <v>25</v>
      </c>
      <c r="AW20">
        <f t="shared" si="5"/>
        <v>0</v>
      </c>
      <c r="AX20">
        <f t="shared" si="6"/>
        <v>2</v>
      </c>
      <c r="AY20">
        <f t="shared" si="7"/>
        <v>4</v>
      </c>
      <c r="AZ20">
        <f t="shared" si="8"/>
        <v>30</v>
      </c>
      <c r="BA20">
        <f>JanReport[[#This Row],[Days]]-JanReport[[#This Row],[Absent]]</f>
        <v>30</v>
      </c>
      <c r="BB20" s="43">
        <v>48000</v>
      </c>
      <c r="BC20" s="43">
        <f>JanReport[[#This Row],[Salary]]/JanReport[[#This Row],[Days]]</f>
        <v>1600</v>
      </c>
      <c r="BD20" s="43">
        <f>JanReport[[#This Row],[Per Day Salary]]*JanReport[[#This Row],[Absent]]</f>
        <v>0</v>
      </c>
      <c r="BE20" s="43">
        <f>JanReport[[#This Row],[Salary]]-JanReport[[#This Row],[Deduction]]</f>
        <v>48000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56" t="s">
        <v>40</v>
      </c>
      <c r="L21" s="56" t="s">
        <v>40</v>
      </c>
      <c r="M21" s="56" t="s">
        <v>40</v>
      </c>
      <c r="N21" s="56" t="s">
        <v>40</v>
      </c>
      <c r="O21" s="23" t="str">
        <f t="shared" si="9"/>
        <v>WO</v>
      </c>
      <c r="P21" s="56" t="s">
        <v>40</v>
      </c>
      <c r="Q21" s="56" t="s">
        <v>40</v>
      </c>
      <c r="R21" s="56" t="s">
        <v>40</v>
      </c>
      <c r="S21" s="56" t="s">
        <v>40</v>
      </c>
      <c r="T21" s="56" t="s">
        <v>40</v>
      </c>
      <c r="U21" s="56" t="s">
        <v>40</v>
      </c>
      <c r="V21" s="23" t="str">
        <f t="shared" si="10"/>
        <v>WO</v>
      </c>
      <c r="W21" s="56" t="s">
        <v>40</v>
      </c>
      <c r="X21" s="56" t="s">
        <v>40</v>
      </c>
      <c r="Y21" s="56" t="s">
        <v>42</v>
      </c>
      <c r="Z21" s="56" t="s">
        <v>40</v>
      </c>
      <c r="AA21" s="56" t="s">
        <v>40</v>
      </c>
      <c r="AB21" s="56" t="s">
        <v>40</v>
      </c>
      <c r="AC21" s="23" t="str">
        <f t="shared" si="12"/>
        <v>WO</v>
      </c>
      <c r="AD21" s="56" t="s">
        <v>41</v>
      </c>
      <c r="AE21" s="56" t="s">
        <v>40</v>
      </c>
      <c r="AF21" s="56" t="s">
        <v>40</v>
      </c>
      <c r="AG21" s="56" t="s">
        <v>40</v>
      </c>
      <c r="AH21" s="56" t="s">
        <v>40</v>
      </c>
      <c r="AI21" s="56" t="s">
        <v>40</v>
      </c>
      <c r="AJ21" s="23" t="str">
        <f t="shared" si="12"/>
        <v>WO</v>
      </c>
      <c r="AK21" s="56" t="s">
        <v>40</v>
      </c>
      <c r="AL21" s="56" t="s">
        <v>42</v>
      </c>
      <c r="AM21" s="56" t="s">
        <v>40</v>
      </c>
      <c r="AN21" s="56" t="s">
        <v>40</v>
      </c>
      <c r="AO21" s="57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January</v>
      </c>
      <c r="AU21" s="11" t="s">
        <v>14</v>
      </c>
      <c r="AV21" s="39">
        <f t="shared" si="4"/>
        <v>24</v>
      </c>
      <c r="AW21">
        <f t="shared" si="5"/>
        <v>1</v>
      </c>
      <c r="AX21">
        <f t="shared" si="6"/>
        <v>2</v>
      </c>
      <c r="AY21">
        <f t="shared" si="7"/>
        <v>4</v>
      </c>
      <c r="AZ21">
        <f t="shared" si="8"/>
        <v>30</v>
      </c>
      <c r="BA21">
        <f>JanReport[[#This Row],[Days]]-JanReport[[#This Row],[Absent]]</f>
        <v>29</v>
      </c>
      <c r="BB21" s="43">
        <v>52000</v>
      </c>
      <c r="BC21" s="43">
        <f>JanReport[[#This Row],[Salary]]/JanReport[[#This Row],[Days]]</f>
        <v>1733.3333333333333</v>
      </c>
      <c r="BD21" s="43">
        <f>JanReport[[#This Row],[Per Day Salary]]*JanReport[[#This Row],[Absent]]</f>
        <v>1733.3333333333333</v>
      </c>
      <c r="BE21" s="43">
        <f>JanReport[[#This Row],[Salary]]-JanReport[[#This Row],[Deduction]]</f>
        <v>50266.666666666664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56" t="s">
        <v>41</v>
      </c>
      <c r="L22" s="56" t="s">
        <v>40</v>
      </c>
      <c r="M22" s="56" t="s">
        <v>40</v>
      </c>
      <c r="N22" s="56" t="s">
        <v>40</v>
      </c>
      <c r="O22" s="23" t="str">
        <f t="shared" si="9"/>
        <v>WO</v>
      </c>
      <c r="P22" s="56" t="s">
        <v>40</v>
      </c>
      <c r="Q22" s="56" t="s">
        <v>40</v>
      </c>
      <c r="R22" s="56" t="s">
        <v>41</v>
      </c>
      <c r="S22" s="56" t="s">
        <v>40</v>
      </c>
      <c r="T22" s="56" t="s">
        <v>40</v>
      </c>
      <c r="U22" s="56" t="s">
        <v>40</v>
      </c>
      <c r="V22" s="23" t="str">
        <f t="shared" si="10"/>
        <v>WO</v>
      </c>
      <c r="W22" s="56" t="s">
        <v>40</v>
      </c>
      <c r="X22" s="56" t="s">
        <v>41</v>
      </c>
      <c r="Y22" s="56" t="s">
        <v>42</v>
      </c>
      <c r="Z22" s="56" t="s">
        <v>40</v>
      </c>
      <c r="AA22" s="56" t="s">
        <v>40</v>
      </c>
      <c r="AB22" s="56" t="s">
        <v>40</v>
      </c>
      <c r="AC22" s="23" t="str">
        <f t="shared" si="12"/>
        <v>WO</v>
      </c>
      <c r="AD22" s="56" t="s">
        <v>40</v>
      </c>
      <c r="AE22" s="56" t="s">
        <v>40</v>
      </c>
      <c r="AF22" s="56" t="s">
        <v>40</v>
      </c>
      <c r="AG22" s="56" t="s">
        <v>40</v>
      </c>
      <c r="AH22" s="56" t="s">
        <v>40</v>
      </c>
      <c r="AI22" s="56" t="s">
        <v>40</v>
      </c>
      <c r="AJ22" s="23" t="str">
        <f t="shared" si="12"/>
        <v>WO</v>
      </c>
      <c r="AK22" s="56" t="s">
        <v>40</v>
      </c>
      <c r="AL22" s="56" t="s">
        <v>42</v>
      </c>
      <c r="AM22" s="56" t="s">
        <v>40</v>
      </c>
      <c r="AN22" s="56" t="s">
        <v>40</v>
      </c>
      <c r="AO22" s="57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January</v>
      </c>
      <c r="AU22" s="11" t="s">
        <v>15</v>
      </c>
      <c r="AV22" s="39">
        <f t="shared" si="4"/>
        <v>22</v>
      </c>
      <c r="AW22">
        <f t="shared" si="5"/>
        <v>3</v>
      </c>
      <c r="AX22">
        <f t="shared" si="6"/>
        <v>2</v>
      </c>
      <c r="AY22">
        <f t="shared" si="7"/>
        <v>4</v>
      </c>
      <c r="AZ22">
        <f t="shared" si="8"/>
        <v>30</v>
      </c>
      <c r="BA22">
        <f>JanReport[[#This Row],[Days]]-JanReport[[#This Row],[Absent]]</f>
        <v>27</v>
      </c>
      <c r="BB22" s="43">
        <v>45000</v>
      </c>
      <c r="BC22" s="43">
        <f>JanReport[[#This Row],[Salary]]/JanReport[[#This Row],[Days]]</f>
        <v>1500</v>
      </c>
      <c r="BD22" s="43">
        <f>JanReport[[#This Row],[Per Day Salary]]*JanReport[[#This Row],[Absent]]</f>
        <v>4500</v>
      </c>
      <c r="BE22" s="43">
        <f>JanReport[[#This Row],[Salary]]-JanReport[[#This Row],[Deduction]]</f>
        <v>40500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56" t="s">
        <v>40</v>
      </c>
      <c r="L23" s="56" t="s">
        <v>40</v>
      </c>
      <c r="M23" s="56" t="s">
        <v>40</v>
      </c>
      <c r="N23" s="56" t="s">
        <v>40</v>
      </c>
      <c r="O23" s="23" t="str">
        <f t="shared" si="9"/>
        <v>WO</v>
      </c>
      <c r="P23" s="56" t="s">
        <v>40</v>
      </c>
      <c r="Q23" s="56" t="s">
        <v>40</v>
      </c>
      <c r="R23" s="56" t="s">
        <v>40</v>
      </c>
      <c r="S23" s="56" t="s">
        <v>40</v>
      </c>
      <c r="T23" s="56" t="s">
        <v>40</v>
      </c>
      <c r="U23" s="56" t="s">
        <v>40</v>
      </c>
      <c r="V23" s="23" t="str">
        <f t="shared" si="10"/>
        <v>WO</v>
      </c>
      <c r="W23" s="56" t="s">
        <v>40</v>
      </c>
      <c r="X23" s="56" t="s">
        <v>40</v>
      </c>
      <c r="Y23" s="56" t="s">
        <v>42</v>
      </c>
      <c r="Z23" s="56" t="s">
        <v>40</v>
      </c>
      <c r="AA23" s="56" t="s">
        <v>40</v>
      </c>
      <c r="AB23" s="56" t="s">
        <v>40</v>
      </c>
      <c r="AC23" s="23" t="str">
        <f t="shared" si="12"/>
        <v>WO</v>
      </c>
      <c r="AD23" s="56" t="s">
        <v>40</v>
      </c>
      <c r="AE23" s="56" t="s">
        <v>40</v>
      </c>
      <c r="AF23" s="56" t="s">
        <v>40</v>
      </c>
      <c r="AG23" s="56" t="s">
        <v>40</v>
      </c>
      <c r="AH23" s="56" t="s">
        <v>40</v>
      </c>
      <c r="AI23" s="56" t="s">
        <v>40</v>
      </c>
      <c r="AJ23" s="23" t="str">
        <f t="shared" si="12"/>
        <v>WO</v>
      </c>
      <c r="AK23" s="56" t="s">
        <v>40</v>
      </c>
      <c r="AL23" s="56" t="s">
        <v>42</v>
      </c>
      <c r="AM23" s="56" t="s">
        <v>40</v>
      </c>
      <c r="AN23" s="56" t="s">
        <v>40</v>
      </c>
      <c r="AO23" s="57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January</v>
      </c>
      <c r="AU23" s="11" t="s">
        <v>16</v>
      </c>
      <c r="AV23" s="39">
        <f t="shared" si="4"/>
        <v>25</v>
      </c>
      <c r="AW23">
        <f t="shared" si="5"/>
        <v>0</v>
      </c>
      <c r="AX23">
        <f t="shared" si="6"/>
        <v>2</v>
      </c>
      <c r="AY23">
        <f t="shared" si="7"/>
        <v>4</v>
      </c>
      <c r="AZ23">
        <f t="shared" si="8"/>
        <v>30</v>
      </c>
      <c r="BA23">
        <f>JanReport[[#This Row],[Days]]-JanReport[[#This Row],[Absent]]</f>
        <v>30</v>
      </c>
      <c r="BB23" s="43">
        <v>15000</v>
      </c>
      <c r="BC23" s="43">
        <f>JanReport[[#This Row],[Salary]]/JanReport[[#This Row],[Days]]</f>
        <v>500</v>
      </c>
      <c r="BD23" s="43">
        <f>JanReport[[#This Row],[Per Day Salary]]*JanReport[[#This Row],[Absent]]</f>
        <v>0</v>
      </c>
      <c r="BE23" s="43">
        <f>JanReport[[#This Row],[Salary]]-JanReport[[#This Row],[Deduction]]</f>
        <v>15000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56" t="s">
        <v>40</v>
      </c>
      <c r="L24" s="56" t="s">
        <v>40</v>
      </c>
      <c r="M24" s="56" t="s">
        <v>40</v>
      </c>
      <c r="N24" s="56" t="s">
        <v>40</v>
      </c>
      <c r="O24" s="23" t="str">
        <f t="shared" si="9"/>
        <v>WO</v>
      </c>
      <c r="P24" s="56" t="s">
        <v>40</v>
      </c>
      <c r="Q24" s="56" t="s">
        <v>40</v>
      </c>
      <c r="R24" s="56" t="s">
        <v>40</v>
      </c>
      <c r="S24" s="56" t="s">
        <v>40</v>
      </c>
      <c r="T24" s="56" t="s">
        <v>40</v>
      </c>
      <c r="U24" s="56" t="s">
        <v>40</v>
      </c>
      <c r="V24" s="23" t="str">
        <f t="shared" si="10"/>
        <v>WO</v>
      </c>
      <c r="W24" s="56" t="s">
        <v>40</v>
      </c>
      <c r="X24" s="56" t="s">
        <v>40</v>
      </c>
      <c r="Y24" s="56" t="s">
        <v>42</v>
      </c>
      <c r="Z24" s="56" t="s">
        <v>41</v>
      </c>
      <c r="AA24" s="56" t="s">
        <v>40</v>
      </c>
      <c r="AB24" s="56" t="s">
        <v>40</v>
      </c>
      <c r="AC24" s="23" t="str">
        <f t="shared" si="12"/>
        <v>WO</v>
      </c>
      <c r="AD24" s="56" t="s">
        <v>40</v>
      </c>
      <c r="AE24" s="56" t="s">
        <v>40</v>
      </c>
      <c r="AF24" s="56" t="s">
        <v>40</v>
      </c>
      <c r="AG24" s="56" t="s">
        <v>41</v>
      </c>
      <c r="AH24" s="56" t="s">
        <v>40</v>
      </c>
      <c r="AI24" s="56" t="s">
        <v>40</v>
      </c>
      <c r="AJ24" s="23" t="str">
        <f t="shared" si="12"/>
        <v>WO</v>
      </c>
      <c r="AK24" s="56" t="s">
        <v>40</v>
      </c>
      <c r="AL24" s="56" t="s">
        <v>42</v>
      </c>
      <c r="AM24" s="56" t="s">
        <v>41</v>
      </c>
      <c r="AN24" s="56" t="s">
        <v>40</v>
      </c>
      <c r="AO24" s="57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January</v>
      </c>
      <c r="AU24" s="11" t="s">
        <v>17</v>
      </c>
      <c r="AV24" s="39">
        <f t="shared" si="4"/>
        <v>22</v>
      </c>
      <c r="AW24">
        <f t="shared" si="5"/>
        <v>3</v>
      </c>
      <c r="AX24">
        <f t="shared" si="6"/>
        <v>2</v>
      </c>
      <c r="AY24">
        <f t="shared" si="7"/>
        <v>4</v>
      </c>
      <c r="AZ24">
        <f t="shared" si="8"/>
        <v>30</v>
      </c>
      <c r="BA24">
        <f>JanReport[[#This Row],[Days]]-JanReport[[#This Row],[Absent]]</f>
        <v>27</v>
      </c>
      <c r="BB24" s="43">
        <v>46000</v>
      </c>
      <c r="BC24" s="43">
        <f>JanReport[[#This Row],[Salary]]/JanReport[[#This Row],[Days]]</f>
        <v>1533.3333333333333</v>
      </c>
      <c r="BD24" s="43">
        <f>JanReport[[#This Row],[Per Day Salary]]*JanReport[[#This Row],[Absent]]</f>
        <v>4600</v>
      </c>
      <c r="BE24" s="43">
        <f>JanReport[[#This Row],[Salary]]-JanReport[[#This Row],[Deduction]]</f>
        <v>41400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56" t="s">
        <v>40</v>
      </c>
      <c r="L25" s="56" t="s">
        <v>40</v>
      </c>
      <c r="M25" s="56" t="s">
        <v>40</v>
      </c>
      <c r="N25" s="56" t="s">
        <v>40</v>
      </c>
      <c r="O25" s="23" t="str">
        <f t="shared" si="9"/>
        <v>WO</v>
      </c>
      <c r="P25" s="56" t="s">
        <v>40</v>
      </c>
      <c r="Q25" s="56" t="s">
        <v>40</v>
      </c>
      <c r="R25" s="56" t="s">
        <v>40</v>
      </c>
      <c r="S25" s="56" t="s">
        <v>40</v>
      </c>
      <c r="T25" s="56" t="s">
        <v>40</v>
      </c>
      <c r="U25" s="56" t="s">
        <v>40</v>
      </c>
      <c r="V25" s="23" t="str">
        <f t="shared" si="10"/>
        <v>WO</v>
      </c>
      <c r="W25" s="56" t="s">
        <v>40</v>
      </c>
      <c r="X25" s="56" t="s">
        <v>40</v>
      </c>
      <c r="Y25" s="56" t="s">
        <v>42</v>
      </c>
      <c r="Z25" s="56" t="s">
        <v>40</v>
      </c>
      <c r="AA25" s="56" t="s">
        <v>40</v>
      </c>
      <c r="AB25" s="56" t="s">
        <v>40</v>
      </c>
      <c r="AC25" s="23" t="str">
        <f t="shared" si="12"/>
        <v>WO</v>
      </c>
      <c r="AD25" s="56" t="s">
        <v>40</v>
      </c>
      <c r="AE25" s="56" t="s">
        <v>40</v>
      </c>
      <c r="AF25" s="56" t="s">
        <v>40</v>
      </c>
      <c r="AG25" s="56" t="s">
        <v>40</v>
      </c>
      <c r="AH25" s="56" t="s">
        <v>40</v>
      </c>
      <c r="AI25" s="56" t="s">
        <v>40</v>
      </c>
      <c r="AJ25" s="23" t="str">
        <f t="shared" si="12"/>
        <v>WO</v>
      </c>
      <c r="AK25" s="56" t="s">
        <v>40</v>
      </c>
      <c r="AL25" s="56" t="s">
        <v>42</v>
      </c>
      <c r="AM25" s="56" t="s">
        <v>40</v>
      </c>
      <c r="AN25" s="56" t="s">
        <v>40</v>
      </c>
      <c r="AO25" s="57" t="s">
        <v>40</v>
      </c>
      <c r="AP25" s="52"/>
      <c r="AQ25" s="54"/>
      <c r="AR25" s="30">
        <v>16</v>
      </c>
      <c r="AS25" s="11">
        <v>1016</v>
      </c>
      <c r="AT25" s="11" t="str">
        <f t="shared" si="3"/>
        <v>January</v>
      </c>
      <c r="AU25" s="11" t="s">
        <v>18</v>
      </c>
      <c r="AV25" s="39">
        <f t="shared" si="4"/>
        <v>25</v>
      </c>
      <c r="AW25">
        <f t="shared" si="5"/>
        <v>0</v>
      </c>
      <c r="AX25">
        <f t="shared" si="6"/>
        <v>2</v>
      </c>
      <c r="AY25">
        <f t="shared" si="7"/>
        <v>4</v>
      </c>
      <c r="AZ25">
        <f t="shared" si="8"/>
        <v>30</v>
      </c>
      <c r="BA25">
        <f>JanReport[[#This Row],[Days]]-JanReport[[#This Row],[Absent]]</f>
        <v>30</v>
      </c>
      <c r="BB25" s="43">
        <v>52000</v>
      </c>
      <c r="BC25" s="43">
        <f>JanReport[[#This Row],[Salary]]/JanReport[[#This Row],[Days]]</f>
        <v>1733.3333333333333</v>
      </c>
      <c r="BD25" s="43">
        <f>JanReport[[#This Row],[Per Day Salary]]*JanReport[[#This Row],[Absent]]</f>
        <v>0</v>
      </c>
      <c r="BE25" s="43">
        <f>JanReport[[#This Row],[Salary]]-JanReport[[#This Row],[Deduction]]</f>
        <v>52000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56" t="s">
        <v>40</v>
      </c>
      <c r="L26" s="56" t="s">
        <v>41</v>
      </c>
      <c r="M26" s="56" t="s">
        <v>40</v>
      </c>
      <c r="N26" s="56" t="s">
        <v>40</v>
      </c>
      <c r="O26" s="23" t="str">
        <f t="shared" si="9"/>
        <v>WO</v>
      </c>
      <c r="P26" s="56" t="s">
        <v>40</v>
      </c>
      <c r="Q26" s="56" t="s">
        <v>40</v>
      </c>
      <c r="R26" s="56" t="s">
        <v>40</v>
      </c>
      <c r="S26" s="56" t="s">
        <v>40</v>
      </c>
      <c r="T26" s="56" t="s">
        <v>40</v>
      </c>
      <c r="U26" s="56" t="s">
        <v>40</v>
      </c>
      <c r="V26" s="23" t="str">
        <f t="shared" si="10"/>
        <v>WO</v>
      </c>
      <c r="W26" s="56" t="s">
        <v>40</v>
      </c>
      <c r="X26" s="56" t="s">
        <v>40</v>
      </c>
      <c r="Y26" s="56" t="s">
        <v>42</v>
      </c>
      <c r="Z26" s="56" t="s">
        <v>40</v>
      </c>
      <c r="AA26" s="56" t="s">
        <v>40</v>
      </c>
      <c r="AB26" s="56" t="s">
        <v>40</v>
      </c>
      <c r="AC26" s="23" t="str">
        <f t="shared" si="12"/>
        <v>WO</v>
      </c>
      <c r="AD26" s="56" t="s">
        <v>40</v>
      </c>
      <c r="AE26" s="56" t="s">
        <v>40</v>
      </c>
      <c r="AF26" s="56" t="s">
        <v>41</v>
      </c>
      <c r="AG26" s="56" t="s">
        <v>40</v>
      </c>
      <c r="AH26" s="56" t="s">
        <v>40</v>
      </c>
      <c r="AI26" s="56" t="s">
        <v>40</v>
      </c>
      <c r="AJ26" s="23" t="str">
        <f t="shared" si="12"/>
        <v>WO</v>
      </c>
      <c r="AK26" s="56" t="s">
        <v>40</v>
      </c>
      <c r="AL26" s="56" t="s">
        <v>42</v>
      </c>
      <c r="AM26" s="56" t="s">
        <v>40</v>
      </c>
      <c r="AN26" s="56" t="s">
        <v>40</v>
      </c>
      <c r="AO26" s="57" t="s">
        <v>40</v>
      </c>
      <c r="AP26" s="52"/>
      <c r="AQ26" s="54"/>
      <c r="AR26" s="30">
        <v>17</v>
      </c>
      <c r="AS26" s="11">
        <v>1017</v>
      </c>
      <c r="AT26" s="11" t="str">
        <f t="shared" si="3"/>
        <v>January</v>
      </c>
      <c r="AU26" s="11" t="s">
        <v>19</v>
      </c>
      <c r="AV26" s="39">
        <f t="shared" si="4"/>
        <v>23</v>
      </c>
      <c r="AW26">
        <f t="shared" si="5"/>
        <v>2</v>
      </c>
      <c r="AX26">
        <f t="shared" si="6"/>
        <v>2</v>
      </c>
      <c r="AY26">
        <f t="shared" si="7"/>
        <v>4</v>
      </c>
      <c r="AZ26">
        <f t="shared" si="8"/>
        <v>30</v>
      </c>
      <c r="BA26">
        <f>JanReport[[#This Row],[Days]]-JanReport[[#This Row],[Absent]]</f>
        <v>28</v>
      </c>
      <c r="BB26" s="43">
        <v>42000</v>
      </c>
      <c r="BC26" s="43">
        <f>JanReport[[#This Row],[Salary]]/JanReport[[#This Row],[Days]]</f>
        <v>1400</v>
      </c>
      <c r="BD26" s="43">
        <f>JanReport[[#This Row],[Per Day Salary]]*JanReport[[#This Row],[Absent]]</f>
        <v>2800</v>
      </c>
      <c r="BE26" s="43">
        <f>JanReport[[#This Row],[Salary]]-JanReport[[#This Row],[Deduction]]</f>
        <v>39200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56" t="s">
        <v>40</v>
      </c>
      <c r="L27" s="56" t="s">
        <v>40</v>
      </c>
      <c r="M27" s="56" t="s">
        <v>40</v>
      </c>
      <c r="N27" s="56" t="s">
        <v>40</v>
      </c>
      <c r="O27" s="23" t="str">
        <f t="shared" si="9"/>
        <v>WO</v>
      </c>
      <c r="P27" s="56" t="s">
        <v>40</v>
      </c>
      <c r="Q27" s="56" t="s">
        <v>40</v>
      </c>
      <c r="R27" s="56" t="s">
        <v>40</v>
      </c>
      <c r="S27" s="56" t="s">
        <v>40</v>
      </c>
      <c r="T27" s="56" t="s">
        <v>40</v>
      </c>
      <c r="U27" s="56" t="s">
        <v>40</v>
      </c>
      <c r="V27" s="23" t="str">
        <f t="shared" si="10"/>
        <v>WO</v>
      </c>
      <c r="W27" s="56" t="s">
        <v>40</v>
      </c>
      <c r="X27" s="56" t="s">
        <v>40</v>
      </c>
      <c r="Y27" s="56" t="s">
        <v>42</v>
      </c>
      <c r="Z27" s="56" t="s">
        <v>40</v>
      </c>
      <c r="AA27" s="56" t="s">
        <v>40</v>
      </c>
      <c r="AB27" s="56" t="s">
        <v>41</v>
      </c>
      <c r="AC27" s="23" t="str">
        <f t="shared" si="12"/>
        <v>WO</v>
      </c>
      <c r="AD27" s="56" t="s">
        <v>40</v>
      </c>
      <c r="AE27" s="56" t="s">
        <v>40</v>
      </c>
      <c r="AF27" s="56" t="s">
        <v>40</v>
      </c>
      <c r="AG27" s="56" t="s">
        <v>40</v>
      </c>
      <c r="AH27" s="56" t="s">
        <v>40</v>
      </c>
      <c r="AI27" s="56" t="s">
        <v>40</v>
      </c>
      <c r="AJ27" s="23" t="str">
        <f t="shared" si="12"/>
        <v>WO</v>
      </c>
      <c r="AK27" s="56" t="s">
        <v>40</v>
      </c>
      <c r="AL27" s="56" t="s">
        <v>42</v>
      </c>
      <c r="AM27" s="56" t="s">
        <v>40</v>
      </c>
      <c r="AN27" s="56" t="s">
        <v>40</v>
      </c>
      <c r="AO27" s="57" t="s">
        <v>40</v>
      </c>
      <c r="AP27" s="52"/>
      <c r="AQ27" s="54"/>
      <c r="AR27" s="30">
        <v>18</v>
      </c>
      <c r="AS27" s="11">
        <v>1018</v>
      </c>
      <c r="AT27" s="11" t="str">
        <f t="shared" si="3"/>
        <v>January</v>
      </c>
      <c r="AU27" s="11" t="s">
        <v>20</v>
      </c>
      <c r="AV27" s="39">
        <f t="shared" si="4"/>
        <v>24</v>
      </c>
      <c r="AW27">
        <f t="shared" si="5"/>
        <v>1</v>
      </c>
      <c r="AX27">
        <f t="shared" si="6"/>
        <v>2</v>
      </c>
      <c r="AY27">
        <f t="shared" si="7"/>
        <v>4</v>
      </c>
      <c r="AZ27">
        <f t="shared" si="8"/>
        <v>30</v>
      </c>
      <c r="BA27">
        <f>JanReport[[#This Row],[Days]]-JanReport[[#This Row],[Absent]]</f>
        <v>29</v>
      </c>
      <c r="BB27" s="43">
        <v>62000</v>
      </c>
      <c r="BC27" s="43">
        <f>JanReport[[#This Row],[Salary]]/JanReport[[#This Row],[Days]]</f>
        <v>2066.6666666666665</v>
      </c>
      <c r="BD27" s="43">
        <f>JanReport[[#This Row],[Per Day Salary]]*JanReport[[#This Row],[Absent]]</f>
        <v>2066.6666666666665</v>
      </c>
      <c r="BE27" s="43">
        <f>JanReport[[#This Row],[Salary]]-JanReport[[#This Row],[Deduction]]</f>
        <v>59933.333333333336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56" t="s">
        <v>40</v>
      </c>
      <c r="L28" s="56" t="s">
        <v>40</v>
      </c>
      <c r="M28" s="56" t="s">
        <v>40</v>
      </c>
      <c r="N28" s="56" t="s">
        <v>40</v>
      </c>
      <c r="O28" s="23" t="str">
        <f t="shared" si="9"/>
        <v>WO</v>
      </c>
      <c r="P28" s="56" t="s">
        <v>41</v>
      </c>
      <c r="Q28" s="56" t="s">
        <v>40</v>
      </c>
      <c r="R28" s="56" t="s">
        <v>40</v>
      </c>
      <c r="S28" s="56" t="s">
        <v>40</v>
      </c>
      <c r="T28" s="56" t="s">
        <v>40</v>
      </c>
      <c r="U28" s="56" t="s">
        <v>40</v>
      </c>
      <c r="V28" s="23" t="str">
        <f t="shared" si="10"/>
        <v>WO</v>
      </c>
      <c r="W28" s="56" t="s">
        <v>40</v>
      </c>
      <c r="X28" s="56" t="s">
        <v>40</v>
      </c>
      <c r="Y28" s="56" t="s">
        <v>42</v>
      </c>
      <c r="Z28" s="56" t="s">
        <v>40</v>
      </c>
      <c r="AA28" s="56" t="s">
        <v>40</v>
      </c>
      <c r="AB28" s="56" t="s">
        <v>40</v>
      </c>
      <c r="AC28" s="23" t="str">
        <f t="shared" si="12"/>
        <v>WO</v>
      </c>
      <c r="AD28" s="56" t="s">
        <v>40</v>
      </c>
      <c r="AE28" s="56" t="s">
        <v>40</v>
      </c>
      <c r="AF28" s="56" t="s">
        <v>40</v>
      </c>
      <c r="AG28" s="56" t="s">
        <v>40</v>
      </c>
      <c r="AH28" s="56" t="s">
        <v>40</v>
      </c>
      <c r="AI28" s="56" t="s">
        <v>40</v>
      </c>
      <c r="AJ28" s="23" t="str">
        <f t="shared" si="12"/>
        <v>WO</v>
      </c>
      <c r="AK28" s="56" t="s">
        <v>40</v>
      </c>
      <c r="AL28" s="56" t="s">
        <v>42</v>
      </c>
      <c r="AM28" s="56" t="s">
        <v>40</v>
      </c>
      <c r="AN28" s="56" t="s">
        <v>40</v>
      </c>
      <c r="AO28" s="57" t="s">
        <v>41</v>
      </c>
      <c r="AP28" s="52"/>
      <c r="AQ28" s="54"/>
      <c r="AR28" s="30">
        <v>19</v>
      </c>
      <c r="AS28" s="11">
        <v>1019</v>
      </c>
      <c r="AT28" s="11" t="str">
        <f t="shared" si="3"/>
        <v>January</v>
      </c>
      <c r="AU28" s="11" t="s">
        <v>21</v>
      </c>
      <c r="AV28" s="39">
        <f t="shared" si="4"/>
        <v>23</v>
      </c>
      <c r="AW28">
        <f t="shared" si="5"/>
        <v>2</v>
      </c>
      <c r="AX28">
        <f t="shared" si="6"/>
        <v>2</v>
      </c>
      <c r="AY28">
        <f t="shared" si="7"/>
        <v>4</v>
      </c>
      <c r="AZ28">
        <f t="shared" si="8"/>
        <v>30</v>
      </c>
      <c r="BA28">
        <f>JanReport[[#This Row],[Days]]-JanReport[[#This Row],[Absent]]</f>
        <v>28</v>
      </c>
      <c r="BB28" s="43">
        <v>41000</v>
      </c>
      <c r="BC28" s="43">
        <f>JanReport[[#This Row],[Salary]]/JanReport[[#This Row],[Days]]</f>
        <v>1366.6666666666667</v>
      </c>
      <c r="BD28" s="43">
        <f>JanReport[[#This Row],[Per Day Salary]]*JanReport[[#This Row],[Absent]]</f>
        <v>2733.3333333333335</v>
      </c>
      <c r="BE28" s="43">
        <f>JanReport[[#This Row],[Salary]]-JanReport[[#This Row],[Deduction]]</f>
        <v>38266.666666666664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58" t="s">
        <v>40</v>
      </c>
      <c r="L29" s="58" t="s">
        <v>40</v>
      </c>
      <c r="M29" s="58" t="s">
        <v>40</v>
      </c>
      <c r="N29" s="58" t="s">
        <v>40</v>
      </c>
      <c r="O29" s="26" t="str">
        <f t="shared" si="9"/>
        <v>WO</v>
      </c>
      <c r="P29" s="58" t="s">
        <v>40</v>
      </c>
      <c r="Q29" s="58" t="s">
        <v>40</v>
      </c>
      <c r="R29" s="58" t="s">
        <v>40</v>
      </c>
      <c r="S29" s="58" t="s">
        <v>40</v>
      </c>
      <c r="T29" s="58" t="s">
        <v>41</v>
      </c>
      <c r="U29" s="58" t="s">
        <v>40</v>
      </c>
      <c r="V29" s="26" t="str">
        <f t="shared" si="10"/>
        <v>WO</v>
      </c>
      <c r="W29" s="58" t="s">
        <v>40</v>
      </c>
      <c r="X29" s="58" t="s">
        <v>40</v>
      </c>
      <c r="Y29" s="58" t="s">
        <v>42</v>
      </c>
      <c r="Z29" s="58" t="s">
        <v>40</v>
      </c>
      <c r="AA29" s="58" t="s">
        <v>40</v>
      </c>
      <c r="AB29" s="58" t="s">
        <v>40</v>
      </c>
      <c r="AC29" s="26" t="str">
        <f t="shared" si="12"/>
        <v>WO</v>
      </c>
      <c r="AD29" s="58" t="s">
        <v>40</v>
      </c>
      <c r="AE29" s="58" t="s">
        <v>40</v>
      </c>
      <c r="AF29" s="58" t="s">
        <v>40</v>
      </c>
      <c r="AG29" s="58" t="s">
        <v>41</v>
      </c>
      <c r="AH29" s="58" t="s">
        <v>40</v>
      </c>
      <c r="AI29" s="58" t="s">
        <v>41</v>
      </c>
      <c r="AJ29" s="26" t="str">
        <f t="shared" si="12"/>
        <v>WO</v>
      </c>
      <c r="AK29" s="58" t="s">
        <v>40</v>
      </c>
      <c r="AL29" s="58" t="s">
        <v>42</v>
      </c>
      <c r="AM29" s="58" t="s">
        <v>40</v>
      </c>
      <c r="AN29" s="58" t="s">
        <v>40</v>
      </c>
      <c r="AO29" s="59" t="s">
        <v>40</v>
      </c>
      <c r="AP29" s="52"/>
      <c r="AQ29" s="54"/>
      <c r="AR29" s="31">
        <v>20</v>
      </c>
      <c r="AS29" s="12">
        <v>1020</v>
      </c>
      <c r="AT29" s="12" t="str">
        <f t="shared" si="3"/>
        <v>January</v>
      </c>
      <c r="AU29" s="12" t="s">
        <v>22</v>
      </c>
      <c r="AV29" s="45">
        <f t="shared" si="4"/>
        <v>22</v>
      </c>
      <c r="AW29" s="46">
        <f t="shared" si="5"/>
        <v>3</v>
      </c>
      <c r="AX29" s="46">
        <f t="shared" si="6"/>
        <v>2</v>
      </c>
      <c r="AY29" s="46">
        <f t="shared" si="7"/>
        <v>4</v>
      </c>
      <c r="AZ29" s="46">
        <f t="shared" si="8"/>
        <v>30</v>
      </c>
      <c r="BA29" s="46">
        <f>JanReport[[#This Row],[Days]]-JanReport[[#This Row],[Absent]]</f>
        <v>27</v>
      </c>
      <c r="BB29" s="47">
        <v>30000</v>
      </c>
      <c r="BC29" s="47">
        <f>JanReport[[#This Row],[Salary]]/JanReport[[#This Row],[Days]]</f>
        <v>1000</v>
      </c>
      <c r="BD29" s="47">
        <f>JanReport[[#This Row],[Per Day Salary]]*JanReport[[#This Row],[Absent]]</f>
        <v>3000</v>
      </c>
      <c r="BE29" s="47">
        <f>JanReport[[#This Row],[Salary]]-JanReport[[#This Row],[Deduction]]</f>
        <v>27000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59" priority="1" operator="containsText" text="L">
      <formula>NOT(ISERROR(SEARCH("L",K10)))</formula>
    </cfRule>
    <cfRule type="containsText" dxfId="58" priority="2" operator="containsText" text="A">
      <formula>NOT(ISERROR(SEARCH("A",K10)))</formula>
    </cfRule>
    <cfRule type="containsText" dxfId="57" priority="3" operator="containsText" text="P">
      <formula>NOT(ISERROR(SEARCH("P",K10)))</formula>
    </cfRule>
    <cfRule type="containsText" dxfId="56" priority="4" operator="containsText" text="WO">
      <formula>NOT(ISERROR(SEARCH("WO",K10)))</formula>
    </cfRule>
    <cfRule type="containsText" dxfId="55" priority="5" operator="containsText" text="WO">
      <formula>NOT(ISERROR(SEARCH("WO",K10)))</formula>
    </cfRule>
  </conditionalFormatting>
  <dataValidations count="1">
    <dataValidation type="list" allowBlank="1" showInputMessage="1" showErrorMessage="1" sqref="P10:U29 K10:N29 W10:AB29 AD10:AI29 AK10:AO29" xr:uid="{58648047-08E1-4972-8A79-347D783A54C6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BB9387-EC15-4D78-A1F2-14E44DD46305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9025EBF-FB3A-4BCC-A80D-713F83089BA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Jan!AV10:AY10</xm:f>
              <xm:sqref>BF10</xm:sqref>
            </x14:sparkline>
            <x14:sparkline>
              <xm:f>Jan!AV11:AY11</xm:f>
              <xm:sqref>BF11</xm:sqref>
            </x14:sparkline>
            <x14:sparkline>
              <xm:f>Jan!AV12:AY12</xm:f>
              <xm:sqref>BF12</xm:sqref>
            </x14:sparkline>
            <x14:sparkline>
              <xm:f>Jan!AV13:AY13</xm:f>
              <xm:sqref>BF13</xm:sqref>
            </x14:sparkline>
            <x14:sparkline>
              <xm:f>Jan!AV14:AY14</xm:f>
              <xm:sqref>BF14</xm:sqref>
            </x14:sparkline>
            <x14:sparkline>
              <xm:f>Jan!AV15:AY15</xm:f>
              <xm:sqref>BF15</xm:sqref>
            </x14:sparkline>
            <x14:sparkline>
              <xm:f>Jan!AV16:AY16</xm:f>
              <xm:sqref>BF16</xm:sqref>
            </x14:sparkline>
            <x14:sparkline>
              <xm:f>Jan!AV17:AY17</xm:f>
              <xm:sqref>BF17</xm:sqref>
            </x14:sparkline>
            <x14:sparkline>
              <xm:f>Jan!AV18:AY18</xm:f>
              <xm:sqref>BF18</xm:sqref>
            </x14:sparkline>
            <x14:sparkline>
              <xm:f>Jan!AV19:AY19</xm:f>
              <xm:sqref>BF19</xm:sqref>
            </x14:sparkline>
            <x14:sparkline>
              <xm:f>Jan!AV20:AY20</xm:f>
              <xm:sqref>BF20</xm:sqref>
            </x14:sparkline>
            <x14:sparkline>
              <xm:f>Jan!AV21:AY21</xm:f>
              <xm:sqref>BF21</xm:sqref>
            </x14:sparkline>
            <x14:sparkline>
              <xm:f>Jan!AV22:AY22</xm:f>
              <xm:sqref>BF22</xm:sqref>
            </x14:sparkline>
            <x14:sparkline>
              <xm:f>Jan!AV23:AY23</xm:f>
              <xm:sqref>BF23</xm:sqref>
            </x14:sparkline>
            <x14:sparkline>
              <xm:f>Jan!AV24:AY24</xm:f>
              <xm:sqref>BF24</xm:sqref>
            </x14:sparkline>
            <x14:sparkline>
              <xm:f>Jan!AV25:AY25</xm:f>
              <xm:sqref>BF25</xm:sqref>
            </x14:sparkline>
            <x14:sparkline>
              <xm:f>Jan!AV26:AY26</xm:f>
              <xm:sqref>BF26</xm:sqref>
            </x14:sparkline>
            <x14:sparkline>
              <xm:f>Jan!AV27:AY27</xm:f>
              <xm:sqref>BF27</xm:sqref>
            </x14:sparkline>
            <x14:sparkline>
              <xm:f>Jan!AV28:AY28</xm:f>
              <xm:sqref>BF28</xm:sqref>
            </x14:sparkline>
            <x14:sparkline>
              <xm:f>Jan!AV29:AY29</xm:f>
              <xm:sqref>BF29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2875-9486-43F0-9EF9-68E6BB3AAAFE}">
  <dimension ref="D1:BH42"/>
  <sheetViews>
    <sheetView zoomScale="67" zoomScaleNormal="67" workbookViewId="0"/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49"/>
      <c r="G5" s="50" t="s">
        <v>24</v>
      </c>
      <c r="H5" s="51">
        <v>45689</v>
      </c>
      <c r="I5" s="50">
        <f>(DATEDIF($H$5,$L$5,"D"))</f>
        <v>27</v>
      </c>
      <c r="J5" s="50" t="str">
        <f>TEXT($H$5,"MMMM")</f>
        <v>February</v>
      </c>
      <c r="K5" s="50" t="s">
        <v>25</v>
      </c>
      <c r="L5" s="51">
        <f>EOMONTH(H5,0)</f>
        <v>45716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Sat</v>
      </c>
      <c r="L8" s="13" t="str">
        <f>TEXT(L9,"DDD")</f>
        <v>Sun</v>
      </c>
      <c r="M8" s="13" t="str">
        <f>TEXT(M9,"DDD")</f>
        <v>Mon</v>
      </c>
      <c r="N8" s="13" t="str">
        <f t="shared" ref="N8:AO8" si="0">TEXT(N9,"DDD")</f>
        <v>Tue</v>
      </c>
      <c r="O8" s="13" t="str">
        <f t="shared" si="0"/>
        <v>Wed</v>
      </c>
      <c r="P8" s="13" t="str">
        <f t="shared" si="0"/>
        <v>Thu</v>
      </c>
      <c r="Q8" s="13" t="str">
        <f t="shared" si="0"/>
        <v>Fri</v>
      </c>
      <c r="R8" s="13" t="str">
        <f t="shared" si="0"/>
        <v>Sat</v>
      </c>
      <c r="S8" s="13" t="str">
        <f t="shared" si="0"/>
        <v>Sun</v>
      </c>
      <c r="T8" s="13" t="str">
        <f t="shared" si="0"/>
        <v>Mon</v>
      </c>
      <c r="U8" s="13" t="str">
        <f t="shared" si="0"/>
        <v>Tue</v>
      </c>
      <c r="V8" s="13" t="str">
        <f t="shared" si="0"/>
        <v>Wed</v>
      </c>
      <c r="W8" s="13" t="str">
        <f t="shared" si="0"/>
        <v>Thu</v>
      </c>
      <c r="X8" s="13" t="str">
        <f t="shared" si="0"/>
        <v>Fri</v>
      </c>
      <c r="Y8" s="13" t="str">
        <f t="shared" si="0"/>
        <v>Sat</v>
      </c>
      <c r="Z8" s="13" t="str">
        <f t="shared" si="0"/>
        <v>Sun</v>
      </c>
      <c r="AA8" s="13" t="str">
        <f t="shared" si="0"/>
        <v>Mon</v>
      </c>
      <c r="AB8" s="13" t="str">
        <f t="shared" si="0"/>
        <v>Tue</v>
      </c>
      <c r="AC8" s="13" t="str">
        <f t="shared" si="0"/>
        <v>Wed</v>
      </c>
      <c r="AD8" s="13" t="str">
        <f t="shared" si="0"/>
        <v>Thu</v>
      </c>
      <c r="AE8" s="13" t="str">
        <f t="shared" si="0"/>
        <v>Fri</v>
      </c>
      <c r="AF8" s="13" t="str">
        <f t="shared" si="0"/>
        <v>Sat</v>
      </c>
      <c r="AG8" s="13" t="str">
        <f t="shared" si="0"/>
        <v>Sun</v>
      </c>
      <c r="AH8" s="13" t="str">
        <f t="shared" si="0"/>
        <v>Mon</v>
      </c>
      <c r="AI8" s="13" t="str">
        <f t="shared" si="0"/>
        <v>Tue</v>
      </c>
      <c r="AJ8" s="13" t="str">
        <f t="shared" si="0"/>
        <v>Wed</v>
      </c>
      <c r="AK8" s="13" t="str">
        <f t="shared" si="0"/>
        <v>Thu</v>
      </c>
      <c r="AL8" s="13" t="str">
        <f t="shared" si="0"/>
        <v>Fri</v>
      </c>
      <c r="AM8" s="13" t="str">
        <f t="shared" si="0"/>
        <v/>
      </c>
      <c r="AN8" s="13" t="str">
        <f t="shared" si="0"/>
        <v/>
      </c>
      <c r="AO8" s="13" t="str">
        <f t="shared" si="0"/>
        <v/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45689</v>
      </c>
      <c r="L9" s="17">
        <f>IF(K9&lt;$L$5,K9+1,"")</f>
        <v>45690</v>
      </c>
      <c r="M9" s="17">
        <f t="shared" ref="M9:AQ9" si="1">IF(L9&lt;$L$5,L9+1,"")</f>
        <v>45691</v>
      </c>
      <c r="N9" s="17">
        <f t="shared" si="1"/>
        <v>45692</v>
      </c>
      <c r="O9" s="17">
        <f t="shared" si="1"/>
        <v>45693</v>
      </c>
      <c r="P9" s="17">
        <f t="shared" si="1"/>
        <v>45694</v>
      </c>
      <c r="Q9" s="17">
        <f t="shared" si="1"/>
        <v>45695</v>
      </c>
      <c r="R9" s="17">
        <f t="shared" si="1"/>
        <v>45696</v>
      </c>
      <c r="S9" s="17">
        <f t="shared" si="1"/>
        <v>45697</v>
      </c>
      <c r="T9" s="17">
        <f t="shared" si="1"/>
        <v>45698</v>
      </c>
      <c r="U9" s="17">
        <f t="shared" si="1"/>
        <v>45699</v>
      </c>
      <c r="V9" s="17">
        <f t="shared" si="1"/>
        <v>45700</v>
      </c>
      <c r="W9" s="17">
        <f t="shared" si="1"/>
        <v>45701</v>
      </c>
      <c r="X9" s="17">
        <f t="shared" si="1"/>
        <v>45702</v>
      </c>
      <c r="Y9" s="17">
        <f t="shared" si="1"/>
        <v>45703</v>
      </c>
      <c r="Z9" s="17">
        <f t="shared" si="1"/>
        <v>45704</v>
      </c>
      <c r="AA9" s="17">
        <f t="shared" si="1"/>
        <v>45705</v>
      </c>
      <c r="AB9" s="17">
        <f t="shared" si="1"/>
        <v>45706</v>
      </c>
      <c r="AC9" s="17">
        <f t="shared" si="1"/>
        <v>45707</v>
      </c>
      <c r="AD9" s="17">
        <f t="shared" si="1"/>
        <v>45708</v>
      </c>
      <c r="AE9" s="17">
        <f t="shared" si="1"/>
        <v>45709</v>
      </c>
      <c r="AF9" s="17">
        <f t="shared" si="1"/>
        <v>45710</v>
      </c>
      <c r="AG9" s="17">
        <f t="shared" si="1"/>
        <v>45711</v>
      </c>
      <c r="AH9" s="17">
        <f t="shared" si="1"/>
        <v>45712</v>
      </c>
      <c r="AI9" s="17">
        <f t="shared" si="1"/>
        <v>45713</v>
      </c>
      <c r="AJ9" s="17">
        <f t="shared" si="1"/>
        <v>45714</v>
      </c>
      <c r="AK9" s="17">
        <f t="shared" si="1"/>
        <v>45715</v>
      </c>
      <c r="AL9" s="17">
        <f t="shared" si="1"/>
        <v>45716</v>
      </c>
      <c r="AM9" s="17" t="str">
        <f t="shared" si="1"/>
        <v/>
      </c>
      <c r="AN9" s="17" t="str">
        <f t="shared" si="1"/>
        <v/>
      </c>
      <c r="AO9" s="18" t="str">
        <f t="shared" si="1"/>
        <v/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41</v>
      </c>
      <c r="L10" s="20" t="str">
        <f t="shared" ref="L10:AG18" si="2">IF(L$8="Sun","WO","")</f>
        <v>WO</v>
      </c>
      <c r="M10" s="20" t="s">
        <v>40</v>
      </c>
      <c r="N10" s="20" t="s">
        <v>40</v>
      </c>
      <c r="O10" s="20" t="s">
        <v>40</v>
      </c>
      <c r="P10" s="20" t="s">
        <v>42</v>
      </c>
      <c r="Q10" s="20" t="s">
        <v>40</v>
      </c>
      <c r="R10" s="20" t="s">
        <v>40</v>
      </c>
      <c r="S10" s="20"/>
      <c r="T10" s="20" t="s">
        <v>40</v>
      </c>
      <c r="U10" s="20" t="s">
        <v>41</v>
      </c>
      <c r="V10" s="20" t="s">
        <v>40</v>
      </c>
      <c r="W10" s="20" t="s">
        <v>40</v>
      </c>
      <c r="X10" s="20" t="s">
        <v>41</v>
      </c>
      <c r="Y10" s="20" t="s">
        <v>40</v>
      </c>
      <c r="Z10" s="20" t="str">
        <f t="shared" si="2"/>
        <v>WO</v>
      </c>
      <c r="AA10" s="20" t="s">
        <v>40</v>
      </c>
      <c r="AB10" s="20" t="s">
        <v>41</v>
      </c>
      <c r="AC10" s="20" t="s">
        <v>40</v>
      </c>
      <c r="AD10" s="20" t="s">
        <v>42</v>
      </c>
      <c r="AE10" s="20" t="s">
        <v>40</v>
      </c>
      <c r="AF10" s="20" t="s">
        <v>40</v>
      </c>
      <c r="AG10" s="20" t="str">
        <f t="shared" si="2"/>
        <v>WO</v>
      </c>
      <c r="AH10" s="20" t="s">
        <v>40</v>
      </c>
      <c r="AI10" s="20" t="s">
        <v>40</v>
      </c>
      <c r="AJ10" s="20" t="s">
        <v>40</v>
      </c>
      <c r="AK10" s="20" t="s">
        <v>40</v>
      </c>
      <c r="AL10" s="20" t="s">
        <v>40</v>
      </c>
      <c r="AM10" s="20"/>
      <c r="AN10" s="20"/>
      <c r="AO10" s="21"/>
      <c r="AP10" s="52"/>
      <c r="AQ10" s="54"/>
      <c r="AR10" s="29">
        <v>1</v>
      </c>
      <c r="AS10" s="28">
        <v>1001</v>
      </c>
      <c r="AT10" s="28" t="str">
        <f t="shared" ref="AT10:AT29" si="3">$J$5</f>
        <v>February</v>
      </c>
      <c r="AU10" s="28" t="s">
        <v>3</v>
      </c>
      <c r="AV10" s="37">
        <f t="shared" ref="AV10:AV29" si="4">COUNTIF($K10:$AO10,"P")</f>
        <v>18</v>
      </c>
      <c r="AW10" s="38">
        <f t="shared" ref="AW10:AW29" si="5">COUNTIF($K10:$AO10,"A")</f>
        <v>4</v>
      </c>
      <c r="AX10" s="38">
        <f t="shared" ref="AX10:AX29" si="6">COUNTIF($K10:$AO10,"L")</f>
        <v>2</v>
      </c>
      <c r="AY10" s="38">
        <f t="shared" ref="AY10:AY29" si="7">$J$10</f>
        <v>4</v>
      </c>
      <c r="AZ10" s="38">
        <f t="shared" ref="AZ10:AZ29" si="8">$I$5</f>
        <v>27</v>
      </c>
      <c r="BA10" s="38">
        <f>FebReport[[#This Row],[Days]]-FebReport[[#This Row],[Absent]]</f>
        <v>23</v>
      </c>
      <c r="BB10" s="41">
        <v>10000</v>
      </c>
      <c r="BC10" s="41">
        <f>FebReport[[#This Row],[Salary]]/FebReport[[#This Row],[Days]]</f>
        <v>370.37037037037038</v>
      </c>
      <c r="BD10" s="41">
        <f>FebReport[[#This Row],[Per Day Salary]]*FebReport[[#This Row],[Absent]]</f>
        <v>1481.4814814814815</v>
      </c>
      <c r="BE10" s="41">
        <f>FebReport[[#This Row],[Salary]]-FebReport[[#This Row],[Deduction]]</f>
        <v>8518.5185185185182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40</v>
      </c>
      <c r="L11" s="23" t="str">
        <f t="shared" si="2"/>
        <v>WO</v>
      </c>
      <c r="M11" s="23" t="s">
        <v>40</v>
      </c>
      <c r="N11" s="23" t="s">
        <v>40</v>
      </c>
      <c r="O11" s="23" t="s">
        <v>40</v>
      </c>
      <c r="P11" s="23" t="s">
        <v>42</v>
      </c>
      <c r="Q11" s="23" t="s">
        <v>40</v>
      </c>
      <c r="R11" s="23" t="s">
        <v>40</v>
      </c>
      <c r="S11" s="23" t="str">
        <f t="shared" si="2"/>
        <v>WO</v>
      </c>
      <c r="T11" s="23" t="s">
        <v>40</v>
      </c>
      <c r="U11" s="23" t="s">
        <v>40</v>
      </c>
      <c r="V11" s="23" t="s">
        <v>40</v>
      </c>
      <c r="W11" s="23" t="s">
        <v>40</v>
      </c>
      <c r="X11" s="23" t="s">
        <v>40</v>
      </c>
      <c r="Y11" s="23" t="s">
        <v>40</v>
      </c>
      <c r="Z11" s="23" t="str">
        <f t="shared" si="2"/>
        <v>WO</v>
      </c>
      <c r="AA11" s="23" t="s">
        <v>40</v>
      </c>
      <c r="AB11" s="23" t="s">
        <v>40</v>
      </c>
      <c r="AC11" s="23" t="s">
        <v>40</v>
      </c>
      <c r="AD11" s="23" t="s">
        <v>42</v>
      </c>
      <c r="AE11" s="23" t="s">
        <v>40</v>
      </c>
      <c r="AF11" s="23" t="s">
        <v>40</v>
      </c>
      <c r="AG11" s="23" t="str">
        <f t="shared" si="2"/>
        <v>WO</v>
      </c>
      <c r="AH11" s="23" t="s">
        <v>40</v>
      </c>
      <c r="AI11" s="23" t="s">
        <v>40</v>
      </c>
      <c r="AJ11" s="23" t="s">
        <v>40</v>
      </c>
      <c r="AK11" s="23" t="s">
        <v>41</v>
      </c>
      <c r="AL11" s="23" t="s">
        <v>40</v>
      </c>
      <c r="AM11" s="23"/>
      <c r="AN11" s="23"/>
      <c r="AO11" s="24"/>
      <c r="AP11" s="52"/>
      <c r="AQ11" s="54"/>
      <c r="AR11" s="30">
        <v>2</v>
      </c>
      <c r="AS11" s="11">
        <v>1002</v>
      </c>
      <c r="AT11" s="11" t="str">
        <f t="shared" si="3"/>
        <v>February</v>
      </c>
      <c r="AU11" s="11" t="s">
        <v>4</v>
      </c>
      <c r="AV11" s="39">
        <f t="shared" si="4"/>
        <v>21</v>
      </c>
      <c r="AW11">
        <f t="shared" si="5"/>
        <v>1</v>
      </c>
      <c r="AX11">
        <f t="shared" si="6"/>
        <v>2</v>
      </c>
      <c r="AY11">
        <f t="shared" si="7"/>
        <v>4</v>
      </c>
      <c r="AZ11">
        <f t="shared" si="8"/>
        <v>27</v>
      </c>
      <c r="BA11">
        <f>FebReport[[#This Row],[Days]]-FebReport[[#This Row],[Absent]]</f>
        <v>26</v>
      </c>
      <c r="BB11" s="43">
        <v>20000</v>
      </c>
      <c r="BC11" s="43">
        <f>FebReport[[#This Row],[Salary]]/FebReport[[#This Row],[Days]]</f>
        <v>740.74074074074076</v>
      </c>
      <c r="BD11" s="43">
        <f>FebReport[[#This Row],[Per Day Salary]]*FebReport[[#This Row],[Absent]]</f>
        <v>740.74074074074076</v>
      </c>
      <c r="BE11" s="43">
        <f>FebReport[[#This Row],[Salary]]-FebReport[[#This Row],[Deduction]]</f>
        <v>19259.259259259259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40</v>
      </c>
      <c r="L12" s="23" t="str">
        <f t="shared" si="2"/>
        <v>WO</v>
      </c>
      <c r="M12" s="23" t="s">
        <v>41</v>
      </c>
      <c r="N12" s="23" t="s">
        <v>40</v>
      </c>
      <c r="O12" s="23" t="s">
        <v>41</v>
      </c>
      <c r="P12" s="23" t="s">
        <v>42</v>
      </c>
      <c r="Q12" s="23" t="s">
        <v>40</v>
      </c>
      <c r="R12" s="23" t="s">
        <v>40</v>
      </c>
      <c r="S12" s="23" t="str">
        <f t="shared" si="2"/>
        <v>WO</v>
      </c>
      <c r="T12" s="23" t="s">
        <v>40</v>
      </c>
      <c r="U12" s="23" t="s">
        <v>40</v>
      </c>
      <c r="V12" s="23" t="s">
        <v>40</v>
      </c>
      <c r="W12" s="23" t="s">
        <v>40</v>
      </c>
      <c r="X12" s="23" t="s">
        <v>40</v>
      </c>
      <c r="Y12" s="23" t="s">
        <v>40</v>
      </c>
      <c r="Z12" s="23"/>
      <c r="AA12" s="23" t="s">
        <v>40</v>
      </c>
      <c r="AB12" s="23" t="s">
        <v>40</v>
      </c>
      <c r="AC12" s="23" t="s">
        <v>41</v>
      </c>
      <c r="AD12" s="23" t="s">
        <v>42</v>
      </c>
      <c r="AE12" s="23" t="s">
        <v>40</v>
      </c>
      <c r="AF12" s="23" t="s">
        <v>40</v>
      </c>
      <c r="AG12" s="23" t="str">
        <f t="shared" si="2"/>
        <v>WO</v>
      </c>
      <c r="AH12" s="23" t="s">
        <v>40</v>
      </c>
      <c r="AI12" s="23" t="s">
        <v>40</v>
      </c>
      <c r="AJ12" s="23" t="s">
        <v>40</v>
      </c>
      <c r="AK12" s="23" t="s">
        <v>40</v>
      </c>
      <c r="AL12" s="23" t="s">
        <v>40</v>
      </c>
      <c r="AM12" s="23"/>
      <c r="AN12" s="23"/>
      <c r="AO12" s="24"/>
      <c r="AP12" s="52"/>
      <c r="AQ12" s="54"/>
      <c r="AR12" s="30">
        <v>3</v>
      </c>
      <c r="AS12" s="11">
        <v>1003</v>
      </c>
      <c r="AT12" s="11" t="str">
        <f t="shared" si="3"/>
        <v>February</v>
      </c>
      <c r="AU12" s="11" t="s">
        <v>5</v>
      </c>
      <c r="AV12" s="39">
        <f t="shared" si="4"/>
        <v>19</v>
      </c>
      <c r="AW12">
        <f t="shared" si="5"/>
        <v>3</v>
      </c>
      <c r="AX12">
        <f t="shared" si="6"/>
        <v>2</v>
      </c>
      <c r="AY12">
        <f t="shared" si="7"/>
        <v>4</v>
      </c>
      <c r="AZ12">
        <f t="shared" si="8"/>
        <v>27</v>
      </c>
      <c r="BA12">
        <f>FebReport[[#This Row],[Days]]-FebReport[[#This Row],[Absent]]</f>
        <v>24</v>
      </c>
      <c r="BB12" s="43">
        <v>25000</v>
      </c>
      <c r="BC12" s="43">
        <f>FebReport[[#This Row],[Salary]]/FebReport[[#This Row],[Days]]</f>
        <v>925.92592592592598</v>
      </c>
      <c r="BD12" s="43">
        <f>FebReport[[#This Row],[Per Day Salary]]*FebReport[[#This Row],[Absent]]</f>
        <v>2777.7777777777778</v>
      </c>
      <c r="BE12" s="43">
        <f>FebReport[[#This Row],[Salary]]-FebReport[[#This Row],[Deduction]]</f>
        <v>22222.222222222223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40</v>
      </c>
      <c r="L13" s="23" t="str">
        <f t="shared" si="2"/>
        <v>WO</v>
      </c>
      <c r="M13" s="23" t="s">
        <v>40</v>
      </c>
      <c r="N13" s="23" t="s">
        <v>40</v>
      </c>
      <c r="O13" s="23" t="s">
        <v>40</v>
      </c>
      <c r="P13" s="23" t="s">
        <v>42</v>
      </c>
      <c r="Q13" s="23" t="s">
        <v>40</v>
      </c>
      <c r="R13" s="23" t="s">
        <v>40</v>
      </c>
      <c r="S13" s="23" t="str">
        <f t="shared" si="2"/>
        <v>WO</v>
      </c>
      <c r="T13" s="23" t="s">
        <v>40</v>
      </c>
      <c r="U13" s="23" t="s">
        <v>40</v>
      </c>
      <c r="V13" s="23" t="s">
        <v>40</v>
      </c>
      <c r="W13" s="23" t="s">
        <v>40</v>
      </c>
      <c r="X13" s="23" t="s">
        <v>40</v>
      </c>
      <c r="Y13" s="23" t="s">
        <v>40</v>
      </c>
      <c r="Z13" s="23" t="str">
        <f t="shared" si="2"/>
        <v>WO</v>
      </c>
      <c r="AA13" s="23" t="s">
        <v>40</v>
      </c>
      <c r="AB13" s="23" t="s">
        <v>40</v>
      </c>
      <c r="AC13" s="23" t="s">
        <v>40</v>
      </c>
      <c r="AD13" s="23" t="s">
        <v>42</v>
      </c>
      <c r="AE13" s="23" t="s">
        <v>40</v>
      </c>
      <c r="AF13" s="23" t="s">
        <v>40</v>
      </c>
      <c r="AG13" s="23" t="str">
        <f t="shared" si="2"/>
        <v>WO</v>
      </c>
      <c r="AH13" s="23" t="s">
        <v>40</v>
      </c>
      <c r="AI13" s="23" t="s">
        <v>40</v>
      </c>
      <c r="AJ13" s="23" t="s">
        <v>40</v>
      </c>
      <c r="AK13" s="23" t="s">
        <v>40</v>
      </c>
      <c r="AL13" s="23" t="s">
        <v>40</v>
      </c>
      <c r="AM13" s="23"/>
      <c r="AN13" s="23"/>
      <c r="AO13" s="24"/>
      <c r="AP13" s="52"/>
      <c r="AQ13" s="54"/>
      <c r="AR13" s="30">
        <v>4</v>
      </c>
      <c r="AS13" s="11">
        <v>1004</v>
      </c>
      <c r="AT13" s="11" t="str">
        <f t="shared" si="3"/>
        <v>February</v>
      </c>
      <c r="AU13" s="11" t="s">
        <v>6</v>
      </c>
      <c r="AV13" s="39">
        <f t="shared" si="4"/>
        <v>22</v>
      </c>
      <c r="AW13">
        <f t="shared" si="5"/>
        <v>0</v>
      </c>
      <c r="AX13">
        <f t="shared" si="6"/>
        <v>2</v>
      </c>
      <c r="AY13">
        <f t="shared" si="7"/>
        <v>4</v>
      </c>
      <c r="AZ13">
        <f t="shared" si="8"/>
        <v>27</v>
      </c>
      <c r="BA13">
        <f>FebReport[[#This Row],[Days]]-FebReport[[#This Row],[Absent]]</f>
        <v>27</v>
      </c>
      <c r="BB13" s="43">
        <v>30000</v>
      </c>
      <c r="BC13" s="43">
        <f>FebReport[[#This Row],[Salary]]/FebReport[[#This Row],[Days]]</f>
        <v>1111.1111111111111</v>
      </c>
      <c r="BD13" s="43">
        <f>FebReport[[#This Row],[Per Day Salary]]*FebReport[[#This Row],[Absent]]</f>
        <v>0</v>
      </c>
      <c r="BE13" s="43">
        <f>FebReport[[#This Row],[Salary]]-FebReport[[#This Row],[Deduction]]</f>
        <v>30000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41</v>
      </c>
      <c r="L14" s="23" t="str">
        <f t="shared" si="2"/>
        <v>WO</v>
      </c>
      <c r="M14" s="23" t="s">
        <v>40</v>
      </c>
      <c r="N14" s="23" t="s">
        <v>40</v>
      </c>
      <c r="O14" s="23" t="s">
        <v>40</v>
      </c>
      <c r="P14" s="23" t="s">
        <v>42</v>
      </c>
      <c r="Q14" s="23" t="s">
        <v>40</v>
      </c>
      <c r="R14" s="23" t="s">
        <v>40</v>
      </c>
      <c r="S14" s="23" t="str">
        <f t="shared" si="2"/>
        <v>WO</v>
      </c>
      <c r="T14" s="23" t="s">
        <v>40</v>
      </c>
      <c r="U14" s="23" t="s">
        <v>40</v>
      </c>
      <c r="V14" s="23" t="s">
        <v>40</v>
      </c>
      <c r="W14" s="23" t="s">
        <v>40</v>
      </c>
      <c r="X14" s="23" t="s">
        <v>41</v>
      </c>
      <c r="Y14" s="23" t="s">
        <v>40</v>
      </c>
      <c r="Z14" s="23" t="str">
        <f t="shared" si="2"/>
        <v>WO</v>
      </c>
      <c r="AA14" s="23" t="s">
        <v>40</v>
      </c>
      <c r="AB14" s="23" t="s">
        <v>40</v>
      </c>
      <c r="AC14" s="23" t="s">
        <v>40</v>
      </c>
      <c r="AD14" s="23" t="s">
        <v>42</v>
      </c>
      <c r="AE14" s="23" t="s">
        <v>40</v>
      </c>
      <c r="AF14" s="23" t="s">
        <v>40</v>
      </c>
      <c r="AG14" s="23" t="str">
        <f t="shared" si="2"/>
        <v>WO</v>
      </c>
      <c r="AH14" s="23" t="s">
        <v>40</v>
      </c>
      <c r="AI14" s="23" t="s">
        <v>40</v>
      </c>
      <c r="AJ14" s="23" t="s">
        <v>41</v>
      </c>
      <c r="AK14" s="23" t="s">
        <v>40</v>
      </c>
      <c r="AL14" s="23" t="s">
        <v>40</v>
      </c>
      <c r="AM14" s="23"/>
      <c r="AN14" s="23"/>
      <c r="AO14" s="24"/>
      <c r="AP14" s="52"/>
      <c r="AQ14" s="54"/>
      <c r="AR14" s="30">
        <v>5</v>
      </c>
      <c r="AS14" s="11">
        <v>1005</v>
      </c>
      <c r="AT14" s="11" t="str">
        <f t="shared" si="3"/>
        <v>February</v>
      </c>
      <c r="AU14" s="11" t="s">
        <v>7</v>
      </c>
      <c r="AV14" s="39">
        <f t="shared" si="4"/>
        <v>19</v>
      </c>
      <c r="AW14">
        <f t="shared" si="5"/>
        <v>3</v>
      </c>
      <c r="AX14">
        <f t="shared" si="6"/>
        <v>2</v>
      </c>
      <c r="AY14">
        <f t="shared" si="7"/>
        <v>4</v>
      </c>
      <c r="AZ14">
        <f t="shared" si="8"/>
        <v>27</v>
      </c>
      <c r="BA14">
        <f>FebReport[[#This Row],[Days]]-FebReport[[#This Row],[Absent]]</f>
        <v>24</v>
      </c>
      <c r="BB14" s="43">
        <v>45000</v>
      </c>
      <c r="BC14" s="43">
        <f>FebReport[[#This Row],[Salary]]/FebReport[[#This Row],[Days]]</f>
        <v>1666.6666666666667</v>
      </c>
      <c r="BD14" s="43">
        <f>FebReport[[#This Row],[Per Day Salary]]*FebReport[[#This Row],[Absent]]</f>
        <v>5000</v>
      </c>
      <c r="BE14" s="43">
        <f>FebReport[[#This Row],[Salary]]-FebReport[[#This Row],[Deduction]]</f>
        <v>40000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tr">
        <f t="shared" si="2"/>
        <v>WO</v>
      </c>
      <c r="M15" s="23" t="s">
        <v>40</v>
      </c>
      <c r="N15" s="23" t="s">
        <v>40</v>
      </c>
      <c r="O15" s="23" t="s">
        <v>40</v>
      </c>
      <c r="P15" s="23" t="s">
        <v>42</v>
      </c>
      <c r="Q15" s="23" t="s">
        <v>40</v>
      </c>
      <c r="R15" s="23" t="s">
        <v>40</v>
      </c>
      <c r="S15" s="23" t="str">
        <f t="shared" si="2"/>
        <v>WO</v>
      </c>
      <c r="T15" s="23" t="s">
        <v>40</v>
      </c>
      <c r="U15" s="23" t="s">
        <v>40</v>
      </c>
      <c r="V15" s="23" t="s">
        <v>41</v>
      </c>
      <c r="W15" s="23" t="s">
        <v>40</v>
      </c>
      <c r="X15" s="23" t="s">
        <v>42</v>
      </c>
      <c r="Y15" s="23" t="s">
        <v>40</v>
      </c>
      <c r="Z15" s="23" t="str">
        <f t="shared" si="2"/>
        <v>WO</v>
      </c>
      <c r="AA15" s="23" t="s">
        <v>40</v>
      </c>
      <c r="AB15" s="23" t="s">
        <v>40</v>
      </c>
      <c r="AC15" s="23" t="s">
        <v>41</v>
      </c>
      <c r="AD15" s="23" t="s">
        <v>42</v>
      </c>
      <c r="AE15" s="23" t="s">
        <v>40</v>
      </c>
      <c r="AF15" s="23" t="s">
        <v>41</v>
      </c>
      <c r="AG15" s="23" t="str">
        <f t="shared" si="2"/>
        <v>WO</v>
      </c>
      <c r="AH15" s="23" t="s">
        <v>40</v>
      </c>
      <c r="AI15" s="23" t="s">
        <v>40</v>
      </c>
      <c r="AJ15" s="23" t="s">
        <v>40</v>
      </c>
      <c r="AK15" s="23" t="s">
        <v>40</v>
      </c>
      <c r="AL15" s="23" t="s">
        <v>40</v>
      </c>
      <c r="AM15" s="23"/>
      <c r="AN15" s="23"/>
      <c r="AO15" s="24"/>
      <c r="AP15" s="52"/>
      <c r="AQ15" s="54"/>
      <c r="AR15" s="30">
        <v>6</v>
      </c>
      <c r="AS15" s="11">
        <v>1006</v>
      </c>
      <c r="AT15" s="11" t="str">
        <f t="shared" si="3"/>
        <v>February</v>
      </c>
      <c r="AU15" s="11" t="s">
        <v>8</v>
      </c>
      <c r="AV15" s="39">
        <f t="shared" si="4"/>
        <v>18</v>
      </c>
      <c r="AW15">
        <f t="shared" si="5"/>
        <v>3</v>
      </c>
      <c r="AX15">
        <f t="shared" si="6"/>
        <v>3</v>
      </c>
      <c r="AY15">
        <f t="shared" si="7"/>
        <v>4</v>
      </c>
      <c r="AZ15">
        <f t="shared" si="8"/>
        <v>27</v>
      </c>
      <c r="BA15">
        <f>FebReport[[#This Row],[Days]]-FebReport[[#This Row],[Absent]]</f>
        <v>24</v>
      </c>
      <c r="BB15" s="43">
        <v>15000</v>
      </c>
      <c r="BC15" s="43">
        <f>FebReport[[#This Row],[Salary]]/FebReport[[#This Row],[Days]]</f>
        <v>555.55555555555554</v>
      </c>
      <c r="BD15" s="43">
        <f>FebReport[[#This Row],[Per Day Salary]]*FebReport[[#This Row],[Absent]]</f>
        <v>1666.6666666666665</v>
      </c>
      <c r="BE15" s="43">
        <f>FebReport[[#This Row],[Salary]]-FebReport[[#This Row],[Deduction]]</f>
        <v>13333.333333333334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40</v>
      </c>
      <c r="L16" s="23" t="str">
        <f t="shared" si="2"/>
        <v>WO</v>
      </c>
      <c r="M16" s="23" t="s">
        <v>40</v>
      </c>
      <c r="N16" s="23" t="s">
        <v>40</v>
      </c>
      <c r="O16" s="23" t="s">
        <v>40</v>
      </c>
      <c r="P16" s="23" t="s">
        <v>42</v>
      </c>
      <c r="Q16" s="23" t="s">
        <v>40</v>
      </c>
      <c r="R16" s="23" t="s">
        <v>40</v>
      </c>
      <c r="S16" s="23" t="str">
        <f t="shared" si="2"/>
        <v>WO</v>
      </c>
      <c r="T16" s="23" t="s">
        <v>40</v>
      </c>
      <c r="U16" s="23" t="s">
        <v>40</v>
      </c>
      <c r="V16" s="23" t="s">
        <v>40</v>
      </c>
      <c r="W16" s="23" t="s">
        <v>40</v>
      </c>
      <c r="X16" s="23" t="s">
        <v>40</v>
      </c>
      <c r="Y16" s="23" t="s">
        <v>40</v>
      </c>
      <c r="Z16" s="23" t="str">
        <f t="shared" si="2"/>
        <v>WO</v>
      </c>
      <c r="AA16" s="23" t="s">
        <v>40</v>
      </c>
      <c r="AB16" s="23" t="s">
        <v>40</v>
      </c>
      <c r="AC16" s="23" t="s">
        <v>40</v>
      </c>
      <c r="AD16" s="23" t="s">
        <v>42</v>
      </c>
      <c r="AE16" s="23" t="s">
        <v>40</v>
      </c>
      <c r="AF16" s="23" t="s">
        <v>40</v>
      </c>
      <c r="AG16" s="23" t="str">
        <f t="shared" si="2"/>
        <v>WO</v>
      </c>
      <c r="AH16" s="23" t="s">
        <v>40</v>
      </c>
      <c r="AI16" s="23" t="s">
        <v>40</v>
      </c>
      <c r="AJ16" s="23" t="s">
        <v>40</v>
      </c>
      <c r="AK16" s="23" t="s">
        <v>40</v>
      </c>
      <c r="AL16" s="23" t="s">
        <v>40</v>
      </c>
      <c r="AM16" s="23"/>
      <c r="AN16" s="23"/>
      <c r="AO16" s="24"/>
      <c r="AP16" s="52"/>
      <c r="AQ16" s="54"/>
      <c r="AR16" s="30">
        <v>7</v>
      </c>
      <c r="AS16" s="11">
        <v>1007</v>
      </c>
      <c r="AT16" s="11" t="str">
        <f t="shared" si="3"/>
        <v>February</v>
      </c>
      <c r="AU16" s="11" t="s">
        <v>9</v>
      </c>
      <c r="AV16" s="39">
        <f t="shared" si="4"/>
        <v>22</v>
      </c>
      <c r="AW16">
        <f t="shared" si="5"/>
        <v>0</v>
      </c>
      <c r="AX16">
        <f t="shared" si="6"/>
        <v>2</v>
      </c>
      <c r="AY16">
        <f t="shared" si="7"/>
        <v>4</v>
      </c>
      <c r="AZ16">
        <f t="shared" si="8"/>
        <v>27</v>
      </c>
      <c r="BA16">
        <f>FebReport[[#This Row],[Days]]-FebReport[[#This Row],[Absent]]</f>
        <v>27</v>
      </c>
      <c r="BB16" s="43">
        <v>62000</v>
      </c>
      <c r="BC16" s="43">
        <f>FebReport[[#This Row],[Salary]]/FebReport[[#This Row],[Days]]</f>
        <v>2296.2962962962961</v>
      </c>
      <c r="BD16" s="43">
        <f>FebReport[[#This Row],[Per Day Salary]]*FebReport[[#This Row],[Absent]]</f>
        <v>0</v>
      </c>
      <c r="BE16" s="43">
        <f>FebReport[[#This Row],[Salary]]-FebReport[[#This Row],[Deduction]]</f>
        <v>62000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40</v>
      </c>
      <c r="L17" s="23" t="str">
        <f t="shared" si="2"/>
        <v>WO</v>
      </c>
      <c r="M17" s="23" t="s">
        <v>40</v>
      </c>
      <c r="N17" s="23" t="s">
        <v>41</v>
      </c>
      <c r="O17" s="23" t="s">
        <v>40</v>
      </c>
      <c r="P17" s="23" t="s">
        <v>42</v>
      </c>
      <c r="Q17" s="23" t="s">
        <v>40</v>
      </c>
      <c r="R17" s="23" t="s">
        <v>40</v>
      </c>
      <c r="S17" s="23" t="str">
        <f t="shared" si="2"/>
        <v>WO</v>
      </c>
      <c r="T17" s="23" t="s">
        <v>41</v>
      </c>
      <c r="U17" s="23" t="s">
        <v>40</v>
      </c>
      <c r="V17" s="23" t="s">
        <v>40</v>
      </c>
      <c r="W17" s="23" t="s">
        <v>40</v>
      </c>
      <c r="X17" s="23" t="s">
        <v>40</v>
      </c>
      <c r="Y17" s="23" t="s">
        <v>40</v>
      </c>
      <c r="Z17" s="23" t="str">
        <f t="shared" si="2"/>
        <v>WO</v>
      </c>
      <c r="AA17" s="23" t="s">
        <v>40</v>
      </c>
      <c r="AB17" s="23" t="s">
        <v>41</v>
      </c>
      <c r="AC17" s="23" t="s">
        <v>40</v>
      </c>
      <c r="AD17" s="23" t="s">
        <v>42</v>
      </c>
      <c r="AE17" s="23" t="s">
        <v>41</v>
      </c>
      <c r="AF17" s="23" t="s">
        <v>40</v>
      </c>
      <c r="AG17" s="23"/>
      <c r="AH17" s="23" t="s">
        <v>40</v>
      </c>
      <c r="AI17" s="23" t="s">
        <v>41</v>
      </c>
      <c r="AJ17" s="23" t="s">
        <v>40</v>
      </c>
      <c r="AK17" s="23" t="s">
        <v>41</v>
      </c>
      <c r="AL17" s="23" t="s">
        <v>40</v>
      </c>
      <c r="AM17" s="23"/>
      <c r="AN17" s="23"/>
      <c r="AO17" s="24"/>
      <c r="AP17" s="52"/>
      <c r="AQ17" s="54"/>
      <c r="AR17" s="30">
        <v>8</v>
      </c>
      <c r="AS17" s="11">
        <v>1008</v>
      </c>
      <c r="AT17" s="11" t="str">
        <f t="shared" si="3"/>
        <v>February</v>
      </c>
      <c r="AU17" s="11" t="s">
        <v>10</v>
      </c>
      <c r="AV17" s="39">
        <f t="shared" si="4"/>
        <v>16</v>
      </c>
      <c r="AW17">
        <f t="shared" si="5"/>
        <v>6</v>
      </c>
      <c r="AX17">
        <f t="shared" si="6"/>
        <v>2</v>
      </c>
      <c r="AY17">
        <f t="shared" si="7"/>
        <v>4</v>
      </c>
      <c r="AZ17">
        <f t="shared" si="8"/>
        <v>27</v>
      </c>
      <c r="BA17">
        <f>FebReport[[#This Row],[Days]]-FebReport[[#This Row],[Absent]]</f>
        <v>21</v>
      </c>
      <c r="BB17" s="43">
        <v>50000</v>
      </c>
      <c r="BC17" s="43">
        <f>FebReport[[#This Row],[Salary]]/FebReport[[#This Row],[Days]]</f>
        <v>1851.851851851852</v>
      </c>
      <c r="BD17" s="43">
        <f>FebReport[[#This Row],[Per Day Salary]]*FebReport[[#This Row],[Absent]]</f>
        <v>11111.111111111111</v>
      </c>
      <c r="BE17" s="43">
        <f>FebReport[[#This Row],[Salary]]-FebReport[[#This Row],[Deduction]]</f>
        <v>38888.888888888891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40</v>
      </c>
      <c r="L18" s="23" t="str">
        <f t="shared" si="2"/>
        <v>WO</v>
      </c>
      <c r="M18" s="23" t="s">
        <v>40</v>
      </c>
      <c r="N18" s="23" t="s">
        <v>40</v>
      </c>
      <c r="O18" s="23" t="s">
        <v>40</v>
      </c>
      <c r="P18" s="23" t="s">
        <v>42</v>
      </c>
      <c r="Q18" s="23" t="s">
        <v>40</v>
      </c>
      <c r="R18" s="23" t="s">
        <v>40</v>
      </c>
      <c r="S18" s="23" t="str">
        <f t="shared" si="2"/>
        <v>WO</v>
      </c>
      <c r="T18" s="23" t="s">
        <v>40</v>
      </c>
      <c r="U18" s="23" t="s">
        <v>40</v>
      </c>
      <c r="V18" s="23" t="s">
        <v>40</v>
      </c>
      <c r="W18" s="23" t="s">
        <v>40</v>
      </c>
      <c r="X18" s="23" t="s">
        <v>40</v>
      </c>
      <c r="Y18" s="23" t="s">
        <v>40</v>
      </c>
      <c r="Z18" s="23" t="str">
        <f t="shared" si="2"/>
        <v>WO</v>
      </c>
      <c r="AA18" s="23" t="s">
        <v>40</v>
      </c>
      <c r="AB18" s="23" t="s">
        <v>40</v>
      </c>
      <c r="AC18" s="23" t="s">
        <v>40</v>
      </c>
      <c r="AD18" s="23" t="s">
        <v>42</v>
      </c>
      <c r="AE18" s="23" t="s">
        <v>40</v>
      </c>
      <c r="AF18" s="23" t="s">
        <v>40</v>
      </c>
      <c r="AG18" s="23" t="str">
        <f t="shared" si="2"/>
        <v>WO</v>
      </c>
      <c r="AH18" s="23" t="s">
        <v>40</v>
      </c>
      <c r="AI18" s="23" t="s">
        <v>40</v>
      </c>
      <c r="AJ18" s="23" t="s">
        <v>40</v>
      </c>
      <c r="AK18" s="23" t="s">
        <v>40</v>
      </c>
      <c r="AL18" s="23" t="s">
        <v>40</v>
      </c>
      <c r="AM18" s="23"/>
      <c r="AN18" s="23"/>
      <c r="AO18" s="24"/>
      <c r="AP18" s="52"/>
      <c r="AQ18" s="54"/>
      <c r="AR18" s="30">
        <v>9</v>
      </c>
      <c r="AS18" s="11">
        <v>1009</v>
      </c>
      <c r="AT18" s="11" t="str">
        <f t="shared" si="3"/>
        <v>February</v>
      </c>
      <c r="AU18" s="11" t="s">
        <v>11</v>
      </c>
      <c r="AV18" s="39">
        <f t="shared" si="4"/>
        <v>22</v>
      </c>
      <c r="AW18">
        <f t="shared" si="5"/>
        <v>0</v>
      </c>
      <c r="AX18">
        <f t="shared" si="6"/>
        <v>2</v>
      </c>
      <c r="AY18">
        <f t="shared" si="7"/>
        <v>4</v>
      </c>
      <c r="AZ18">
        <f t="shared" si="8"/>
        <v>27</v>
      </c>
      <c r="BA18">
        <f>FebReport[[#This Row],[Days]]-FebReport[[#This Row],[Absent]]</f>
        <v>27</v>
      </c>
      <c r="BB18" s="43">
        <v>25000</v>
      </c>
      <c r="BC18" s="43">
        <f>FebReport[[#This Row],[Salary]]/FebReport[[#This Row],[Days]]</f>
        <v>925.92592592592598</v>
      </c>
      <c r="BD18" s="43">
        <f>FebReport[[#This Row],[Per Day Salary]]*FebReport[[#This Row],[Absent]]</f>
        <v>0</v>
      </c>
      <c r="BE18" s="43">
        <f>FebReport[[#This Row],[Salary]]-FebReport[[#This Row],[Deduction]]</f>
        <v>25000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41</v>
      </c>
      <c r="L19" s="23" t="str">
        <f t="shared" ref="L19:Z29" si="9">IF(L$8="Sun","WO","")</f>
        <v>WO</v>
      </c>
      <c r="M19" s="23" t="s">
        <v>40</v>
      </c>
      <c r="N19" s="23" t="s">
        <v>40</v>
      </c>
      <c r="O19" s="23" t="s">
        <v>41</v>
      </c>
      <c r="P19" s="23" t="s">
        <v>42</v>
      </c>
      <c r="Q19" s="23" t="s">
        <v>40</v>
      </c>
      <c r="R19" s="23" t="s">
        <v>40</v>
      </c>
      <c r="S19" s="23" t="str">
        <f t="shared" si="9"/>
        <v>WO</v>
      </c>
      <c r="T19" s="23" t="s">
        <v>40</v>
      </c>
      <c r="U19" s="23" t="s">
        <v>41</v>
      </c>
      <c r="V19" s="23" t="s">
        <v>40</v>
      </c>
      <c r="W19" s="23" t="s">
        <v>40</v>
      </c>
      <c r="X19" s="23" t="s">
        <v>40</v>
      </c>
      <c r="Y19" s="23" t="s">
        <v>40</v>
      </c>
      <c r="Z19" s="23" t="str">
        <f t="shared" si="9"/>
        <v>WO</v>
      </c>
      <c r="AA19" s="23" t="s">
        <v>41</v>
      </c>
      <c r="AB19" s="23" t="s">
        <v>40</v>
      </c>
      <c r="AC19" s="23" t="s">
        <v>40</v>
      </c>
      <c r="AD19" s="23" t="s">
        <v>42</v>
      </c>
      <c r="AE19" s="23" t="s">
        <v>40</v>
      </c>
      <c r="AF19" s="23" t="s">
        <v>41</v>
      </c>
      <c r="AG19" s="23" t="str">
        <f t="shared" ref="AG19" si="10">IF(AG$8="Sun","WO","")</f>
        <v>WO</v>
      </c>
      <c r="AH19" s="23" t="s">
        <v>40</v>
      </c>
      <c r="AI19" s="23" t="s">
        <v>40</v>
      </c>
      <c r="AJ19" s="23" t="s">
        <v>40</v>
      </c>
      <c r="AK19" s="23" t="s">
        <v>40</v>
      </c>
      <c r="AL19" s="23" t="s">
        <v>40</v>
      </c>
      <c r="AM19" s="23"/>
      <c r="AN19" s="23"/>
      <c r="AO19" s="24"/>
      <c r="AP19" s="52"/>
      <c r="AQ19" s="54"/>
      <c r="AR19" s="30">
        <v>10</v>
      </c>
      <c r="AS19" s="11">
        <v>1010</v>
      </c>
      <c r="AT19" s="11" t="str">
        <f t="shared" si="3"/>
        <v>February</v>
      </c>
      <c r="AU19" s="11" t="s">
        <v>12</v>
      </c>
      <c r="AV19" s="39">
        <f t="shared" si="4"/>
        <v>17</v>
      </c>
      <c r="AW19">
        <f t="shared" si="5"/>
        <v>5</v>
      </c>
      <c r="AX19">
        <f t="shared" si="6"/>
        <v>2</v>
      </c>
      <c r="AY19">
        <f t="shared" si="7"/>
        <v>4</v>
      </c>
      <c r="AZ19">
        <f t="shared" si="8"/>
        <v>27</v>
      </c>
      <c r="BA19">
        <f>FebReport[[#This Row],[Days]]-FebReport[[#This Row],[Absent]]</f>
        <v>22</v>
      </c>
      <c r="BB19" s="43">
        <v>45000</v>
      </c>
      <c r="BC19" s="43">
        <f>FebReport[[#This Row],[Salary]]/FebReport[[#This Row],[Days]]</f>
        <v>1666.6666666666667</v>
      </c>
      <c r="BD19" s="43">
        <f>FebReport[[#This Row],[Per Day Salary]]*FebReport[[#This Row],[Absent]]</f>
        <v>8333.3333333333339</v>
      </c>
      <c r="BE19" s="43">
        <f>FebReport[[#This Row],[Salary]]-FebReport[[#This Row],[Deduction]]</f>
        <v>36666.666666666664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tr">
        <f t="shared" si="9"/>
        <v>WO</v>
      </c>
      <c r="M20" s="23" t="s">
        <v>40</v>
      </c>
      <c r="N20" s="23" t="s">
        <v>40</v>
      </c>
      <c r="O20" s="23" t="s">
        <v>40</v>
      </c>
      <c r="P20" s="23" t="s">
        <v>42</v>
      </c>
      <c r="Q20" s="23" t="s">
        <v>40</v>
      </c>
      <c r="R20" s="23" t="s">
        <v>40</v>
      </c>
      <c r="S20" s="23" t="str">
        <f t="shared" si="9"/>
        <v>WO</v>
      </c>
      <c r="T20" s="23" t="s">
        <v>40</v>
      </c>
      <c r="U20" s="23" t="s">
        <v>40</v>
      </c>
      <c r="V20" s="23" t="s">
        <v>40</v>
      </c>
      <c r="W20" s="23" t="s">
        <v>40</v>
      </c>
      <c r="X20" s="23" t="s">
        <v>40</v>
      </c>
      <c r="Y20" s="23" t="s">
        <v>40</v>
      </c>
      <c r="Z20" s="23" t="str">
        <f t="shared" si="9"/>
        <v>WO</v>
      </c>
      <c r="AA20" s="23" t="s">
        <v>40</v>
      </c>
      <c r="AB20" s="23" t="s">
        <v>40</v>
      </c>
      <c r="AC20" s="23" t="s">
        <v>40</v>
      </c>
      <c r="AD20" s="23" t="s">
        <v>42</v>
      </c>
      <c r="AE20" s="23" t="s">
        <v>40</v>
      </c>
      <c r="AF20" s="23" t="s">
        <v>40</v>
      </c>
      <c r="AG20" s="23" t="str">
        <f t="shared" ref="AG20:AG28" si="11">IF(AG$8="Sun","WO","")</f>
        <v>WO</v>
      </c>
      <c r="AH20" s="23" t="s">
        <v>40</v>
      </c>
      <c r="AI20" s="23" t="s">
        <v>40</v>
      </c>
      <c r="AJ20" s="23" t="s">
        <v>40</v>
      </c>
      <c r="AK20" s="23" t="s">
        <v>40</v>
      </c>
      <c r="AL20" s="23" t="s">
        <v>40</v>
      </c>
      <c r="AM20" s="23"/>
      <c r="AN20" s="23"/>
      <c r="AO20" s="24"/>
      <c r="AP20" s="52"/>
      <c r="AQ20" s="54"/>
      <c r="AR20" s="30">
        <v>11</v>
      </c>
      <c r="AS20" s="11">
        <v>1011</v>
      </c>
      <c r="AT20" s="11" t="str">
        <f t="shared" si="3"/>
        <v>February</v>
      </c>
      <c r="AU20" s="11" t="s">
        <v>13</v>
      </c>
      <c r="AV20" s="39">
        <f t="shared" si="4"/>
        <v>22</v>
      </c>
      <c r="AW20">
        <f t="shared" si="5"/>
        <v>0</v>
      </c>
      <c r="AX20">
        <f t="shared" si="6"/>
        <v>2</v>
      </c>
      <c r="AY20">
        <f t="shared" si="7"/>
        <v>4</v>
      </c>
      <c r="AZ20">
        <f t="shared" si="8"/>
        <v>27</v>
      </c>
      <c r="BA20">
        <f>FebReport[[#This Row],[Days]]-FebReport[[#This Row],[Absent]]</f>
        <v>27</v>
      </c>
      <c r="BB20" s="43">
        <v>48000</v>
      </c>
      <c r="BC20" s="43">
        <f>FebReport[[#This Row],[Salary]]/FebReport[[#This Row],[Days]]</f>
        <v>1777.7777777777778</v>
      </c>
      <c r="BD20" s="43">
        <f>FebReport[[#This Row],[Per Day Salary]]*FebReport[[#This Row],[Absent]]</f>
        <v>0</v>
      </c>
      <c r="BE20" s="43">
        <f>FebReport[[#This Row],[Salary]]-FebReport[[#This Row],[Deduction]]</f>
        <v>48000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40</v>
      </c>
      <c r="L21" s="23" t="str">
        <f t="shared" si="9"/>
        <v>WO</v>
      </c>
      <c r="M21" s="23" t="s">
        <v>40</v>
      </c>
      <c r="N21" s="23" t="s">
        <v>41</v>
      </c>
      <c r="O21" s="23" t="s">
        <v>40</v>
      </c>
      <c r="P21" s="23" t="s">
        <v>42</v>
      </c>
      <c r="Q21" s="23" t="s">
        <v>40</v>
      </c>
      <c r="R21" s="23" t="s">
        <v>40</v>
      </c>
      <c r="S21" s="23" t="str">
        <f t="shared" si="9"/>
        <v>WO</v>
      </c>
      <c r="T21" s="23" t="s">
        <v>40</v>
      </c>
      <c r="U21" s="23" t="s">
        <v>40</v>
      </c>
      <c r="V21" s="23" t="s">
        <v>40</v>
      </c>
      <c r="W21" s="23" t="s">
        <v>40</v>
      </c>
      <c r="X21" s="23" t="s">
        <v>40</v>
      </c>
      <c r="Y21" s="23" t="s">
        <v>41</v>
      </c>
      <c r="Z21" s="23" t="str">
        <f t="shared" si="9"/>
        <v>WO</v>
      </c>
      <c r="AA21" s="23" t="s">
        <v>40</v>
      </c>
      <c r="AB21" s="23" t="s">
        <v>40</v>
      </c>
      <c r="AC21" s="23" t="s">
        <v>40</v>
      </c>
      <c r="AD21" s="23" t="s">
        <v>42</v>
      </c>
      <c r="AE21" s="23" t="s">
        <v>40</v>
      </c>
      <c r="AF21" s="23" t="s">
        <v>40</v>
      </c>
      <c r="AG21" s="23" t="str">
        <f t="shared" si="11"/>
        <v>WO</v>
      </c>
      <c r="AH21" s="23" t="s">
        <v>40</v>
      </c>
      <c r="AI21" s="23" t="s">
        <v>40</v>
      </c>
      <c r="AJ21" s="23" t="s">
        <v>40</v>
      </c>
      <c r="AK21" s="23" t="s">
        <v>40</v>
      </c>
      <c r="AL21" s="23" t="s">
        <v>41</v>
      </c>
      <c r="AM21" s="23"/>
      <c r="AN21" s="23"/>
      <c r="AO21" s="24"/>
      <c r="AP21" s="52"/>
      <c r="AQ21" s="54"/>
      <c r="AR21" s="30">
        <v>12</v>
      </c>
      <c r="AS21" s="11">
        <v>1012</v>
      </c>
      <c r="AT21" s="11" t="str">
        <f t="shared" si="3"/>
        <v>February</v>
      </c>
      <c r="AU21" s="11" t="s">
        <v>14</v>
      </c>
      <c r="AV21" s="39">
        <f t="shared" si="4"/>
        <v>19</v>
      </c>
      <c r="AW21">
        <f t="shared" si="5"/>
        <v>3</v>
      </c>
      <c r="AX21">
        <f t="shared" si="6"/>
        <v>2</v>
      </c>
      <c r="AY21">
        <f t="shared" si="7"/>
        <v>4</v>
      </c>
      <c r="AZ21">
        <f t="shared" si="8"/>
        <v>27</v>
      </c>
      <c r="BA21">
        <f>FebReport[[#This Row],[Days]]-FebReport[[#This Row],[Absent]]</f>
        <v>24</v>
      </c>
      <c r="BB21" s="43">
        <v>52000</v>
      </c>
      <c r="BC21" s="43">
        <f>FebReport[[#This Row],[Salary]]/FebReport[[#This Row],[Days]]</f>
        <v>1925.9259259259259</v>
      </c>
      <c r="BD21" s="43">
        <f>FebReport[[#This Row],[Per Day Salary]]*FebReport[[#This Row],[Absent]]</f>
        <v>5777.7777777777774</v>
      </c>
      <c r="BE21" s="43">
        <f>FebReport[[#This Row],[Salary]]-FebReport[[#This Row],[Deduction]]</f>
        <v>46222.222222222219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40</v>
      </c>
      <c r="L22" s="23" t="str">
        <f t="shared" si="9"/>
        <v>WO</v>
      </c>
      <c r="M22" s="23" t="s">
        <v>40</v>
      </c>
      <c r="N22" s="23" t="s">
        <v>40</v>
      </c>
      <c r="O22" s="23" t="s">
        <v>40</v>
      </c>
      <c r="P22" s="23" t="s">
        <v>42</v>
      </c>
      <c r="Q22" s="23" t="s">
        <v>40</v>
      </c>
      <c r="R22" s="23" t="s">
        <v>40</v>
      </c>
      <c r="S22" s="23" t="str">
        <f t="shared" si="9"/>
        <v>WO</v>
      </c>
      <c r="T22" s="23" t="s">
        <v>40</v>
      </c>
      <c r="U22" s="23" t="s">
        <v>40</v>
      </c>
      <c r="V22" s="23" t="s">
        <v>40</v>
      </c>
      <c r="W22" s="23" t="s">
        <v>40</v>
      </c>
      <c r="X22" s="23" t="s">
        <v>40</v>
      </c>
      <c r="Y22" s="23" t="s">
        <v>40</v>
      </c>
      <c r="Z22" s="23" t="str">
        <f t="shared" si="9"/>
        <v>WO</v>
      </c>
      <c r="AA22" s="23" t="s">
        <v>40</v>
      </c>
      <c r="AB22" s="23" t="s">
        <v>40</v>
      </c>
      <c r="AC22" s="23" t="s">
        <v>40</v>
      </c>
      <c r="AD22" s="23" t="s">
        <v>42</v>
      </c>
      <c r="AE22" s="23" t="s">
        <v>40</v>
      </c>
      <c r="AF22" s="23" t="s">
        <v>40</v>
      </c>
      <c r="AG22" s="23" t="str">
        <f t="shared" si="11"/>
        <v>WO</v>
      </c>
      <c r="AH22" s="23" t="s">
        <v>40</v>
      </c>
      <c r="AI22" s="23" t="s">
        <v>40</v>
      </c>
      <c r="AJ22" s="23" t="s">
        <v>40</v>
      </c>
      <c r="AK22" s="23" t="s">
        <v>40</v>
      </c>
      <c r="AL22" s="23" t="s">
        <v>40</v>
      </c>
      <c r="AM22" s="23"/>
      <c r="AN22" s="23"/>
      <c r="AO22" s="24"/>
      <c r="AP22" s="52"/>
      <c r="AQ22" s="54"/>
      <c r="AR22" s="30">
        <v>13</v>
      </c>
      <c r="AS22" s="11">
        <v>1013</v>
      </c>
      <c r="AT22" s="11" t="str">
        <f t="shared" si="3"/>
        <v>February</v>
      </c>
      <c r="AU22" s="11" t="s">
        <v>15</v>
      </c>
      <c r="AV22" s="39">
        <f t="shared" si="4"/>
        <v>22</v>
      </c>
      <c r="AW22">
        <f t="shared" si="5"/>
        <v>0</v>
      </c>
      <c r="AX22">
        <f t="shared" si="6"/>
        <v>2</v>
      </c>
      <c r="AY22">
        <f t="shared" si="7"/>
        <v>4</v>
      </c>
      <c r="AZ22">
        <f t="shared" si="8"/>
        <v>27</v>
      </c>
      <c r="BA22">
        <f>FebReport[[#This Row],[Days]]-FebReport[[#This Row],[Absent]]</f>
        <v>27</v>
      </c>
      <c r="BB22" s="43">
        <v>45000</v>
      </c>
      <c r="BC22" s="43">
        <f>FebReport[[#This Row],[Salary]]/FebReport[[#This Row],[Days]]</f>
        <v>1666.6666666666667</v>
      </c>
      <c r="BD22" s="43">
        <f>FebReport[[#This Row],[Per Day Salary]]*FebReport[[#This Row],[Absent]]</f>
        <v>0</v>
      </c>
      <c r="BE22" s="43">
        <f>FebReport[[#This Row],[Salary]]-FebReport[[#This Row],[Deduction]]</f>
        <v>45000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40</v>
      </c>
      <c r="L23" s="23" t="str">
        <f t="shared" si="9"/>
        <v>WO</v>
      </c>
      <c r="M23" s="23" t="s">
        <v>40</v>
      </c>
      <c r="N23" s="23" t="s">
        <v>40</v>
      </c>
      <c r="O23" s="23" t="s">
        <v>40</v>
      </c>
      <c r="P23" s="23" t="s">
        <v>42</v>
      </c>
      <c r="Q23" s="23" t="s">
        <v>40</v>
      </c>
      <c r="R23" s="23" t="s">
        <v>40</v>
      </c>
      <c r="S23" s="23" t="str">
        <f t="shared" si="9"/>
        <v>WO</v>
      </c>
      <c r="T23" s="23" t="s">
        <v>40</v>
      </c>
      <c r="U23" s="23" t="s">
        <v>40</v>
      </c>
      <c r="V23" s="23" t="s">
        <v>40</v>
      </c>
      <c r="W23" s="23" t="s">
        <v>40</v>
      </c>
      <c r="X23" s="23" t="s">
        <v>40</v>
      </c>
      <c r="Y23" s="23" t="s">
        <v>40</v>
      </c>
      <c r="Z23" s="23" t="str">
        <f t="shared" si="9"/>
        <v>WO</v>
      </c>
      <c r="AA23" s="23" t="s">
        <v>40</v>
      </c>
      <c r="AB23" s="23" t="s">
        <v>40</v>
      </c>
      <c r="AC23" s="23" t="s">
        <v>40</v>
      </c>
      <c r="AD23" s="23" t="s">
        <v>42</v>
      </c>
      <c r="AE23" s="23" t="s">
        <v>41</v>
      </c>
      <c r="AF23" s="23" t="s">
        <v>40</v>
      </c>
      <c r="AG23" s="23" t="str">
        <f t="shared" si="11"/>
        <v>WO</v>
      </c>
      <c r="AH23" s="23" t="s">
        <v>40</v>
      </c>
      <c r="AI23" s="23" t="s">
        <v>40</v>
      </c>
      <c r="AJ23" s="23" t="s">
        <v>40</v>
      </c>
      <c r="AK23" s="23" t="s">
        <v>40</v>
      </c>
      <c r="AL23" s="23" t="s">
        <v>40</v>
      </c>
      <c r="AM23" s="23"/>
      <c r="AN23" s="23"/>
      <c r="AO23" s="24"/>
      <c r="AP23" s="52"/>
      <c r="AQ23" s="54"/>
      <c r="AR23" s="30">
        <v>14</v>
      </c>
      <c r="AS23" s="11">
        <v>1014</v>
      </c>
      <c r="AT23" s="11" t="str">
        <f t="shared" si="3"/>
        <v>February</v>
      </c>
      <c r="AU23" s="11" t="s">
        <v>16</v>
      </c>
      <c r="AV23" s="39">
        <f t="shared" si="4"/>
        <v>21</v>
      </c>
      <c r="AW23">
        <f t="shared" si="5"/>
        <v>1</v>
      </c>
      <c r="AX23">
        <f t="shared" si="6"/>
        <v>2</v>
      </c>
      <c r="AY23">
        <f t="shared" si="7"/>
        <v>4</v>
      </c>
      <c r="AZ23">
        <f t="shared" si="8"/>
        <v>27</v>
      </c>
      <c r="BA23">
        <f>FebReport[[#This Row],[Days]]-FebReport[[#This Row],[Absent]]</f>
        <v>26</v>
      </c>
      <c r="BB23" s="43">
        <v>15000</v>
      </c>
      <c r="BC23" s="43">
        <f>FebReport[[#This Row],[Salary]]/FebReport[[#This Row],[Days]]</f>
        <v>555.55555555555554</v>
      </c>
      <c r="BD23" s="43">
        <f>FebReport[[#This Row],[Per Day Salary]]*FebReport[[#This Row],[Absent]]</f>
        <v>555.55555555555554</v>
      </c>
      <c r="BE23" s="43">
        <f>FebReport[[#This Row],[Salary]]-FebReport[[#This Row],[Deduction]]</f>
        <v>14444.444444444445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41</v>
      </c>
      <c r="L24" s="23" t="str">
        <f t="shared" si="9"/>
        <v>WO</v>
      </c>
      <c r="M24" s="23" t="s">
        <v>41</v>
      </c>
      <c r="N24" s="23" t="s">
        <v>40</v>
      </c>
      <c r="O24" s="23" t="s">
        <v>40</v>
      </c>
      <c r="P24" s="23" t="s">
        <v>42</v>
      </c>
      <c r="Q24" s="23" t="s">
        <v>40</v>
      </c>
      <c r="R24" s="23" t="s">
        <v>40</v>
      </c>
      <c r="S24" s="23" t="str">
        <f t="shared" si="9"/>
        <v>WO</v>
      </c>
      <c r="T24" s="23" t="s">
        <v>40</v>
      </c>
      <c r="U24" s="23" t="s">
        <v>40</v>
      </c>
      <c r="V24" s="23" t="s">
        <v>40</v>
      </c>
      <c r="W24" s="23" t="s">
        <v>41</v>
      </c>
      <c r="X24" s="23" t="s">
        <v>40</v>
      </c>
      <c r="Y24" s="23" t="s">
        <v>40</v>
      </c>
      <c r="Z24" s="23" t="str">
        <f t="shared" si="9"/>
        <v>WO</v>
      </c>
      <c r="AA24" s="23" t="s">
        <v>41</v>
      </c>
      <c r="AB24" s="23" t="s">
        <v>40</v>
      </c>
      <c r="AC24" s="23" t="s">
        <v>40</v>
      </c>
      <c r="AD24" s="23" t="s">
        <v>42</v>
      </c>
      <c r="AE24" s="23" t="s">
        <v>40</v>
      </c>
      <c r="AF24" s="23" t="s">
        <v>40</v>
      </c>
      <c r="AG24" s="23" t="str">
        <f t="shared" si="11"/>
        <v>WO</v>
      </c>
      <c r="AH24" s="23" t="s">
        <v>40</v>
      </c>
      <c r="AI24" s="23" t="s">
        <v>40</v>
      </c>
      <c r="AJ24" s="23" t="s">
        <v>41</v>
      </c>
      <c r="AK24" s="23" t="s">
        <v>40</v>
      </c>
      <c r="AL24" s="23" t="s">
        <v>40</v>
      </c>
      <c r="AM24" s="23"/>
      <c r="AN24" s="23"/>
      <c r="AO24" s="24"/>
      <c r="AP24" s="52"/>
      <c r="AQ24" s="54"/>
      <c r="AR24" s="30">
        <v>15</v>
      </c>
      <c r="AS24" s="11">
        <v>1015</v>
      </c>
      <c r="AT24" s="11" t="str">
        <f t="shared" si="3"/>
        <v>February</v>
      </c>
      <c r="AU24" s="11" t="s">
        <v>17</v>
      </c>
      <c r="AV24" s="39">
        <f t="shared" si="4"/>
        <v>17</v>
      </c>
      <c r="AW24">
        <f t="shared" si="5"/>
        <v>5</v>
      </c>
      <c r="AX24">
        <f t="shared" si="6"/>
        <v>2</v>
      </c>
      <c r="AY24">
        <f t="shared" si="7"/>
        <v>4</v>
      </c>
      <c r="AZ24">
        <f t="shared" si="8"/>
        <v>27</v>
      </c>
      <c r="BA24">
        <f>FebReport[[#This Row],[Days]]-FebReport[[#This Row],[Absent]]</f>
        <v>22</v>
      </c>
      <c r="BB24" s="43">
        <v>46000</v>
      </c>
      <c r="BC24" s="43">
        <f>FebReport[[#This Row],[Salary]]/FebReport[[#This Row],[Days]]</f>
        <v>1703.7037037037037</v>
      </c>
      <c r="BD24" s="43">
        <f>FebReport[[#This Row],[Per Day Salary]]*FebReport[[#This Row],[Absent]]</f>
        <v>8518.5185185185182</v>
      </c>
      <c r="BE24" s="43">
        <f>FebReport[[#This Row],[Salary]]-FebReport[[#This Row],[Deduction]]</f>
        <v>37481.481481481482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40</v>
      </c>
      <c r="L25" s="23" t="str">
        <f t="shared" si="9"/>
        <v>WO</v>
      </c>
      <c r="M25" s="23" t="s">
        <v>40</v>
      </c>
      <c r="N25" s="23" t="s">
        <v>40</v>
      </c>
      <c r="O25" s="23" t="s">
        <v>40</v>
      </c>
      <c r="P25" s="23" t="s">
        <v>42</v>
      </c>
      <c r="Q25" s="23" t="s">
        <v>40</v>
      </c>
      <c r="R25" s="23" t="s">
        <v>40</v>
      </c>
      <c r="S25" s="23" t="str">
        <f t="shared" si="9"/>
        <v>WO</v>
      </c>
      <c r="T25" s="23" t="s">
        <v>40</v>
      </c>
      <c r="U25" s="23" t="s">
        <v>40</v>
      </c>
      <c r="V25" s="23" t="s">
        <v>40</v>
      </c>
      <c r="W25" s="23" t="s">
        <v>40</v>
      </c>
      <c r="X25" s="23" t="s">
        <v>40</v>
      </c>
      <c r="Y25" s="23" t="s">
        <v>40</v>
      </c>
      <c r="Z25" s="23" t="str">
        <f t="shared" si="9"/>
        <v>WO</v>
      </c>
      <c r="AA25" s="23" t="s">
        <v>40</v>
      </c>
      <c r="AB25" s="23" t="s">
        <v>40</v>
      </c>
      <c r="AC25" s="23" t="s">
        <v>41</v>
      </c>
      <c r="AD25" s="23" t="s">
        <v>42</v>
      </c>
      <c r="AE25" s="23" t="s">
        <v>40</v>
      </c>
      <c r="AF25" s="23" t="s">
        <v>40</v>
      </c>
      <c r="AG25" s="23" t="str">
        <f t="shared" si="11"/>
        <v>WO</v>
      </c>
      <c r="AH25" s="23" t="s">
        <v>40</v>
      </c>
      <c r="AI25" s="23" t="s">
        <v>40</v>
      </c>
      <c r="AJ25" s="23" t="s">
        <v>40</v>
      </c>
      <c r="AK25" s="23" t="s">
        <v>40</v>
      </c>
      <c r="AL25" s="23" t="s">
        <v>40</v>
      </c>
      <c r="AM25" s="23"/>
      <c r="AN25" s="23"/>
      <c r="AO25" s="24"/>
      <c r="AP25" s="52"/>
      <c r="AQ25" s="54"/>
      <c r="AR25" s="30">
        <v>16</v>
      </c>
      <c r="AS25" s="11">
        <v>1016</v>
      </c>
      <c r="AT25" s="11" t="str">
        <f t="shared" si="3"/>
        <v>February</v>
      </c>
      <c r="AU25" s="11" t="s">
        <v>18</v>
      </c>
      <c r="AV25" s="39">
        <f t="shared" si="4"/>
        <v>21</v>
      </c>
      <c r="AW25">
        <f t="shared" si="5"/>
        <v>1</v>
      </c>
      <c r="AX25">
        <f t="shared" si="6"/>
        <v>2</v>
      </c>
      <c r="AY25">
        <f t="shared" si="7"/>
        <v>4</v>
      </c>
      <c r="AZ25">
        <f t="shared" si="8"/>
        <v>27</v>
      </c>
      <c r="BA25">
        <f>FebReport[[#This Row],[Days]]-FebReport[[#This Row],[Absent]]</f>
        <v>26</v>
      </c>
      <c r="BB25" s="43">
        <v>52000</v>
      </c>
      <c r="BC25" s="43">
        <f>FebReport[[#This Row],[Salary]]/FebReport[[#This Row],[Days]]</f>
        <v>1925.9259259259259</v>
      </c>
      <c r="BD25" s="43">
        <f>FebReport[[#This Row],[Per Day Salary]]*FebReport[[#This Row],[Absent]]</f>
        <v>1925.9259259259259</v>
      </c>
      <c r="BE25" s="43">
        <f>FebReport[[#This Row],[Salary]]-FebReport[[#This Row],[Deduction]]</f>
        <v>50074.074074074073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tr">
        <f t="shared" si="9"/>
        <v>WO</v>
      </c>
      <c r="M26" s="23" t="s">
        <v>40</v>
      </c>
      <c r="N26" s="23" t="s">
        <v>40</v>
      </c>
      <c r="O26" s="23" t="s">
        <v>40</v>
      </c>
      <c r="P26" s="23" t="s">
        <v>42</v>
      </c>
      <c r="Q26" s="23" t="s">
        <v>40</v>
      </c>
      <c r="R26" s="23" t="s">
        <v>40</v>
      </c>
      <c r="S26" s="23" t="str">
        <f t="shared" si="9"/>
        <v>WO</v>
      </c>
      <c r="T26" s="23" t="s">
        <v>40</v>
      </c>
      <c r="U26" s="23" t="s">
        <v>41</v>
      </c>
      <c r="V26" s="23" t="s">
        <v>40</v>
      </c>
      <c r="W26" s="23" t="s">
        <v>40</v>
      </c>
      <c r="X26" s="23" t="s">
        <v>40</v>
      </c>
      <c r="Y26" s="23" t="s">
        <v>40</v>
      </c>
      <c r="Z26" s="23" t="str">
        <f t="shared" si="9"/>
        <v>WO</v>
      </c>
      <c r="AA26" s="23" t="s">
        <v>40</v>
      </c>
      <c r="AB26" s="23" t="s">
        <v>40</v>
      </c>
      <c r="AC26" s="23" t="s">
        <v>40</v>
      </c>
      <c r="AD26" s="23" t="s">
        <v>42</v>
      </c>
      <c r="AE26" s="23" t="s">
        <v>40</v>
      </c>
      <c r="AF26" s="23" t="s">
        <v>41</v>
      </c>
      <c r="AG26" s="23" t="str">
        <f t="shared" si="11"/>
        <v>WO</v>
      </c>
      <c r="AH26" s="23" t="s">
        <v>40</v>
      </c>
      <c r="AI26" s="23" t="s">
        <v>41</v>
      </c>
      <c r="AJ26" s="23" t="s">
        <v>40</v>
      </c>
      <c r="AK26" s="23" t="s">
        <v>40</v>
      </c>
      <c r="AL26" s="23" t="s">
        <v>41</v>
      </c>
      <c r="AM26" s="23"/>
      <c r="AN26" s="23"/>
      <c r="AO26" s="24"/>
      <c r="AP26" s="52"/>
      <c r="AQ26" s="54"/>
      <c r="AR26" s="30">
        <v>17</v>
      </c>
      <c r="AS26" s="11">
        <v>1017</v>
      </c>
      <c r="AT26" s="11" t="str">
        <f t="shared" si="3"/>
        <v>February</v>
      </c>
      <c r="AU26" s="11" t="s">
        <v>19</v>
      </c>
      <c r="AV26" s="39">
        <f t="shared" si="4"/>
        <v>18</v>
      </c>
      <c r="AW26">
        <f t="shared" si="5"/>
        <v>4</v>
      </c>
      <c r="AX26">
        <f t="shared" si="6"/>
        <v>2</v>
      </c>
      <c r="AY26">
        <f t="shared" si="7"/>
        <v>4</v>
      </c>
      <c r="AZ26">
        <f t="shared" si="8"/>
        <v>27</v>
      </c>
      <c r="BA26">
        <f>FebReport[[#This Row],[Days]]-FebReport[[#This Row],[Absent]]</f>
        <v>23</v>
      </c>
      <c r="BB26" s="43">
        <v>42000</v>
      </c>
      <c r="BC26" s="43">
        <f>FebReport[[#This Row],[Salary]]/FebReport[[#This Row],[Days]]</f>
        <v>1555.5555555555557</v>
      </c>
      <c r="BD26" s="43">
        <f>FebReport[[#This Row],[Per Day Salary]]*FebReport[[#This Row],[Absent]]</f>
        <v>6222.2222222222226</v>
      </c>
      <c r="BE26" s="43">
        <f>FebReport[[#This Row],[Salary]]-FebReport[[#This Row],[Deduction]]</f>
        <v>35777.777777777781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tr">
        <f t="shared" si="9"/>
        <v>WO</v>
      </c>
      <c r="M27" s="23" t="s">
        <v>40</v>
      </c>
      <c r="N27" s="23" t="s">
        <v>40</v>
      </c>
      <c r="O27" s="23" t="s">
        <v>40</v>
      </c>
      <c r="P27" s="23" t="s">
        <v>42</v>
      </c>
      <c r="Q27" s="23" t="s">
        <v>40</v>
      </c>
      <c r="R27" s="23" t="s">
        <v>40</v>
      </c>
      <c r="S27" s="23" t="str">
        <f t="shared" si="9"/>
        <v>WO</v>
      </c>
      <c r="T27" s="23" t="s">
        <v>40</v>
      </c>
      <c r="U27" s="23" t="s">
        <v>40</v>
      </c>
      <c r="V27" s="23" t="s">
        <v>40</v>
      </c>
      <c r="W27" s="23" t="s">
        <v>40</v>
      </c>
      <c r="X27" s="23" t="s">
        <v>40</v>
      </c>
      <c r="Y27" s="23" t="s">
        <v>40</v>
      </c>
      <c r="Z27" s="23" t="str">
        <f t="shared" si="9"/>
        <v>WO</v>
      </c>
      <c r="AA27" s="23" t="s">
        <v>40</v>
      </c>
      <c r="AB27" s="23" t="s">
        <v>41</v>
      </c>
      <c r="AC27" s="23" t="s">
        <v>40</v>
      </c>
      <c r="AD27" s="23" t="s">
        <v>42</v>
      </c>
      <c r="AE27" s="23" t="s">
        <v>40</v>
      </c>
      <c r="AF27" s="23" t="s">
        <v>40</v>
      </c>
      <c r="AG27" s="23" t="str">
        <f t="shared" si="11"/>
        <v>WO</v>
      </c>
      <c r="AH27" s="23" t="s">
        <v>40</v>
      </c>
      <c r="AI27" s="23" t="s">
        <v>40</v>
      </c>
      <c r="AJ27" s="23" t="s">
        <v>40</v>
      </c>
      <c r="AK27" s="23" t="s">
        <v>40</v>
      </c>
      <c r="AL27" s="23" t="s">
        <v>40</v>
      </c>
      <c r="AM27" s="23"/>
      <c r="AN27" s="23"/>
      <c r="AO27" s="24"/>
      <c r="AP27" s="52"/>
      <c r="AQ27" s="54"/>
      <c r="AR27" s="30">
        <v>18</v>
      </c>
      <c r="AS27" s="11">
        <v>1018</v>
      </c>
      <c r="AT27" s="11" t="str">
        <f t="shared" si="3"/>
        <v>February</v>
      </c>
      <c r="AU27" s="11" t="s">
        <v>20</v>
      </c>
      <c r="AV27" s="39">
        <f t="shared" si="4"/>
        <v>21</v>
      </c>
      <c r="AW27">
        <f t="shared" si="5"/>
        <v>1</v>
      </c>
      <c r="AX27">
        <f t="shared" si="6"/>
        <v>2</v>
      </c>
      <c r="AY27">
        <f t="shared" si="7"/>
        <v>4</v>
      </c>
      <c r="AZ27">
        <f t="shared" si="8"/>
        <v>27</v>
      </c>
      <c r="BA27">
        <f>FebReport[[#This Row],[Days]]-FebReport[[#This Row],[Absent]]</f>
        <v>26</v>
      </c>
      <c r="BB27" s="43">
        <v>62000</v>
      </c>
      <c r="BC27" s="43">
        <f>FebReport[[#This Row],[Salary]]/FebReport[[#This Row],[Days]]</f>
        <v>2296.2962962962961</v>
      </c>
      <c r="BD27" s="43">
        <f>FebReport[[#This Row],[Per Day Salary]]*FebReport[[#This Row],[Absent]]</f>
        <v>2296.2962962962961</v>
      </c>
      <c r="BE27" s="43">
        <f>FebReport[[#This Row],[Salary]]-FebReport[[#This Row],[Deduction]]</f>
        <v>59703.703703703701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41</v>
      </c>
      <c r="L28" s="23" t="str">
        <f t="shared" si="9"/>
        <v>WO</v>
      </c>
      <c r="M28" s="23" t="s">
        <v>40</v>
      </c>
      <c r="N28" s="23" t="s">
        <v>40</v>
      </c>
      <c r="O28" s="23" t="s">
        <v>40</v>
      </c>
      <c r="P28" s="23" t="s">
        <v>42</v>
      </c>
      <c r="Q28" s="23" t="s">
        <v>40</v>
      </c>
      <c r="R28" s="23" t="s">
        <v>40</v>
      </c>
      <c r="S28" s="23" t="str">
        <f t="shared" si="9"/>
        <v>WO</v>
      </c>
      <c r="T28" s="23" t="s">
        <v>40</v>
      </c>
      <c r="U28" s="23" t="s">
        <v>40</v>
      </c>
      <c r="V28" s="23" t="s">
        <v>40</v>
      </c>
      <c r="W28" s="23" t="s">
        <v>40</v>
      </c>
      <c r="X28" s="23" t="s">
        <v>40</v>
      </c>
      <c r="Y28" s="23" t="s">
        <v>40</v>
      </c>
      <c r="Z28" s="23" t="str">
        <f t="shared" si="9"/>
        <v>WO</v>
      </c>
      <c r="AA28" s="23" t="s">
        <v>40</v>
      </c>
      <c r="AB28" s="23" t="s">
        <v>40</v>
      </c>
      <c r="AC28" s="23" t="s">
        <v>40</v>
      </c>
      <c r="AD28" s="23" t="s">
        <v>42</v>
      </c>
      <c r="AE28" s="23" t="s">
        <v>40</v>
      </c>
      <c r="AF28" s="23" t="s">
        <v>40</v>
      </c>
      <c r="AG28" s="23" t="str">
        <f t="shared" si="11"/>
        <v>WO</v>
      </c>
      <c r="AH28" s="23" t="s">
        <v>40</v>
      </c>
      <c r="AI28" s="23" t="s">
        <v>40</v>
      </c>
      <c r="AJ28" s="23" t="s">
        <v>40</v>
      </c>
      <c r="AK28" s="23" t="s">
        <v>40</v>
      </c>
      <c r="AL28" s="23" t="s">
        <v>40</v>
      </c>
      <c r="AM28" s="23"/>
      <c r="AN28" s="23"/>
      <c r="AO28" s="24"/>
      <c r="AP28" s="52"/>
      <c r="AQ28" s="54"/>
      <c r="AR28" s="30">
        <v>19</v>
      </c>
      <c r="AS28" s="11">
        <v>1019</v>
      </c>
      <c r="AT28" s="11" t="str">
        <f t="shared" si="3"/>
        <v>February</v>
      </c>
      <c r="AU28" s="11" t="s">
        <v>21</v>
      </c>
      <c r="AV28" s="39">
        <f t="shared" si="4"/>
        <v>21</v>
      </c>
      <c r="AW28">
        <f t="shared" si="5"/>
        <v>1</v>
      </c>
      <c r="AX28">
        <f t="shared" si="6"/>
        <v>2</v>
      </c>
      <c r="AY28">
        <f t="shared" si="7"/>
        <v>4</v>
      </c>
      <c r="AZ28">
        <f t="shared" si="8"/>
        <v>27</v>
      </c>
      <c r="BA28">
        <f>FebReport[[#This Row],[Days]]-FebReport[[#This Row],[Absent]]</f>
        <v>26</v>
      </c>
      <c r="BB28" s="43">
        <v>41000</v>
      </c>
      <c r="BC28" s="43">
        <f>FebReport[[#This Row],[Salary]]/FebReport[[#This Row],[Days]]</f>
        <v>1518.5185185185185</v>
      </c>
      <c r="BD28" s="43">
        <f>FebReport[[#This Row],[Per Day Salary]]*FebReport[[#This Row],[Absent]]</f>
        <v>1518.5185185185185</v>
      </c>
      <c r="BE28" s="43">
        <f>FebReport[[#This Row],[Salary]]-FebReport[[#This Row],[Deduction]]</f>
        <v>39481.481481481482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tr">
        <f t="shared" si="9"/>
        <v>WO</v>
      </c>
      <c r="M29" s="26" t="s">
        <v>40</v>
      </c>
      <c r="N29" s="26" t="s">
        <v>40</v>
      </c>
      <c r="O29" s="26" t="s">
        <v>40</v>
      </c>
      <c r="P29" s="26" t="s">
        <v>42</v>
      </c>
      <c r="Q29" s="26" t="s">
        <v>40</v>
      </c>
      <c r="R29" s="26" t="s">
        <v>40</v>
      </c>
      <c r="S29" s="26" t="str">
        <f t="shared" si="9"/>
        <v>WO</v>
      </c>
      <c r="T29" s="26" t="s">
        <v>40</v>
      </c>
      <c r="U29" s="26" t="s">
        <v>40</v>
      </c>
      <c r="V29" s="26" t="s">
        <v>40</v>
      </c>
      <c r="W29" s="26" t="s">
        <v>40</v>
      </c>
      <c r="X29" s="26" t="s">
        <v>40</v>
      </c>
      <c r="Y29" s="26" t="s">
        <v>40</v>
      </c>
      <c r="Z29" s="26" t="str">
        <f t="shared" si="9"/>
        <v>WO</v>
      </c>
      <c r="AA29" s="26" t="s">
        <v>40</v>
      </c>
      <c r="AB29" s="26" t="s">
        <v>40</v>
      </c>
      <c r="AC29" s="26" t="s">
        <v>40</v>
      </c>
      <c r="AD29" s="26" t="s">
        <v>42</v>
      </c>
      <c r="AE29" s="26" t="s">
        <v>40</v>
      </c>
      <c r="AF29" s="26" t="s">
        <v>40</v>
      </c>
      <c r="AG29" s="26"/>
      <c r="AH29" s="26" t="s">
        <v>40</v>
      </c>
      <c r="AI29" s="26" t="s">
        <v>40</v>
      </c>
      <c r="AJ29" s="26" t="s">
        <v>40</v>
      </c>
      <c r="AK29" s="26" t="s">
        <v>40</v>
      </c>
      <c r="AL29" s="26" t="s">
        <v>40</v>
      </c>
      <c r="AM29" s="26"/>
      <c r="AN29" s="26"/>
      <c r="AO29" s="27"/>
      <c r="AP29" s="52"/>
      <c r="AQ29" s="54"/>
      <c r="AR29" s="31">
        <v>20</v>
      </c>
      <c r="AS29" s="12">
        <v>1020</v>
      </c>
      <c r="AT29" s="12" t="str">
        <f t="shared" si="3"/>
        <v>February</v>
      </c>
      <c r="AU29" s="12" t="s">
        <v>22</v>
      </c>
      <c r="AV29" s="45">
        <f t="shared" si="4"/>
        <v>22</v>
      </c>
      <c r="AW29" s="46">
        <f t="shared" si="5"/>
        <v>0</v>
      </c>
      <c r="AX29" s="46">
        <f t="shared" si="6"/>
        <v>2</v>
      </c>
      <c r="AY29" s="46">
        <f t="shared" si="7"/>
        <v>4</v>
      </c>
      <c r="AZ29" s="46">
        <f t="shared" si="8"/>
        <v>27</v>
      </c>
      <c r="BA29" s="46">
        <f>FebReport[[#This Row],[Days]]-FebReport[[#This Row],[Absent]]</f>
        <v>27</v>
      </c>
      <c r="BB29" s="47">
        <v>30000</v>
      </c>
      <c r="BC29" s="47">
        <f>FebReport[[#This Row],[Salary]]/FebReport[[#This Row],[Days]]</f>
        <v>1111.1111111111111</v>
      </c>
      <c r="BD29" s="47">
        <f>FebReport[[#This Row],[Per Day Salary]]*FebReport[[#This Row],[Absent]]</f>
        <v>0</v>
      </c>
      <c r="BE29" s="47">
        <f>FebReport[[#This Row],[Salary]]-FebReport[[#This Row],[Deduction]]</f>
        <v>30000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54" priority="1" operator="containsText" text="L">
      <formula>NOT(ISERROR(SEARCH("L",K10)))</formula>
    </cfRule>
    <cfRule type="containsText" dxfId="53" priority="2" operator="containsText" text="A">
      <formula>NOT(ISERROR(SEARCH("A",K10)))</formula>
    </cfRule>
    <cfRule type="containsText" dxfId="52" priority="3" operator="containsText" text="P">
      <formula>NOT(ISERROR(SEARCH("P",K10)))</formula>
    </cfRule>
    <cfRule type="containsText" dxfId="51" priority="4" operator="containsText" text="WO">
      <formula>NOT(ISERROR(SEARCH("WO",K10)))</formula>
    </cfRule>
    <cfRule type="containsText" dxfId="50" priority="5" operator="containsText" text="WO">
      <formula>NOT(ISERROR(SEARCH("WO",K10)))</formula>
    </cfRule>
  </conditionalFormatting>
  <dataValidations count="1">
    <dataValidation type="list" allowBlank="1" showInputMessage="1" showErrorMessage="1" sqref="K10:K29 M10:R29 T10:Y29 AA10:AF29 AH10:AO29" xr:uid="{400AD2CB-AC6C-4C2A-B472-171AA041F321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5CA626-AC47-41F3-B94D-DC35A22670E0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7182E51-02FA-4511-83C7-EF729ACF45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Feb!AV10:AY10</xm:f>
              <xm:sqref>BF10</xm:sqref>
            </x14:sparkline>
            <x14:sparkline>
              <xm:f>Feb!AV11:AY11</xm:f>
              <xm:sqref>BF11</xm:sqref>
            </x14:sparkline>
            <x14:sparkline>
              <xm:f>Feb!AV12:AY12</xm:f>
              <xm:sqref>BF12</xm:sqref>
            </x14:sparkline>
            <x14:sparkline>
              <xm:f>Feb!AV13:AY13</xm:f>
              <xm:sqref>BF13</xm:sqref>
            </x14:sparkline>
            <x14:sparkline>
              <xm:f>Feb!AV14:AY14</xm:f>
              <xm:sqref>BF14</xm:sqref>
            </x14:sparkline>
            <x14:sparkline>
              <xm:f>Feb!AV15:AY15</xm:f>
              <xm:sqref>BF15</xm:sqref>
            </x14:sparkline>
            <x14:sparkline>
              <xm:f>Feb!AV16:AY16</xm:f>
              <xm:sqref>BF16</xm:sqref>
            </x14:sparkline>
            <x14:sparkline>
              <xm:f>Feb!AV17:AY17</xm:f>
              <xm:sqref>BF17</xm:sqref>
            </x14:sparkline>
            <x14:sparkline>
              <xm:f>Feb!AV18:AY18</xm:f>
              <xm:sqref>BF18</xm:sqref>
            </x14:sparkline>
            <x14:sparkline>
              <xm:f>Feb!AV19:AY19</xm:f>
              <xm:sqref>BF19</xm:sqref>
            </x14:sparkline>
            <x14:sparkline>
              <xm:f>Feb!AV20:AY20</xm:f>
              <xm:sqref>BF20</xm:sqref>
            </x14:sparkline>
            <x14:sparkline>
              <xm:f>Feb!AV21:AY21</xm:f>
              <xm:sqref>BF21</xm:sqref>
            </x14:sparkline>
            <x14:sparkline>
              <xm:f>Feb!AV22:AY22</xm:f>
              <xm:sqref>BF22</xm:sqref>
            </x14:sparkline>
            <x14:sparkline>
              <xm:f>Feb!AV23:AY23</xm:f>
              <xm:sqref>BF23</xm:sqref>
            </x14:sparkline>
            <x14:sparkline>
              <xm:f>Feb!AV24:AY24</xm:f>
              <xm:sqref>BF24</xm:sqref>
            </x14:sparkline>
            <x14:sparkline>
              <xm:f>Feb!AV25:AY25</xm:f>
              <xm:sqref>BF25</xm:sqref>
            </x14:sparkline>
            <x14:sparkline>
              <xm:f>Feb!AV26:AY26</xm:f>
              <xm:sqref>BF26</xm:sqref>
            </x14:sparkline>
            <x14:sparkline>
              <xm:f>Feb!AV27:AY27</xm:f>
              <xm:sqref>BF27</xm:sqref>
            </x14:sparkline>
            <x14:sparkline>
              <xm:f>Feb!AV28:AY28</xm:f>
              <xm:sqref>BF28</xm:sqref>
            </x14:sparkline>
            <x14:sparkline>
              <xm:f>Feb!AV29:AY29</xm:f>
              <xm:sqref>BF29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53BD-F8CF-4785-B423-D8313E5EE360}">
  <dimension ref="D1:BH42"/>
  <sheetViews>
    <sheetView zoomScale="67" zoomScaleNormal="67" workbookViewId="0">
      <selection activeCell="AS17" sqref="AS17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49"/>
      <c r="G5" s="50" t="s">
        <v>24</v>
      </c>
      <c r="H5" s="51">
        <v>45717</v>
      </c>
      <c r="I5" s="50">
        <f>(DATEDIF($H$5,$L$5,"D"))</f>
        <v>30</v>
      </c>
      <c r="J5" s="50" t="str">
        <f>TEXT($H$5,"MMMM")</f>
        <v>March</v>
      </c>
      <c r="K5" s="50" t="s">
        <v>25</v>
      </c>
      <c r="L5" s="51">
        <f>EOMONTH(H5,0)</f>
        <v>45747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Sat</v>
      </c>
      <c r="L8" s="13" t="str">
        <f>TEXT(L9,"DDD")</f>
        <v>Sun</v>
      </c>
      <c r="M8" s="13" t="str">
        <f>TEXT(M9,"DDD")</f>
        <v>Mon</v>
      </c>
      <c r="N8" s="13" t="str">
        <f t="shared" ref="N8:AO8" si="0">TEXT(N9,"DDD")</f>
        <v>Tue</v>
      </c>
      <c r="O8" s="13" t="str">
        <f t="shared" si="0"/>
        <v>Wed</v>
      </c>
      <c r="P8" s="13" t="str">
        <f t="shared" si="0"/>
        <v>Thu</v>
      </c>
      <c r="Q8" s="13" t="str">
        <f t="shared" si="0"/>
        <v>Fri</v>
      </c>
      <c r="R8" s="13" t="str">
        <f t="shared" si="0"/>
        <v>Sat</v>
      </c>
      <c r="S8" s="13" t="str">
        <f t="shared" si="0"/>
        <v>Sun</v>
      </c>
      <c r="T8" s="13" t="str">
        <f t="shared" si="0"/>
        <v>Mon</v>
      </c>
      <c r="U8" s="13" t="str">
        <f t="shared" si="0"/>
        <v>Tue</v>
      </c>
      <c r="V8" s="13" t="str">
        <f t="shared" si="0"/>
        <v>Wed</v>
      </c>
      <c r="W8" s="13" t="str">
        <f t="shared" si="0"/>
        <v>Thu</v>
      </c>
      <c r="X8" s="13" t="str">
        <f t="shared" si="0"/>
        <v>Fri</v>
      </c>
      <c r="Y8" s="13" t="str">
        <f t="shared" si="0"/>
        <v>Sat</v>
      </c>
      <c r="Z8" s="13" t="str">
        <f t="shared" si="0"/>
        <v>Sun</v>
      </c>
      <c r="AA8" s="13" t="str">
        <f t="shared" si="0"/>
        <v>Mon</v>
      </c>
      <c r="AB8" s="13" t="str">
        <f t="shared" si="0"/>
        <v>Tue</v>
      </c>
      <c r="AC8" s="13" t="str">
        <f t="shared" si="0"/>
        <v>Wed</v>
      </c>
      <c r="AD8" s="13" t="str">
        <f t="shared" si="0"/>
        <v>Thu</v>
      </c>
      <c r="AE8" s="13" t="str">
        <f t="shared" si="0"/>
        <v>Fri</v>
      </c>
      <c r="AF8" s="13" t="str">
        <f t="shared" si="0"/>
        <v>Sat</v>
      </c>
      <c r="AG8" s="13" t="str">
        <f t="shared" si="0"/>
        <v>Sun</v>
      </c>
      <c r="AH8" s="13" t="str">
        <f t="shared" si="0"/>
        <v>Mon</v>
      </c>
      <c r="AI8" s="13" t="str">
        <f t="shared" si="0"/>
        <v>Tue</v>
      </c>
      <c r="AJ8" s="13" t="str">
        <f t="shared" si="0"/>
        <v>Wed</v>
      </c>
      <c r="AK8" s="13" t="str">
        <f t="shared" si="0"/>
        <v>Thu</v>
      </c>
      <c r="AL8" s="13" t="str">
        <f t="shared" si="0"/>
        <v>Fri</v>
      </c>
      <c r="AM8" s="13" t="str">
        <f t="shared" si="0"/>
        <v>Sat</v>
      </c>
      <c r="AN8" s="13" t="str">
        <f t="shared" si="0"/>
        <v>Sun</v>
      </c>
      <c r="AO8" s="13" t="str">
        <f t="shared" si="0"/>
        <v>Mon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45717</v>
      </c>
      <c r="L9" s="17">
        <f>IF(K9&lt;$L$5,K9+1,"")</f>
        <v>45718</v>
      </c>
      <c r="M9" s="17">
        <f t="shared" ref="M9:AQ9" si="1">IF(L9&lt;$L$5,L9+1,"")</f>
        <v>45719</v>
      </c>
      <c r="N9" s="17">
        <f t="shared" si="1"/>
        <v>45720</v>
      </c>
      <c r="O9" s="17">
        <f t="shared" si="1"/>
        <v>45721</v>
      </c>
      <c r="P9" s="17">
        <f t="shared" si="1"/>
        <v>45722</v>
      </c>
      <c r="Q9" s="17">
        <f t="shared" si="1"/>
        <v>45723</v>
      </c>
      <c r="R9" s="17">
        <f t="shared" si="1"/>
        <v>45724</v>
      </c>
      <c r="S9" s="17">
        <f t="shared" si="1"/>
        <v>45725</v>
      </c>
      <c r="T9" s="17">
        <f t="shared" si="1"/>
        <v>45726</v>
      </c>
      <c r="U9" s="17">
        <f t="shared" si="1"/>
        <v>45727</v>
      </c>
      <c r="V9" s="17">
        <f t="shared" si="1"/>
        <v>45728</v>
      </c>
      <c r="W9" s="17">
        <f t="shared" si="1"/>
        <v>45729</v>
      </c>
      <c r="X9" s="17">
        <f t="shared" si="1"/>
        <v>45730</v>
      </c>
      <c r="Y9" s="17">
        <f t="shared" si="1"/>
        <v>45731</v>
      </c>
      <c r="Z9" s="17">
        <f t="shared" si="1"/>
        <v>45732</v>
      </c>
      <c r="AA9" s="17">
        <f t="shared" si="1"/>
        <v>45733</v>
      </c>
      <c r="AB9" s="17">
        <f t="shared" si="1"/>
        <v>45734</v>
      </c>
      <c r="AC9" s="17">
        <f t="shared" si="1"/>
        <v>45735</v>
      </c>
      <c r="AD9" s="17">
        <f t="shared" si="1"/>
        <v>45736</v>
      </c>
      <c r="AE9" s="17">
        <f t="shared" si="1"/>
        <v>45737</v>
      </c>
      <c r="AF9" s="17">
        <f t="shared" si="1"/>
        <v>45738</v>
      </c>
      <c r="AG9" s="17">
        <f t="shared" si="1"/>
        <v>45739</v>
      </c>
      <c r="AH9" s="17">
        <f t="shared" si="1"/>
        <v>45740</v>
      </c>
      <c r="AI9" s="17">
        <f t="shared" si="1"/>
        <v>45741</v>
      </c>
      <c r="AJ9" s="17">
        <f t="shared" si="1"/>
        <v>45742</v>
      </c>
      <c r="AK9" s="17">
        <f t="shared" si="1"/>
        <v>45743</v>
      </c>
      <c r="AL9" s="17">
        <f t="shared" si="1"/>
        <v>45744</v>
      </c>
      <c r="AM9" s="17">
        <f t="shared" si="1"/>
        <v>45745</v>
      </c>
      <c r="AN9" s="17">
        <f t="shared" si="1"/>
        <v>45746</v>
      </c>
      <c r="AO9" s="18">
        <f t="shared" si="1"/>
        <v>45747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5</v>
      </c>
      <c r="K10" s="20" t="s">
        <v>40</v>
      </c>
      <c r="L10" s="20" t="str">
        <f t="shared" ref="L10:AN18" si="2">IF(L$8="Sun","WO","")</f>
        <v>WO</v>
      </c>
      <c r="M10" s="20" t="s">
        <v>40</v>
      </c>
      <c r="N10" s="20" t="s">
        <v>40</v>
      </c>
      <c r="O10" s="20" t="s">
        <v>40</v>
      </c>
      <c r="P10" s="20" t="s">
        <v>42</v>
      </c>
      <c r="Q10" s="20" t="s">
        <v>40</v>
      </c>
      <c r="R10" s="20" t="s">
        <v>41</v>
      </c>
      <c r="S10" s="20"/>
      <c r="T10" s="20" t="s">
        <v>40</v>
      </c>
      <c r="U10" s="20" t="s">
        <v>40</v>
      </c>
      <c r="V10" s="20" t="s">
        <v>40</v>
      </c>
      <c r="W10" s="20" t="s">
        <v>42</v>
      </c>
      <c r="X10" s="20" t="s">
        <v>40</v>
      </c>
      <c r="Y10" s="20" t="s">
        <v>41</v>
      </c>
      <c r="Z10" s="20" t="str">
        <f t="shared" si="2"/>
        <v>WO</v>
      </c>
      <c r="AA10" s="20" t="s">
        <v>40</v>
      </c>
      <c r="AB10" s="20" t="s">
        <v>40</v>
      </c>
      <c r="AC10" s="20" t="s">
        <v>40</v>
      </c>
      <c r="AD10" s="20" t="s">
        <v>40</v>
      </c>
      <c r="AE10" s="20" t="s">
        <v>42</v>
      </c>
      <c r="AF10" s="20" t="s">
        <v>40</v>
      </c>
      <c r="AG10" s="20" t="str">
        <f t="shared" si="2"/>
        <v>WO</v>
      </c>
      <c r="AH10" s="20" t="s">
        <v>40</v>
      </c>
      <c r="AI10" s="20" t="s">
        <v>40</v>
      </c>
      <c r="AJ10" s="20" t="s">
        <v>41</v>
      </c>
      <c r="AK10" s="20" t="s">
        <v>40</v>
      </c>
      <c r="AL10" s="20" t="s">
        <v>40</v>
      </c>
      <c r="AM10" s="20" t="s">
        <v>40</v>
      </c>
      <c r="AN10" s="20" t="str">
        <f t="shared" si="2"/>
        <v>WO</v>
      </c>
      <c r="AO10" s="21" t="s">
        <v>41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March</v>
      </c>
      <c r="AU10" s="28" t="s">
        <v>3</v>
      </c>
      <c r="AV10" s="37">
        <f t="shared" ref="AV10:AV29" si="4">COUNTIF($K10:$AO10,"P")</f>
        <v>19</v>
      </c>
      <c r="AW10" s="38">
        <f t="shared" ref="AW10:AW29" si="5">COUNTIF($K10:$AO10,"A")</f>
        <v>4</v>
      </c>
      <c r="AX10" s="38">
        <f t="shared" ref="AX10:AX29" si="6">COUNTIF($K10:$AO10,"L")</f>
        <v>3</v>
      </c>
      <c r="AY10" s="38">
        <f t="shared" ref="AY10:AY29" si="7">$J$10</f>
        <v>5</v>
      </c>
      <c r="AZ10" s="38">
        <f t="shared" ref="AZ10:AZ29" si="8">$I$5</f>
        <v>30</v>
      </c>
      <c r="BA10" s="38">
        <f>MarchReport[[#This Row],[Days]]-MarchReport[[#This Row],[Absent]]</f>
        <v>26</v>
      </c>
      <c r="BB10" s="41">
        <v>10000</v>
      </c>
      <c r="BC10" s="41">
        <f>MarchReport[[#This Row],[Salary]]/MarchReport[[#This Row],[Days]]</f>
        <v>333.33333333333331</v>
      </c>
      <c r="BD10" s="41">
        <f>MarchReport[[#This Row],[Per Day Salary]]*MarchReport[[#This Row],[Absent]]</f>
        <v>1333.3333333333333</v>
      </c>
      <c r="BE10" s="41">
        <f>MarchReport[[#This Row],[Salary]]-MarchReport[[#This Row],[Deduction]]</f>
        <v>8666.6666666666661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5</v>
      </c>
      <c r="K11" s="23" t="s">
        <v>41</v>
      </c>
      <c r="L11" s="23" t="str">
        <f t="shared" si="2"/>
        <v>WO</v>
      </c>
      <c r="M11" s="23" t="s">
        <v>40</v>
      </c>
      <c r="N11" s="23" t="s">
        <v>40</v>
      </c>
      <c r="O11" s="23" t="s">
        <v>40</v>
      </c>
      <c r="P11" s="23" t="s">
        <v>42</v>
      </c>
      <c r="Q11" s="23" t="s">
        <v>40</v>
      </c>
      <c r="R11" s="23" t="s">
        <v>40</v>
      </c>
      <c r="S11" s="23" t="str">
        <f t="shared" si="2"/>
        <v>WO</v>
      </c>
      <c r="T11" s="23" t="s">
        <v>40</v>
      </c>
      <c r="U11" s="23" t="s">
        <v>40</v>
      </c>
      <c r="V11" s="23" t="s">
        <v>40</v>
      </c>
      <c r="W11" s="23" t="s">
        <v>42</v>
      </c>
      <c r="X11" s="23" t="s">
        <v>40</v>
      </c>
      <c r="Y11" s="23" t="s">
        <v>40</v>
      </c>
      <c r="Z11" s="23" t="str">
        <f t="shared" si="2"/>
        <v>WO</v>
      </c>
      <c r="AA11" s="23" t="s">
        <v>40</v>
      </c>
      <c r="AB11" s="23" t="s">
        <v>41</v>
      </c>
      <c r="AC11" s="23" t="s">
        <v>40</v>
      </c>
      <c r="AD11" s="23" t="s">
        <v>40</v>
      </c>
      <c r="AE11" s="23" t="s">
        <v>42</v>
      </c>
      <c r="AF11" s="23" t="s">
        <v>40</v>
      </c>
      <c r="AG11" s="23" t="str">
        <f t="shared" si="2"/>
        <v>WO</v>
      </c>
      <c r="AH11" s="23" t="s">
        <v>40</v>
      </c>
      <c r="AI11" s="23" t="s">
        <v>40</v>
      </c>
      <c r="AJ11" s="23" t="s">
        <v>40</v>
      </c>
      <c r="AK11" s="23" t="s">
        <v>40</v>
      </c>
      <c r="AL11" s="23" t="s">
        <v>40</v>
      </c>
      <c r="AM11" s="23" t="s">
        <v>40</v>
      </c>
      <c r="AN11" s="23" t="str">
        <f t="shared" si="2"/>
        <v>WO</v>
      </c>
      <c r="AO11" s="24" t="s">
        <v>40</v>
      </c>
      <c r="AP11" s="52"/>
      <c r="AQ11" s="54"/>
      <c r="AR11" s="30">
        <v>2</v>
      </c>
      <c r="AS11" s="11">
        <v>1002</v>
      </c>
      <c r="AT11" s="11" t="str">
        <f t="shared" si="3"/>
        <v>March</v>
      </c>
      <c r="AU11" s="11" t="s">
        <v>4</v>
      </c>
      <c r="AV11" s="39">
        <f t="shared" si="4"/>
        <v>21</v>
      </c>
      <c r="AW11">
        <f t="shared" si="5"/>
        <v>2</v>
      </c>
      <c r="AX11">
        <f t="shared" si="6"/>
        <v>3</v>
      </c>
      <c r="AY11">
        <f t="shared" si="7"/>
        <v>5</v>
      </c>
      <c r="AZ11">
        <f t="shared" si="8"/>
        <v>30</v>
      </c>
      <c r="BA11">
        <f>MarchReport[[#This Row],[Days]]-MarchReport[[#This Row],[Absent]]</f>
        <v>28</v>
      </c>
      <c r="BB11" s="43">
        <v>20000</v>
      </c>
      <c r="BC11" s="43">
        <f>MarchReport[[#This Row],[Salary]]/MarchReport[[#This Row],[Days]]</f>
        <v>666.66666666666663</v>
      </c>
      <c r="BD11" s="43">
        <f>MarchReport[[#This Row],[Per Day Salary]]*MarchReport[[#This Row],[Absent]]</f>
        <v>1333.3333333333333</v>
      </c>
      <c r="BE11" s="43">
        <f>MarchReport[[#This Row],[Salary]]-MarchReport[[#This Row],[Deduction]]</f>
        <v>18666.666666666668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5</v>
      </c>
      <c r="K12" s="23" t="s">
        <v>40</v>
      </c>
      <c r="L12" s="23" t="str">
        <f t="shared" si="2"/>
        <v>WO</v>
      </c>
      <c r="M12" s="23" t="s">
        <v>41</v>
      </c>
      <c r="N12" s="23" t="s">
        <v>40</v>
      </c>
      <c r="O12" s="23" t="s">
        <v>40</v>
      </c>
      <c r="P12" s="23" t="s">
        <v>42</v>
      </c>
      <c r="Q12" s="23" t="s">
        <v>41</v>
      </c>
      <c r="R12" s="23" t="s">
        <v>40</v>
      </c>
      <c r="S12" s="23" t="str">
        <f t="shared" si="2"/>
        <v>WO</v>
      </c>
      <c r="T12" s="23" t="s">
        <v>40</v>
      </c>
      <c r="U12" s="23" t="s">
        <v>40</v>
      </c>
      <c r="V12" s="23" t="s">
        <v>40</v>
      </c>
      <c r="W12" s="23" t="s">
        <v>42</v>
      </c>
      <c r="X12" s="23" t="s">
        <v>40</v>
      </c>
      <c r="Y12" s="23" t="s">
        <v>40</v>
      </c>
      <c r="Z12" s="23"/>
      <c r="AA12" s="23" t="s">
        <v>40</v>
      </c>
      <c r="AB12" s="23" t="s">
        <v>40</v>
      </c>
      <c r="AC12" s="23" t="s">
        <v>40</v>
      </c>
      <c r="AD12" s="23" t="s">
        <v>40</v>
      </c>
      <c r="AE12" s="23" t="s">
        <v>42</v>
      </c>
      <c r="AF12" s="23" t="s">
        <v>40</v>
      </c>
      <c r="AG12" s="23" t="str">
        <f t="shared" si="2"/>
        <v>WO</v>
      </c>
      <c r="AH12" s="23" t="s">
        <v>40</v>
      </c>
      <c r="AI12" s="23" t="s">
        <v>40</v>
      </c>
      <c r="AJ12" s="23" t="s">
        <v>41</v>
      </c>
      <c r="AK12" s="23" t="s">
        <v>40</v>
      </c>
      <c r="AL12" s="23" t="s">
        <v>41</v>
      </c>
      <c r="AM12" s="23" t="s">
        <v>40</v>
      </c>
      <c r="AN12" s="23" t="str">
        <f t="shared" si="2"/>
        <v>WO</v>
      </c>
      <c r="AO12" s="24" t="s">
        <v>40</v>
      </c>
      <c r="AP12" s="52"/>
      <c r="AQ12" s="54"/>
      <c r="AR12" s="30">
        <v>3</v>
      </c>
      <c r="AS12" s="11">
        <v>1003</v>
      </c>
      <c r="AT12" s="11" t="str">
        <f t="shared" si="3"/>
        <v>March</v>
      </c>
      <c r="AU12" s="11" t="s">
        <v>5</v>
      </c>
      <c r="AV12" s="39">
        <f t="shared" si="4"/>
        <v>19</v>
      </c>
      <c r="AW12">
        <f t="shared" si="5"/>
        <v>4</v>
      </c>
      <c r="AX12">
        <f t="shared" si="6"/>
        <v>3</v>
      </c>
      <c r="AY12">
        <f t="shared" si="7"/>
        <v>5</v>
      </c>
      <c r="AZ12">
        <f t="shared" si="8"/>
        <v>30</v>
      </c>
      <c r="BA12">
        <f>MarchReport[[#This Row],[Days]]-MarchReport[[#This Row],[Absent]]</f>
        <v>26</v>
      </c>
      <c r="BB12" s="43">
        <v>25000</v>
      </c>
      <c r="BC12" s="43">
        <f>MarchReport[[#This Row],[Salary]]/MarchReport[[#This Row],[Days]]</f>
        <v>833.33333333333337</v>
      </c>
      <c r="BD12" s="43">
        <f>MarchReport[[#This Row],[Per Day Salary]]*MarchReport[[#This Row],[Absent]]</f>
        <v>3333.3333333333335</v>
      </c>
      <c r="BE12" s="43">
        <f>MarchReport[[#This Row],[Salary]]-MarchReport[[#This Row],[Deduction]]</f>
        <v>21666.666666666668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5</v>
      </c>
      <c r="K13" s="23" t="s">
        <v>40</v>
      </c>
      <c r="L13" s="23" t="str">
        <f t="shared" si="2"/>
        <v>WO</v>
      </c>
      <c r="M13" s="23" t="s">
        <v>40</v>
      </c>
      <c r="N13" s="23" t="s">
        <v>41</v>
      </c>
      <c r="O13" s="23" t="s">
        <v>40</v>
      </c>
      <c r="P13" s="23" t="s">
        <v>42</v>
      </c>
      <c r="Q13" s="23" t="s">
        <v>40</v>
      </c>
      <c r="R13" s="23" t="s">
        <v>40</v>
      </c>
      <c r="S13" s="23" t="str">
        <f t="shared" si="2"/>
        <v>WO</v>
      </c>
      <c r="T13" s="23" t="s">
        <v>40</v>
      </c>
      <c r="U13" s="23" t="s">
        <v>41</v>
      </c>
      <c r="V13" s="23" t="s">
        <v>40</v>
      </c>
      <c r="W13" s="23" t="s">
        <v>42</v>
      </c>
      <c r="X13" s="23" t="s">
        <v>40</v>
      </c>
      <c r="Y13" s="23" t="s">
        <v>40</v>
      </c>
      <c r="Z13" s="23" t="str">
        <f t="shared" si="2"/>
        <v>WO</v>
      </c>
      <c r="AA13" s="23" t="s">
        <v>40</v>
      </c>
      <c r="AB13" s="23" t="s">
        <v>40</v>
      </c>
      <c r="AC13" s="23" t="s">
        <v>40</v>
      </c>
      <c r="AD13" s="23" t="s">
        <v>41</v>
      </c>
      <c r="AE13" s="23" t="s">
        <v>42</v>
      </c>
      <c r="AF13" s="23" t="s">
        <v>40</v>
      </c>
      <c r="AG13" s="23" t="str">
        <f t="shared" si="2"/>
        <v>WO</v>
      </c>
      <c r="AH13" s="23" t="s">
        <v>40</v>
      </c>
      <c r="AI13" s="23" t="s">
        <v>40</v>
      </c>
      <c r="AJ13" s="23" t="s">
        <v>40</v>
      </c>
      <c r="AK13" s="23" t="s">
        <v>40</v>
      </c>
      <c r="AL13" s="23" t="s">
        <v>40</v>
      </c>
      <c r="AM13" s="23" t="s">
        <v>40</v>
      </c>
      <c r="AN13" s="23" t="str">
        <f t="shared" si="2"/>
        <v>WO</v>
      </c>
      <c r="AO13" s="24" t="s">
        <v>40</v>
      </c>
      <c r="AP13" s="52"/>
      <c r="AQ13" s="54"/>
      <c r="AR13" s="30">
        <v>4</v>
      </c>
      <c r="AS13" s="11">
        <v>1004</v>
      </c>
      <c r="AT13" s="11" t="str">
        <f t="shared" si="3"/>
        <v>March</v>
      </c>
      <c r="AU13" s="11" t="s">
        <v>6</v>
      </c>
      <c r="AV13" s="39">
        <f t="shared" si="4"/>
        <v>20</v>
      </c>
      <c r="AW13">
        <f t="shared" si="5"/>
        <v>3</v>
      </c>
      <c r="AX13">
        <f t="shared" si="6"/>
        <v>3</v>
      </c>
      <c r="AY13">
        <f t="shared" si="7"/>
        <v>5</v>
      </c>
      <c r="AZ13">
        <f t="shared" si="8"/>
        <v>30</v>
      </c>
      <c r="BA13">
        <f>MarchReport[[#This Row],[Days]]-MarchReport[[#This Row],[Absent]]</f>
        <v>27</v>
      </c>
      <c r="BB13" s="43">
        <v>30000</v>
      </c>
      <c r="BC13" s="43">
        <f>MarchReport[[#This Row],[Salary]]/MarchReport[[#This Row],[Days]]</f>
        <v>1000</v>
      </c>
      <c r="BD13" s="43">
        <f>MarchReport[[#This Row],[Per Day Salary]]*MarchReport[[#This Row],[Absent]]</f>
        <v>3000</v>
      </c>
      <c r="BE13" s="43">
        <f>MarchReport[[#This Row],[Salary]]-MarchReport[[#This Row],[Deduction]]</f>
        <v>27000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5</v>
      </c>
      <c r="K14" s="23" t="s">
        <v>40</v>
      </c>
      <c r="L14" s="23" t="str">
        <f t="shared" si="2"/>
        <v>WO</v>
      </c>
      <c r="M14" s="23" t="s">
        <v>40</v>
      </c>
      <c r="N14" s="23" t="s">
        <v>40</v>
      </c>
      <c r="O14" s="23" t="s">
        <v>41</v>
      </c>
      <c r="P14" s="23" t="s">
        <v>42</v>
      </c>
      <c r="Q14" s="23" t="s">
        <v>41</v>
      </c>
      <c r="R14" s="23" t="s">
        <v>40</v>
      </c>
      <c r="S14" s="23" t="str">
        <f t="shared" si="2"/>
        <v>WO</v>
      </c>
      <c r="T14" s="23" t="s">
        <v>40</v>
      </c>
      <c r="U14" s="23" t="s">
        <v>40</v>
      </c>
      <c r="V14" s="23" t="s">
        <v>40</v>
      </c>
      <c r="W14" s="23" t="s">
        <v>42</v>
      </c>
      <c r="X14" s="23" t="s">
        <v>40</v>
      </c>
      <c r="Y14" s="23" t="s">
        <v>40</v>
      </c>
      <c r="Z14" s="23" t="str">
        <f t="shared" si="2"/>
        <v>WO</v>
      </c>
      <c r="AA14" s="23" t="s">
        <v>40</v>
      </c>
      <c r="AB14" s="23" t="s">
        <v>40</v>
      </c>
      <c r="AC14" s="23" t="s">
        <v>40</v>
      </c>
      <c r="AD14" s="23" t="s">
        <v>40</v>
      </c>
      <c r="AE14" s="23" t="s">
        <v>42</v>
      </c>
      <c r="AF14" s="23" t="s">
        <v>41</v>
      </c>
      <c r="AG14" s="23" t="str">
        <f t="shared" si="2"/>
        <v>WO</v>
      </c>
      <c r="AH14" s="23" t="s">
        <v>40</v>
      </c>
      <c r="AI14" s="23" t="s">
        <v>40</v>
      </c>
      <c r="AJ14" s="23" t="s">
        <v>40</v>
      </c>
      <c r="AK14" s="23" t="s">
        <v>40</v>
      </c>
      <c r="AL14" s="23" t="s">
        <v>40</v>
      </c>
      <c r="AM14" s="23" t="s">
        <v>40</v>
      </c>
      <c r="AN14" s="23" t="str">
        <f t="shared" si="2"/>
        <v>WO</v>
      </c>
      <c r="AO14" s="24" t="s">
        <v>40</v>
      </c>
      <c r="AP14" s="52"/>
      <c r="AQ14" s="54"/>
      <c r="AR14" s="30">
        <v>5</v>
      </c>
      <c r="AS14" s="11">
        <v>1005</v>
      </c>
      <c r="AT14" s="11" t="str">
        <f t="shared" si="3"/>
        <v>March</v>
      </c>
      <c r="AU14" s="11" t="s">
        <v>7</v>
      </c>
      <c r="AV14" s="39">
        <f t="shared" si="4"/>
        <v>20</v>
      </c>
      <c r="AW14">
        <f t="shared" si="5"/>
        <v>3</v>
      </c>
      <c r="AX14">
        <f t="shared" si="6"/>
        <v>3</v>
      </c>
      <c r="AY14">
        <f t="shared" si="7"/>
        <v>5</v>
      </c>
      <c r="AZ14">
        <f t="shared" si="8"/>
        <v>30</v>
      </c>
      <c r="BA14">
        <f>MarchReport[[#This Row],[Days]]-MarchReport[[#This Row],[Absent]]</f>
        <v>27</v>
      </c>
      <c r="BB14" s="43">
        <v>45000</v>
      </c>
      <c r="BC14" s="43">
        <f>MarchReport[[#This Row],[Salary]]/MarchReport[[#This Row],[Days]]</f>
        <v>1500</v>
      </c>
      <c r="BD14" s="43">
        <f>MarchReport[[#This Row],[Per Day Salary]]*MarchReport[[#This Row],[Absent]]</f>
        <v>4500</v>
      </c>
      <c r="BE14" s="43">
        <f>MarchReport[[#This Row],[Salary]]-MarchReport[[#This Row],[Deduction]]</f>
        <v>40500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5</v>
      </c>
      <c r="K15" s="23" t="s">
        <v>40</v>
      </c>
      <c r="L15" s="23" t="str">
        <f t="shared" si="2"/>
        <v>WO</v>
      </c>
      <c r="M15" s="23" t="s">
        <v>40</v>
      </c>
      <c r="N15" s="23" t="s">
        <v>40</v>
      </c>
      <c r="O15" s="23" t="s">
        <v>40</v>
      </c>
      <c r="P15" s="23" t="s">
        <v>42</v>
      </c>
      <c r="Q15" s="23" t="s">
        <v>40</v>
      </c>
      <c r="R15" s="23" t="s">
        <v>40</v>
      </c>
      <c r="S15" s="23" t="str">
        <f t="shared" si="2"/>
        <v>WO</v>
      </c>
      <c r="T15" s="23" t="s">
        <v>41</v>
      </c>
      <c r="U15" s="23" t="s">
        <v>40</v>
      </c>
      <c r="V15" s="23" t="s">
        <v>40</v>
      </c>
      <c r="W15" s="23" t="s">
        <v>42</v>
      </c>
      <c r="X15" s="23" t="s">
        <v>40</v>
      </c>
      <c r="Y15" s="23" t="s">
        <v>40</v>
      </c>
      <c r="Z15" s="23" t="str">
        <f t="shared" si="2"/>
        <v>WO</v>
      </c>
      <c r="AA15" s="23" t="s">
        <v>40</v>
      </c>
      <c r="AB15" s="23" t="s">
        <v>40</v>
      </c>
      <c r="AC15" s="23" t="s">
        <v>40</v>
      </c>
      <c r="AD15" s="23" t="s">
        <v>40</v>
      </c>
      <c r="AE15" s="23" t="s">
        <v>42</v>
      </c>
      <c r="AF15" s="23" t="s">
        <v>40</v>
      </c>
      <c r="AG15" s="23" t="str">
        <f t="shared" si="2"/>
        <v>WO</v>
      </c>
      <c r="AH15" s="23" t="s">
        <v>40</v>
      </c>
      <c r="AI15" s="23" t="s">
        <v>40</v>
      </c>
      <c r="AJ15" s="23" t="s">
        <v>40</v>
      </c>
      <c r="AK15" s="23" t="s">
        <v>40</v>
      </c>
      <c r="AL15" s="23" t="s">
        <v>40</v>
      </c>
      <c r="AM15" s="23" t="s">
        <v>40</v>
      </c>
      <c r="AN15" s="23" t="str">
        <f t="shared" si="2"/>
        <v>WO</v>
      </c>
      <c r="AO15" s="24" t="s">
        <v>40</v>
      </c>
      <c r="AP15" s="52"/>
      <c r="AQ15" s="54"/>
      <c r="AR15" s="30">
        <v>6</v>
      </c>
      <c r="AS15" s="11">
        <v>1006</v>
      </c>
      <c r="AT15" s="11" t="str">
        <f t="shared" si="3"/>
        <v>March</v>
      </c>
      <c r="AU15" s="11" t="s">
        <v>8</v>
      </c>
      <c r="AV15" s="39">
        <f t="shared" si="4"/>
        <v>22</v>
      </c>
      <c r="AW15">
        <f t="shared" si="5"/>
        <v>1</v>
      </c>
      <c r="AX15">
        <f t="shared" si="6"/>
        <v>3</v>
      </c>
      <c r="AY15">
        <f t="shared" si="7"/>
        <v>5</v>
      </c>
      <c r="AZ15">
        <f t="shared" si="8"/>
        <v>30</v>
      </c>
      <c r="BA15">
        <f>MarchReport[[#This Row],[Days]]-MarchReport[[#This Row],[Absent]]</f>
        <v>29</v>
      </c>
      <c r="BB15" s="43">
        <v>15000</v>
      </c>
      <c r="BC15" s="43">
        <f>MarchReport[[#This Row],[Salary]]/MarchReport[[#This Row],[Days]]</f>
        <v>500</v>
      </c>
      <c r="BD15" s="43">
        <f>MarchReport[[#This Row],[Per Day Salary]]*MarchReport[[#This Row],[Absent]]</f>
        <v>500</v>
      </c>
      <c r="BE15" s="43">
        <f>MarchReport[[#This Row],[Salary]]-MarchReport[[#This Row],[Deduction]]</f>
        <v>14500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5</v>
      </c>
      <c r="K16" s="23" t="s">
        <v>40</v>
      </c>
      <c r="L16" s="23" t="str">
        <f t="shared" si="2"/>
        <v>WO</v>
      </c>
      <c r="M16" s="23" t="s">
        <v>40</v>
      </c>
      <c r="N16" s="23" t="s">
        <v>40</v>
      </c>
      <c r="O16" s="23" t="s">
        <v>40</v>
      </c>
      <c r="P16" s="23" t="s">
        <v>42</v>
      </c>
      <c r="Q16" s="23" t="s">
        <v>40</v>
      </c>
      <c r="R16" s="23" t="s">
        <v>40</v>
      </c>
      <c r="S16" s="23" t="str">
        <f t="shared" si="2"/>
        <v>WO</v>
      </c>
      <c r="T16" s="23" t="s">
        <v>41</v>
      </c>
      <c r="U16" s="23" t="s">
        <v>40</v>
      </c>
      <c r="V16" s="23" t="s">
        <v>40</v>
      </c>
      <c r="W16" s="23" t="s">
        <v>42</v>
      </c>
      <c r="X16" s="23" t="s">
        <v>40</v>
      </c>
      <c r="Y16" s="23" t="s">
        <v>40</v>
      </c>
      <c r="Z16" s="23" t="str">
        <f t="shared" si="2"/>
        <v>WO</v>
      </c>
      <c r="AA16" s="23" t="s">
        <v>40</v>
      </c>
      <c r="AB16" s="23" t="s">
        <v>40</v>
      </c>
      <c r="AC16" s="23" t="s">
        <v>40</v>
      </c>
      <c r="AD16" s="23" t="s">
        <v>40</v>
      </c>
      <c r="AE16" s="23" t="s">
        <v>42</v>
      </c>
      <c r="AF16" s="23" t="s">
        <v>40</v>
      </c>
      <c r="AG16" s="23" t="str">
        <f t="shared" si="2"/>
        <v>WO</v>
      </c>
      <c r="AH16" s="23" t="s">
        <v>40</v>
      </c>
      <c r="AI16" s="23" t="s">
        <v>40</v>
      </c>
      <c r="AJ16" s="23" t="s">
        <v>40</v>
      </c>
      <c r="AK16" s="23" t="s">
        <v>40</v>
      </c>
      <c r="AL16" s="23" t="s">
        <v>40</v>
      </c>
      <c r="AM16" s="23" t="s">
        <v>40</v>
      </c>
      <c r="AN16" s="23" t="str">
        <f t="shared" si="2"/>
        <v>WO</v>
      </c>
      <c r="AO16" s="24" t="s">
        <v>40</v>
      </c>
      <c r="AP16" s="52"/>
      <c r="AQ16" s="54"/>
      <c r="AR16" s="30">
        <v>7</v>
      </c>
      <c r="AS16" s="11">
        <v>1007</v>
      </c>
      <c r="AT16" s="11" t="str">
        <f t="shared" si="3"/>
        <v>March</v>
      </c>
      <c r="AU16" s="11" t="s">
        <v>9</v>
      </c>
      <c r="AV16" s="39">
        <f t="shared" si="4"/>
        <v>22</v>
      </c>
      <c r="AW16">
        <f t="shared" si="5"/>
        <v>1</v>
      </c>
      <c r="AX16">
        <f t="shared" si="6"/>
        <v>3</v>
      </c>
      <c r="AY16">
        <f t="shared" si="7"/>
        <v>5</v>
      </c>
      <c r="AZ16">
        <f t="shared" si="8"/>
        <v>30</v>
      </c>
      <c r="BA16">
        <f>MarchReport[[#This Row],[Days]]-MarchReport[[#This Row],[Absent]]</f>
        <v>29</v>
      </c>
      <c r="BB16" s="43">
        <v>62000</v>
      </c>
      <c r="BC16" s="43">
        <f>MarchReport[[#This Row],[Salary]]/MarchReport[[#This Row],[Days]]</f>
        <v>2066.6666666666665</v>
      </c>
      <c r="BD16" s="43">
        <f>MarchReport[[#This Row],[Per Day Salary]]*MarchReport[[#This Row],[Absent]]</f>
        <v>2066.6666666666665</v>
      </c>
      <c r="BE16" s="43">
        <f>MarchReport[[#This Row],[Salary]]-MarchReport[[#This Row],[Deduction]]</f>
        <v>59933.333333333336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5</v>
      </c>
      <c r="K17" s="23" t="s">
        <v>40</v>
      </c>
      <c r="L17" s="23" t="str">
        <f t="shared" si="2"/>
        <v>WO</v>
      </c>
      <c r="M17" s="23" t="s">
        <v>40</v>
      </c>
      <c r="N17" s="23" t="s">
        <v>40</v>
      </c>
      <c r="O17" s="23" t="s">
        <v>40</v>
      </c>
      <c r="P17" s="23" t="s">
        <v>42</v>
      </c>
      <c r="Q17" s="23" t="s">
        <v>40</v>
      </c>
      <c r="R17" s="23" t="s">
        <v>40</v>
      </c>
      <c r="S17" s="23" t="str">
        <f t="shared" si="2"/>
        <v>WO</v>
      </c>
      <c r="T17" s="23" t="s">
        <v>40</v>
      </c>
      <c r="U17" s="23" t="s">
        <v>40</v>
      </c>
      <c r="V17" s="23" t="s">
        <v>41</v>
      </c>
      <c r="W17" s="23" t="s">
        <v>42</v>
      </c>
      <c r="X17" s="23" t="s">
        <v>40</v>
      </c>
      <c r="Y17" s="23" t="s">
        <v>40</v>
      </c>
      <c r="Z17" s="23" t="str">
        <f t="shared" si="2"/>
        <v>WO</v>
      </c>
      <c r="AA17" s="23" t="s">
        <v>40</v>
      </c>
      <c r="AB17" s="23" t="s">
        <v>40</v>
      </c>
      <c r="AC17" s="23" t="s">
        <v>40</v>
      </c>
      <c r="AD17" s="23" t="s">
        <v>40</v>
      </c>
      <c r="AE17" s="23" t="s">
        <v>42</v>
      </c>
      <c r="AF17" s="23" t="s">
        <v>40</v>
      </c>
      <c r="AG17" s="23"/>
      <c r="AH17" s="23" t="s">
        <v>40</v>
      </c>
      <c r="AI17" s="23" t="s">
        <v>40</v>
      </c>
      <c r="AJ17" s="23" t="s">
        <v>40</v>
      </c>
      <c r="AK17" s="23" t="s">
        <v>40</v>
      </c>
      <c r="AL17" s="23" t="s">
        <v>40</v>
      </c>
      <c r="AM17" s="23" t="s">
        <v>40</v>
      </c>
      <c r="AN17" s="23" t="str">
        <f t="shared" si="2"/>
        <v>WO</v>
      </c>
      <c r="AO17" s="24" t="s">
        <v>41</v>
      </c>
      <c r="AP17" s="52"/>
      <c r="AQ17" s="54"/>
      <c r="AR17" s="30">
        <v>8</v>
      </c>
      <c r="AS17" s="11">
        <v>1008</v>
      </c>
      <c r="AT17" s="11" t="str">
        <f t="shared" si="3"/>
        <v>March</v>
      </c>
      <c r="AU17" s="11" t="s">
        <v>10</v>
      </c>
      <c r="AV17" s="39">
        <f t="shared" si="4"/>
        <v>21</v>
      </c>
      <c r="AW17">
        <f t="shared" si="5"/>
        <v>2</v>
      </c>
      <c r="AX17">
        <f t="shared" si="6"/>
        <v>3</v>
      </c>
      <c r="AY17">
        <f t="shared" si="7"/>
        <v>5</v>
      </c>
      <c r="AZ17">
        <f t="shared" si="8"/>
        <v>30</v>
      </c>
      <c r="BA17">
        <f>MarchReport[[#This Row],[Days]]-MarchReport[[#This Row],[Absent]]</f>
        <v>28</v>
      </c>
      <c r="BB17" s="43">
        <v>50000</v>
      </c>
      <c r="BC17" s="43">
        <f>MarchReport[[#This Row],[Salary]]/MarchReport[[#This Row],[Days]]</f>
        <v>1666.6666666666667</v>
      </c>
      <c r="BD17" s="43">
        <f>MarchReport[[#This Row],[Per Day Salary]]*MarchReport[[#This Row],[Absent]]</f>
        <v>3333.3333333333335</v>
      </c>
      <c r="BE17" s="43">
        <f>MarchReport[[#This Row],[Salary]]-MarchReport[[#This Row],[Deduction]]</f>
        <v>46666.666666666664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5</v>
      </c>
      <c r="K18" s="23" t="s">
        <v>41</v>
      </c>
      <c r="L18" s="23" t="str">
        <f t="shared" si="2"/>
        <v>WO</v>
      </c>
      <c r="M18" s="23" t="s">
        <v>40</v>
      </c>
      <c r="N18" s="23" t="s">
        <v>40</v>
      </c>
      <c r="O18" s="23" t="s">
        <v>40</v>
      </c>
      <c r="P18" s="23" t="s">
        <v>42</v>
      </c>
      <c r="Q18" s="23" t="s">
        <v>40</v>
      </c>
      <c r="R18" s="23" t="s">
        <v>40</v>
      </c>
      <c r="S18" s="23" t="str">
        <f t="shared" si="2"/>
        <v>WO</v>
      </c>
      <c r="T18" s="23" t="s">
        <v>40</v>
      </c>
      <c r="U18" s="23" t="s">
        <v>40</v>
      </c>
      <c r="V18" s="23" t="s">
        <v>40</v>
      </c>
      <c r="W18" s="23" t="s">
        <v>42</v>
      </c>
      <c r="X18" s="23" t="s">
        <v>40</v>
      </c>
      <c r="Y18" s="23" t="s">
        <v>40</v>
      </c>
      <c r="Z18" s="23" t="str">
        <f t="shared" si="2"/>
        <v>WO</v>
      </c>
      <c r="AA18" s="23" t="s">
        <v>40</v>
      </c>
      <c r="AB18" s="23" t="s">
        <v>41</v>
      </c>
      <c r="AC18" s="23" t="s">
        <v>40</v>
      </c>
      <c r="AD18" s="23" t="s">
        <v>40</v>
      </c>
      <c r="AE18" s="23" t="s">
        <v>42</v>
      </c>
      <c r="AF18" s="23" t="s">
        <v>40</v>
      </c>
      <c r="AG18" s="23" t="str">
        <f t="shared" si="2"/>
        <v>WO</v>
      </c>
      <c r="AH18" s="23" t="s">
        <v>40</v>
      </c>
      <c r="AI18" s="23" t="s">
        <v>40</v>
      </c>
      <c r="AJ18" s="23" t="s">
        <v>41</v>
      </c>
      <c r="AK18" s="23" t="s">
        <v>40</v>
      </c>
      <c r="AL18" s="23" t="s">
        <v>40</v>
      </c>
      <c r="AM18" s="23" t="s">
        <v>40</v>
      </c>
      <c r="AN18" s="23" t="str">
        <f t="shared" si="2"/>
        <v>WO</v>
      </c>
      <c r="AO18" s="24" t="s">
        <v>40</v>
      </c>
      <c r="AP18" s="52"/>
      <c r="AQ18" s="54"/>
      <c r="AR18" s="30">
        <v>9</v>
      </c>
      <c r="AS18" s="11">
        <v>1009</v>
      </c>
      <c r="AT18" s="11" t="str">
        <f t="shared" si="3"/>
        <v>March</v>
      </c>
      <c r="AU18" s="11" t="s">
        <v>11</v>
      </c>
      <c r="AV18" s="39">
        <f t="shared" si="4"/>
        <v>20</v>
      </c>
      <c r="AW18">
        <f t="shared" si="5"/>
        <v>3</v>
      </c>
      <c r="AX18">
        <f t="shared" si="6"/>
        <v>3</v>
      </c>
      <c r="AY18">
        <f t="shared" si="7"/>
        <v>5</v>
      </c>
      <c r="AZ18">
        <f t="shared" si="8"/>
        <v>30</v>
      </c>
      <c r="BA18">
        <f>MarchReport[[#This Row],[Days]]-MarchReport[[#This Row],[Absent]]</f>
        <v>27</v>
      </c>
      <c r="BB18" s="43">
        <v>25000</v>
      </c>
      <c r="BC18" s="43">
        <f>MarchReport[[#This Row],[Salary]]/MarchReport[[#This Row],[Days]]</f>
        <v>833.33333333333337</v>
      </c>
      <c r="BD18" s="43">
        <f>MarchReport[[#This Row],[Per Day Salary]]*MarchReport[[#This Row],[Absent]]</f>
        <v>2500</v>
      </c>
      <c r="BE18" s="43">
        <f>MarchReport[[#This Row],[Salary]]-MarchReport[[#This Row],[Deduction]]</f>
        <v>22500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5</v>
      </c>
      <c r="K19" s="23" t="s">
        <v>40</v>
      </c>
      <c r="L19" s="23" t="str">
        <f t="shared" ref="L19:Z29" si="9">IF(L$8="Sun","WO","")</f>
        <v>WO</v>
      </c>
      <c r="M19" s="23" t="s">
        <v>40</v>
      </c>
      <c r="N19" s="23" t="s">
        <v>40</v>
      </c>
      <c r="O19" s="23" t="s">
        <v>40</v>
      </c>
      <c r="P19" s="23" t="s">
        <v>42</v>
      </c>
      <c r="Q19" s="23" t="s">
        <v>40</v>
      </c>
      <c r="R19" s="23" t="s">
        <v>40</v>
      </c>
      <c r="S19" s="23" t="str">
        <f t="shared" si="9"/>
        <v>WO</v>
      </c>
      <c r="T19" s="23" t="s">
        <v>40</v>
      </c>
      <c r="U19" s="23" t="s">
        <v>40</v>
      </c>
      <c r="V19" s="23" t="s">
        <v>40</v>
      </c>
      <c r="W19" s="23" t="s">
        <v>42</v>
      </c>
      <c r="X19" s="23" t="s">
        <v>40</v>
      </c>
      <c r="Y19" s="23" t="s">
        <v>40</v>
      </c>
      <c r="Z19" s="23" t="str">
        <f t="shared" si="9"/>
        <v>WO</v>
      </c>
      <c r="AA19" s="23" t="s">
        <v>40</v>
      </c>
      <c r="AB19" s="23" t="s">
        <v>40</v>
      </c>
      <c r="AC19" s="23" t="s">
        <v>40</v>
      </c>
      <c r="AD19" s="23" t="s">
        <v>40</v>
      </c>
      <c r="AE19" s="23" t="s">
        <v>42</v>
      </c>
      <c r="AF19" s="23" t="s">
        <v>40</v>
      </c>
      <c r="AG19" s="23" t="str">
        <f t="shared" ref="AG19:AN19" si="10">IF(AG$8="Sun","WO","")</f>
        <v>WO</v>
      </c>
      <c r="AH19" s="23" t="s">
        <v>40</v>
      </c>
      <c r="AI19" s="23" t="s">
        <v>40</v>
      </c>
      <c r="AJ19" s="23" t="s">
        <v>41</v>
      </c>
      <c r="AK19" s="23" t="s">
        <v>40</v>
      </c>
      <c r="AL19" s="23" t="s">
        <v>40</v>
      </c>
      <c r="AM19" s="23" t="s">
        <v>40</v>
      </c>
      <c r="AN19" s="23" t="str">
        <f t="shared" si="10"/>
        <v>WO</v>
      </c>
      <c r="AO19" s="24" t="s">
        <v>40</v>
      </c>
      <c r="AP19" s="52"/>
      <c r="AQ19" s="54"/>
      <c r="AR19" s="30">
        <v>10</v>
      </c>
      <c r="AS19" s="11">
        <v>1010</v>
      </c>
      <c r="AT19" s="11" t="str">
        <f t="shared" si="3"/>
        <v>March</v>
      </c>
      <c r="AU19" s="11" t="s">
        <v>12</v>
      </c>
      <c r="AV19" s="39">
        <f t="shared" si="4"/>
        <v>22</v>
      </c>
      <c r="AW19">
        <f t="shared" si="5"/>
        <v>1</v>
      </c>
      <c r="AX19">
        <f t="shared" si="6"/>
        <v>3</v>
      </c>
      <c r="AY19">
        <f t="shared" si="7"/>
        <v>5</v>
      </c>
      <c r="AZ19">
        <f t="shared" si="8"/>
        <v>30</v>
      </c>
      <c r="BA19">
        <f>MarchReport[[#This Row],[Days]]-MarchReport[[#This Row],[Absent]]</f>
        <v>29</v>
      </c>
      <c r="BB19" s="43">
        <v>45000</v>
      </c>
      <c r="BC19" s="43">
        <f>MarchReport[[#This Row],[Salary]]/MarchReport[[#This Row],[Days]]</f>
        <v>1500</v>
      </c>
      <c r="BD19" s="43">
        <f>MarchReport[[#This Row],[Per Day Salary]]*MarchReport[[#This Row],[Absent]]</f>
        <v>1500</v>
      </c>
      <c r="BE19" s="43">
        <f>MarchReport[[#This Row],[Salary]]-MarchReport[[#This Row],[Deduction]]</f>
        <v>43500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5</v>
      </c>
      <c r="K20" s="23" t="s">
        <v>40</v>
      </c>
      <c r="L20" s="23" t="str">
        <f t="shared" si="9"/>
        <v>WO</v>
      </c>
      <c r="M20" s="23" t="s">
        <v>40</v>
      </c>
      <c r="N20" s="23" t="s">
        <v>40</v>
      </c>
      <c r="O20" s="23" t="s">
        <v>40</v>
      </c>
      <c r="P20" s="23" t="s">
        <v>42</v>
      </c>
      <c r="Q20" s="23" t="s">
        <v>40</v>
      </c>
      <c r="R20" s="23" t="s">
        <v>40</v>
      </c>
      <c r="S20" s="23" t="str">
        <f t="shared" si="9"/>
        <v>WO</v>
      </c>
      <c r="T20" s="23" t="s">
        <v>40</v>
      </c>
      <c r="U20" s="23" t="s">
        <v>40</v>
      </c>
      <c r="V20" s="23" t="s">
        <v>40</v>
      </c>
      <c r="W20" s="23" t="s">
        <v>42</v>
      </c>
      <c r="X20" s="23" t="s">
        <v>41</v>
      </c>
      <c r="Y20" s="23" t="s">
        <v>40</v>
      </c>
      <c r="Z20" s="23" t="str">
        <f t="shared" si="9"/>
        <v>WO</v>
      </c>
      <c r="AA20" s="23" t="s">
        <v>40</v>
      </c>
      <c r="AB20" s="23" t="s">
        <v>40</v>
      </c>
      <c r="AC20" s="23" t="s">
        <v>40</v>
      </c>
      <c r="AD20" s="23" t="s">
        <v>40</v>
      </c>
      <c r="AE20" s="23" t="s">
        <v>42</v>
      </c>
      <c r="AF20" s="23" t="s">
        <v>42</v>
      </c>
      <c r="AG20" s="23" t="str">
        <f t="shared" ref="AG20:AN29" si="11">IF(AG$8="Sun","WO","")</f>
        <v>WO</v>
      </c>
      <c r="AH20" s="23" t="s">
        <v>40</v>
      </c>
      <c r="AI20" s="23" t="s">
        <v>40</v>
      </c>
      <c r="AJ20" s="23" t="s">
        <v>41</v>
      </c>
      <c r="AK20" s="23" t="s">
        <v>40</v>
      </c>
      <c r="AL20" s="23" t="s">
        <v>40</v>
      </c>
      <c r="AM20" s="23" t="s">
        <v>40</v>
      </c>
      <c r="AN20" s="23" t="str">
        <f t="shared" si="11"/>
        <v>WO</v>
      </c>
      <c r="AO20" s="24" t="s">
        <v>41</v>
      </c>
      <c r="AP20" s="52"/>
      <c r="AQ20" s="54"/>
      <c r="AR20" s="30">
        <v>11</v>
      </c>
      <c r="AS20" s="11">
        <v>1011</v>
      </c>
      <c r="AT20" s="11" t="str">
        <f t="shared" si="3"/>
        <v>March</v>
      </c>
      <c r="AU20" s="11" t="s">
        <v>13</v>
      </c>
      <c r="AV20" s="39">
        <f t="shared" si="4"/>
        <v>19</v>
      </c>
      <c r="AW20">
        <f t="shared" si="5"/>
        <v>3</v>
      </c>
      <c r="AX20">
        <f t="shared" si="6"/>
        <v>4</v>
      </c>
      <c r="AY20">
        <f t="shared" si="7"/>
        <v>5</v>
      </c>
      <c r="AZ20">
        <f t="shared" si="8"/>
        <v>30</v>
      </c>
      <c r="BA20">
        <f>MarchReport[[#This Row],[Days]]-MarchReport[[#This Row],[Absent]]</f>
        <v>27</v>
      </c>
      <c r="BB20" s="43">
        <v>48000</v>
      </c>
      <c r="BC20" s="43">
        <f>MarchReport[[#This Row],[Salary]]/MarchReport[[#This Row],[Days]]</f>
        <v>1600</v>
      </c>
      <c r="BD20" s="43">
        <f>MarchReport[[#This Row],[Per Day Salary]]*MarchReport[[#This Row],[Absent]]</f>
        <v>4800</v>
      </c>
      <c r="BE20" s="43">
        <f>MarchReport[[#This Row],[Salary]]-MarchReport[[#This Row],[Deduction]]</f>
        <v>43200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5</v>
      </c>
      <c r="K21" s="23" t="s">
        <v>41</v>
      </c>
      <c r="L21" s="23" t="str">
        <f t="shared" si="9"/>
        <v>WO</v>
      </c>
      <c r="M21" s="23" t="s">
        <v>40</v>
      </c>
      <c r="N21" s="23" t="s">
        <v>40</v>
      </c>
      <c r="O21" s="23" t="s">
        <v>40</v>
      </c>
      <c r="P21" s="23" t="s">
        <v>42</v>
      </c>
      <c r="Q21" s="23" t="s">
        <v>40</v>
      </c>
      <c r="R21" s="23" t="s">
        <v>40</v>
      </c>
      <c r="S21" s="23" t="str">
        <f t="shared" si="9"/>
        <v>WO</v>
      </c>
      <c r="T21" s="23" t="s">
        <v>40</v>
      </c>
      <c r="U21" s="23" t="s">
        <v>40</v>
      </c>
      <c r="V21" s="23" t="s">
        <v>40</v>
      </c>
      <c r="W21" s="23" t="s">
        <v>42</v>
      </c>
      <c r="X21" s="23" t="s">
        <v>40</v>
      </c>
      <c r="Y21" s="23" t="s">
        <v>40</v>
      </c>
      <c r="Z21" s="23" t="str">
        <f t="shared" si="9"/>
        <v>WO</v>
      </c>
      <c r="AA21" s="23" t="s">
        <v>40</v>
      </c>
      <c r="AB21" s="23" t="s">
        <v>40</v>
      </c>
      <c r="AC21" s="23" t="s">
        <v>40</v>
      </c>
      <c r="AD21" s="23" t="s">
        <v>40</v>
      </c>
      <c r="AE21" s="23" t="s">
        <v>42</v>
      </c>
      <c r="AF21" s="23" t="s">
        <v>40</v>
      </c>
      <c r="AG21" s="23" t="str">
        <f t="shared" si="11"/>
        <v>WO</v>
      </c>
      <c r="AH21" s="23" t="s">
        <v>40</v>
      </c>
      <c r="AI21" s="23" t="s">
        <v>40</v>
      </c>
      <c r="AJ21" s="23" t="s">
        <v>40</v>
      </c>
      <c r="AK21" s="23" t="s">
        <v>40</v>
      </c>
      <c r="AL21" s="23" t="s">
        <v>40</v>
      </c>
      <c r="AM21" s="23" t="s">
        <v>40</v>
      </c>
      <c r="AN21" s="23" t="str">
        <f t="shared" si="11"/>
        <v>WO</v>
      </c>
      <c r="AO21" s="24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March</v>
      </c>
      <c r="AU21" s="11" t="s">
        <v>14</v>
      </c>
      <c r="AV21" s="39">
        <f t="shared" si="4"/>
        <v>22</v>
      </c>
      <c r="AW21">
        <f t="shared" si="5"/>
        <v>1</v>
      </c>
      <c r="AX21">
        <f t="shared" si="6"/>
        <v>3</v>
      </c>
      <c r="AY21">
        <f t="shared" si="7"/>
        <v>5</v>
      </c>
      <c r="AZ21">
        <f t="shared" si="8"/>
        <v>30</v>
      </c>
      <c r="BA21">
        <f>MarchReport[[#This Row],[Days]]-MarchReport[[#This Row],[Absent]]</f>
        <v>29</v>
      </c>
      <c r="BB21" s="43">
        <v>52000</v>
      </c>
      <c r="BC21" s="43">
        <f>MarchReport[[#This Row],[Salary]]/MarchReport[[#This Row],[Days]]</f>
        <v>1733.3333333333333</v>
      </c>
      <c r="BD21" s="43">
        <f>MarchReport[[#This Row],[Per Day Salary]]*MarchReport[[#This Row],[Absent]]</f>
        <v>1733.3333333333333</v>
      </c>
      <c r="BE21" s="43">
        <f>MarchReport[[#This Row],[Salary]]-MarchReport[[#This Row],[Deduction]]</f>
        <v>50266.666666666664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5</v>
      </c>
      <c r="K22" s="23" t="s">
        <v>41</v>
      </c>
      <c r="L22" s="23" t="str">
        <f t="shared" si="9"/>
        <v>WO</v>
      </c>
      <c r="M22" s="23" t="s">
        <v>40</v>
      </c>
      <c r="N22" s="23" t="s">
        <v>40</v>
      </c>
      <c r="O22" s="23" t="s">
        <v>40</v>
      </c>
      <c r="P22" s="23" t="s">
        <v>42</v>
      </c>
      <c r="Q22" s="23" t="s">
        <v>40</v>
      </c>
      <c r="R22" s="23" t="s">
        <v>40</v>
      </c>
      <c r="S22" s="23" t="str">
        <f t="shared" si="9"/>
        <v>WO</v>
      </c>
      <c r="T22" s="23" t="s">
        <v>40</v>
      </c>
      <c r="U22" s="23" t="s">
        <v>40</v>
      </c>
      <c r="V22" s="23" t="s">
        <v>40</v>
      </c>
      <c r="W22" s="23" t="s">
        <v>42</v>
      </c>
      <c r="X22" s="23" t="s">
        <v>40</v>
      </c>
      <c r="Y22" s="23" t="s">
        <v>40</v>
      </c>
      <c r="Z22" s="23" t="str">
        <f t="shared" si="9"/>
        <v>WO</v>
      </c>
      <c r="AA22" s="23" t="s">
        <v>40</v>
      </c>
      <c r="AB22" s="23" t="s">
        <v>40</v>
      </c>
      <c r="AC22" s="23" t="s">
        <v>40</v>
      </c>
      <c r="AD22" s="23" t="s">
        <v>40</v>
      </c>
      <c r="AE22" s="23" t="s">
        <v>42</v>
      </c>
      <c r="AF22" s="23" t="s">
        <v>40</v>
      </c>
      <c r="AG22" s="23" t="str">
        <f t="shared" si="11"/>
        <v>WO</v>
      </c>
      <c r="AH22" s="23" t="s">
        <v>40</v>
      </c>
      <c r="AI22" s="23" t="s">
        <v>40</v>
      </c>
      <c r="AJ22" s="23" t="s">
        <v>40</v>
      </c>
      <c r="AK22" s="23" t="s">
        <v>40</v>
      </c>
      <c r="AL22" s="23" t="s">
        <v>41</v>
      </c>
      <c r="AM22" s="23" t="s">
        <v>40</v>
      </c>
      <c r="AN22" s="23" t="str">
        <f t="shared" si="11"/>
        <v>WO</v>
      </c>
      <c r="AO22" s="24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March</v>
      </c>
      <c r="AU22" s="11" t="s">
        <v>15</v>
      </c>
      <c r="AV22" s="39">
        <f t="shared" si="4"/>
        <v>21</v>
      </c>
      <c r="AW22">
        <f t="shared" si="5"/>
        <v>2</v>
      </c>
      <c r="AX22">
        <f t="shared" si="6"/>
        <v>3</v>
      </c>
      <c r="AY22">
        <f t="shared" si="7"/>
        <v>5</v>
      </c>
      <c r="AZ22">
        <f t="shared" si="8"/>
        <v>30</v>
      </c>
      <c r="BA22">
        <f>MarchReport[[#This Row],[Days]]-MarchReport[[#This Row],[Absent]]</f>
        <v>28</v>
      </c>
      <c r="BB22" s="43">
        <v>45000</v>
      </c>
      <c r="BC22" s="43">
        <f>MarchReport[[#This Row],[Salary]]/MarchReport[[#This Row],[Days]]</f>
        <v>1500</v>
      </c>
      <c r="BD22" s="43">
        <f>MarchReport[[#This Row],[Per Day Salary]]*MarchReport[[#This Row],[Absent]]</f>
        <v>3000</v>
      </c>
      <c r="BE22" s="43">
        <f>MarchReport[[#This Row],[Salary]]-MarchReport[[#This Row],[Deduction]]</f>
        <v>42000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5</v>
      </c>
      <c r="K23" s="23" t="s">
        <v>40</v>
      </c>
      <c r="L23" s="23" t="str">
        <f t="shared" si="9"/>
        <v>WO</v>
      </c>
      <c r="M23" s="23" t="s">
        <v>40</v>
      </c>
      <c r="N23" s="23" t="s">
        <v>40</v>
      </c>
      <c r="O23" s="23" t="s">
        <v>40</v>
      </c>
      <c r="P23" s="23" t="s">
        <v>42</v>
      </c>
      <c r="Q23" s="23" t="s">
        <v>40</v>
      </c>
      <c r="R23" s="23" t="s">
        <v>40</v>
      </c>
      <c r="S23" s="23" t="str">
        <f t="shared" si="9"/>
        <v>WO</v>
      </c>
      <c r="T23" s="23" t="s">
        <v>40</v>
      </c>
      <c r="U23" s="23" t="s">
        <v>40</v>
      </c>
      <c r="V23" s="23" t="s">
        <v>40</v>
      </c>
      <c r="W23" s="23" t="s">
        <v>42</v>
      </c>
      <c r="X23" s="23" t="s">
        <v>40</v>
      </c>
      <c r="Y23" s="23" t="s">
        <v>40</v>
      </c>
      <c r="Z23" s="23" t="str">
        <f t="shared" si="9"/>
        <v>WO</v>
      </c>
      <c r="AA23" s="23" t="s">
        <v>40</v>
      </c>
      <c r="AB23" s="23" t="s">
        <v>41</v>
      </c>
      <c r="AC23" s="23" t="s">
        <v>41</v>
      </c>
      <c r="AD23" s="23" t="s">
        <v>41</v>
      </c>
      <c r="AE23" s="23" t="s">
        <v>42</v>
      </c>
      <c r="AF23" s="23" t="s">
        <v>40</v>
      </c>
      <c r="AG23" s="23" t="str">
        <f t="shared" si="11"/>
        <v>WO</v>
      </c>
      <c r="AH23" s="23" t="s">
        <v>40</v>
      </c>
      <c r="AI23" s="23" t="s">
        <v>40</v>
      </c>
      <c r="AJ23" s="23" t="s">
        <v>40</v>
      </c>
      <c r="AK23" s="23" t="s">
        <v>40</v>
      </c>
      <c r="AL23" s="23" t="s">
        <v>40</v>
      </c>
      <c r="AM23" s="23" t="s">
        <v>40</v>
      </c>
      <c r="AN23" s="23" t="str">
        <f t="shared" si="11"/>
        <v>WO</v>
      </c>
      <c r="AO23" s="24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March</v>
      </c>
      <c r="AU23" s="11" t="s">
        <v>16</v>
      </c>
      <c r="AV23" s="39">
        <f t="shared" si="4"/>
        <v>20</v>
      </c>
      <c r="AW23">
        <f t="shared" si="5"/>
        <v>3</v>
      </c>
      <c r="AX23">
        <f t="shared" si="6"/>
        <v>3</v>
      </c>
      <c r="AY23">
        <f t="shared" si="7"/>
        <v>5</v>
      </c>
      <c r="AZ23">
        <f t="shared" si="8"/>
        <v>30</v>
      </c>
      <c r="BA23">
        <f>MarchReport[[#This Row],[Days]]-MarchReport[[#This Row],[Absent]]</f>
        <v>27</v>
      </c>
      <c r="BB23" s="43">
        <v>15000</v>
      </c>
      <c r="BC23" s="43">
        <f>MarchReport[[#This Row],[Salary]]/MarchReport[[#This Row],[Days]]</f>
        <v>500</v>
      </c>
      <c r="BD23" s="43">
        <f>MarchReport[[#This Row],[Per Day Salary]]*MarchReport[[#This Row],[Absent]]</f>
        <v>1500</v>
      </c>
      <c r="BE23" s="43">
        <f>MarchReport[[#This Row],[Salary]]-MarchReport[[#This Row],[Deduction]]</f>
        <v>13500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5</v>
      </c>
      <c r="K24" s="23" t="s">
        <v>40</v>
      </c>
      <c r="L24" s="23" t="str">
        <f t="shared" si="9"/>
        <v>WO</v>
      </c>
      <c r="M24" s="23" t="s">
        <v>40</v>
      </c>
      <c r="N24" s="23" t="s">
        <v>40</v>
      </c>
      <c r="O24" s="23" t="s">
        <v>40</v>
      </c>
      <c r="P24" s="23" t="s">
        <v>42</v>
      </c>
      <c r="Q24" s="23" t="s">
        <v>40</v>
      </c>
      <c r="R24" s="23" t="s">
        <v>40</v>
      </c>
      <c r="S24" s="23" t="str">
        <f t="shared" si="9"/>
        <v>WO</v>
      </c>
      <c r="T24" s="23" t="s">
        <v>40</v>
      </c>
      <c r="U24" s="23" t="s">
        <v>41</v>
      </c>
      <c r="V24" s="23" t="s">
        <v>40</v>
      </c>
      <c r="W24" s="23" t="s">
        <v>42</v>
      </c>
      <c r="X24" s="23" t="s">
        <v>40</v>
      </c>
      <c r="Y24" s="23" t="s">
        <v>40</v>
      </c>
      <c r="Z24" s="23" t="str">
        <f t="shared" si="9"/>
        <v>WO</v>
      </c>
      <c r="AA24" s="23" t="s">
        <v>40</v>
      </c>
      <c r="AB24" s="23" t="s">
        <v>40</v>
      </c>
      <c r="AC24" s="23" t="s">
        <v>40</v>
      </c>
      <c r="AD24" s="23" t="s">
        <v>40</v>
      </c>
      <c r="AE24" s="23" t="s">
        <v>42</v>
      </c>
      <c r="AF24" s="23" t="s">
        <v>40</v>
      </c>
      <c r="AG24" s="23" t="str">
        <f t="shared" si="11"/>
        <v>WO</v>
      </c>
      <c r="AH24" s="23" t="s">
        <v>40</v>
      </c>
      <c r="AI24" s="23" t="s">
        <v>40</v>
      </c>
      <c r="AJ24" s="23" t="s">
        <v>40</v>
      </c>
      <c r="AK24" s="23" t="s">
        <v>41</v>
      </c>
      <c r="AL24" s="23" t="s">
        <v>40</v>
      </c>
      <c r="AM24" s="23" t="s">
        <v>40</v>
      </c>
      <c r="AN24" s="23" t="str">
        <f t="shared" si="11"/>
        <v>WO</v>
      </c>
      <c r="AO24" s="24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March</v>
      </c>
      <c r="AU24" s="11" t="s">
        <v>17</v>
      </c>
      <c r="AV24" s="39">
        <f t="shared" si="4"/>
        <v>21</v>
      </c>
      <c r="AW24">
        <f t="shared" si="5"/>
        <v>2</v>
      </c>
      <c r="AX24">
        <f t="shared" si="6"/>
        <v>3</v>
      </c>
      <c r="AY24">
        <f t="shared" si="7"/>
        <v>5</v>
      </c>
      <c r="AZ24">
        <f t="shared" si="8"/>
        <v>30</v>
      </c>
      <c r="BA24">
        <f>MarchReport[[#This Row],[Days]]-MarchReport[[#This Row],[Absent]]</f>
        <v>28</v>
      </c>
      <c r="BB24" s="43">
        <v>46000</v>
      </c>
      <c r="BC24" s="43">
        <f>MarchReport[[#This Row],[Salary]]/MarchReport[[#This Row],[Days]]</f>
        <v>1533.3333333333333</v>
      </c>
      <c r="BD24" s="43">
        <f>MarchReport[[#This Row],[Per Day Salary]]*MarchReport[[#This Row],[Absent]]</f>
        <v>3066.6666666666665</v>
      </c>
      <c r="BE24" s="43">
        <f>MarchReport[[#This Row],[Salary]]-MarchReport[[#This Row],[Deduction]]</f>
        <v>42933.333333333336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5</v>
      </c>
      <c r="K25" s="23" t="s">
        <v>40</v>
      </c>
      <c r="L25" s="23" t="str">
        <f t="shared" si="9"/>
        <v>WO</v>
      </c>
      <c r="M25" s="23" t="s">
        <v>40</v>
      </c>
      <c r="N25" s="23" t="s">
        <v>40</v>
      </c>
      <c r="O25" s="23" t="s">
        <v>40</v>
      </c>
      <c r="P25" s="23" t="s">
        <v>42</v>
      </c>
      <c r="Q25" s="23" t="s">
        <v>40</v>
      </c>
      <c r="R25" s="23" t="s">
        <v>40</v>
      </c>
      <c r="S25" s="23" t="str">
        <f t="shared" si="9"/>
        <v>WO</v>
      </c>
      <c r="T25" s="23" t="s">
        <v>40</v>
      </c>
      <c r="U25" s="23" t="s">
        <v>40</v>
      </c>
      <c r="V25" s="23" t="s">
        <v>40</v>
      </c>
      <c r="W25" s="23" t="s">
        <v>42</v>
      </c>
      <c r="X25" s="23" t="s">
        <v>40</v>
      </c>
      <c r="Y25" s="23" t="s">
        <v>41</v>
      </c>
      <c r="Z25" s="23" t="str">
        <f t="shared" si="9"/>
        <v>WO</v>
      </c>
      <c r="AA25" s="23" t="s">
        <v>40</v>
      </c>
      <c r="AB25" s="23" t="s">
        <v>40</v>
      </c>
      <c r="AC25" s="23" t="s">
        <v>40</v>
      </c>
      <c r="AD25" s="23" t="s">
        <v>40</v>
      </c>
      <c r="AE25" s="23" t="s">
        <v>42</v>
      </c>
      <c r="AF25" s="23" t="s">
        <v>40</v>
      </c>
      <c r="AG25" s="23" t="str">
        <f t="shared" si="11"/>
        <v>WO</v>
      </c>
      <c r="AH25" s="23" t="s">
        <v>40</v>
      </c>
      <c r="AI25" s="23" t="s">
        <v>40</v>
      </c>
      <c r="AJ25" s="23" t="s">
        <v>40</v>
      </c>
      <c r="AK25" s="23" t="s">
        <v>40</v>
      </c>
      <c r="AL25" s="23" t="s">
        <v>40</v>
      </c>
      <c r="AM25" s="23" t="s">
        <v>40</v>
      </c>
      <c r="AN25" s="23" t="str">
        <f t="shared" si="11"/>
        <v>WO</v>
      </c>
      <c r="AO25" s="24" t="s">
        <v>40</v>
      </c>
      <c r="AP25" s="52"/>
      <c r="AQ25" s="54"/>
      <c r="AR25" s="30">
        <v>16</v>
      </c>
      <c r="AS25" s="11">
        <v>1016</v>
      </c>
      <c r="AT25" s="11" t="str">
        <f t="shared" si="3"/>
        <v>March</v>
      </c>
      <c r="AU25" s="11" t="s">
        <v>18</v>
      </c>
      <c r="AV25" s="39">
        <f t="shared" si="4"/>
        <v>22</v>
      </c>
      <c r="AW25">
        <f t="shared" si="5"/>
        <v>1</v>
      </c>
      <c r="AX25">
        <f t="shared" si="6"/>
        <v>3</v>
      </c>
      <c r="AY25">
        <f t="shared" si="7"/>
        <v>5</v>
      </c>
      <c r="AZ25">
        <f t="shared" si="8"/>
        <v>30</v>
      </c>
      <c r="BA25">
        <f>MarchReport[[#This Row],[Days]]-MarchReport[[#This Row],[Absent]]</f>
        <v>29</v>
      </c>
      <c r="BB25" s="43">
        <v>52000</v>
      </c>
      <c r="BC25" s="43">
        <f>MarchReport[[#This Row],[Salary]]/MarchReport[[#This Row],[Days]]</f>
        <v>1733.3333333333333</v>
      </c>
      <c r="BD25" s="43">
        <f>MarchReport[[#This Row],[Per Day Salary]]*MarchReport[[#This Row],[Absent]]</f>
        <v>1733.3333333333333</v>
      </c>
      <c r="BE25" s="43">
        <f>MarchReport[[#This Row],[Salary]]-MarchReport[[#This Row],[Deduction]]</f>
        <v>50266.666666666664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5</v>
      </c>
      <c r="K26" s="23" t="s">
        <v>40</v>
      </c>
      <c r="L26" s="23" t="str">
        <f t="shared" si="9"/>
        <v>WO</v>
      </c>
      <c r="M26" s="23" t="s">
        <v>40</v>
      </c>
      <c r="N26" s="23" t="s">
        <v>40</v>
      </c>
      <c r="O26" s="23" t="s">
        <v>40</v>
      </c>
      <c r="P26" s="23" t="s">
        <v>42</v>
      </c>
      <c r="Q26" s="23" t="s">
        <v>40</v>
      </c>
      <c r="R26" s="23" t="s">
        <v>40</v>
      </c>
      <c r="S26" s="23" t="str">
        <f t="shared" si="9"/>
        <v>WO</v>
      </c>
      <c r="T26" s="23" t="s">
        <v>41</v>
      </c>
      <c r="U26" s="23" t="s">
        <v>40</v>
      </c>
      <c r="V26" s="23" t="s">
        <v>40</v>
      </c>
      <c r="W26" s="23" t="s">
        <v>42</v>
      </c>
      <c r="X26" s="23" t="s">
        <v>40</v>
      </c>
      <c r="Y26" s="23" t="s">
        <v>40</v>
      </c>
      <c r="Z26" s="23" t="str">
        <f t="shared" si="9"/>
        <v>WO</v>
      </c>
      <c r="AA26" s="23" t="s">
        <v>40</v>
      </c>
      <c r="AB26" s="23" t="s">
        <v>40</v>
      </c>
      <c r="AC26" s="23" t="s">
        <v>40</v>
      </c>
      <c r="AD26" s="23" t="s">
        <v>40</v>
      </c>
      <c r="AE26" s="23" t="s">
        <v>42</v>
      </c>
      <c r="AF26" s="23" t="s">
        <v>40</v>
      </c>
      <c r="AG26" s="23" t="str">
        <f t="shared" si="11"/>
        <v>WO</v>
      </c>
      <c r="AH26" s="23" t="s">
        <v>40</v>
      </c>
      <c r="AI26" s="23" t="s">
        <v>40</v>
      </c>
      <c r="AJ26" s="23" t="s">
        <v>40</v>
      </c>
      <c r="AK26" s="23" t="s">
        <v>40</v>
      </c>
      <c r="AL26" s="23" t="s">
        <v>40</v>
      </c>
      <c r="AM26" s="23" t="s">
        <v>40</v>
      </c>
      <c r="AN26" s="23" t="str">
        <f t="shared" si="11"/>
        <v>WO</v>
      </c>
      <c r="AO26" s="24" t="s">
        <v>40</v>
      </c>
      <c r="AP26" s="52"/>
      <c r="AQ26" s="54"/>
      <c r="AR26" s="30">
        <v>17</v>
      </c>
      <c r="AS26" s="11">
        <v>1017</v>
      </c>
      <c r="AT26" s="11" t="str">
        <f t="shared" si="3"/>
        <v>March</v>
      </c>
      <c r="AU26" s="11" t="s">
        <v>19</v>
      </c>
      <c r="AV26" s="39">
        <f t="shared" si="4"/>
        <v>22</v>
      </c>
      <c r="AW26">
        <f t="shared" si="5"/>
        <v>1</v>
      </c>
      <c r="AX26">
        <f t="shared" si="6"/>
        <v>3</v>
      </c>
      <c r="AY26">
        <f t="shared" si="7"/>
        <v>5</v>
      </c>
      <c r="AZ26">
        <f t="shared" si="8"/>
        <v>30</v>
      </c>
      <c r="BA26">
        <f>MarchReport[[#This Row],[Days]]-MarchReport[[#This Row],[Absent]]</f>
        <v>29</v>
      </c>
      <c r="BB26" s="43">
        <v>42000</v>
      </c>
      <c r="BC26" s="43">
        <f>MarchReport[[#This Row],[Salary]]/MarchReport[[#This Row],[Days]]</f>
        <v>1400</v>
      </c>
      <c r="BD26" s="43">
        <f>MarchReport[[#This Row],[Per Day Salary]]*MarchReport[[#This Row],[Absent]]</f>
        <v>1400</v>
      </c>
      <c r="BE26" s="43">
        <f>MarchReport[[#This Row],[Salary]]-MarchReport[[#This Row],[Deduction]]</f>
        <v>40600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5</v>
      </c>
      <c r="K27" s="23" t="s">
        <v>40</v>
      </c>
      <c r="L27" s="23" t="str">
        <f t="shared" si="9"/>
        <v>WO</v>
      </c>
      <c r="M27" s="23" t="s">
        <v>40</v>
      </c>
      <c r="N27" s="23" t="s">
        <v>40</v>
      </c>
      <c r="O27" s="23" t="s">
        <v>40</v>
      </c>
      <c r="P27" s="23" t="s">
        <v>42</v>
      </c>
      <c r="Q27" s="23" t="s">
        <v>40</v>
      </c>
      <c r="R27" s="23" t="s">
        <v>40</v>
      </c>
      <c r="S27" s="23" t="str">
        <f t="shared" si="9"/>
        <v>WO</v>
      </c>
      <c r="T27" s="23" t="s">
        <v>40</v>
      </c>
      <c r="U27" s="23" t="s">
        <v>40</v>
      </c>
      <c r="V27" s="23" t="s">
        <v>40</v>
      </c>
      <c r="W27" s="23" t="s">
        <v>42</v>
      </c>
      <c r="X27" s="23" t="s">
        <v>40</v>
      </c>
      <c r="Y27" s="23" t="s">
        <v>40</v>
      </c>
      <c r="Z27" s="23" t="str">
        <f t="shared" si="9"/>
        <v>WO</v>
      </c>
      <c r="AA27" s="23" t="s">
        <v>40</v>
      </c>
      <c r="AB27" s="23" t="s">
        <v>40</v>
      </c>
      <c r="AC27" s="23" t="s">
        <v>40</v>
      </c>
      <c r="AD27" s="23" t="s">
        <v>40</v>
      </c>
      <c r="AE27" s="23" t="s">
        <v>42</v>
      </c>
      <c r="AF27" s="23" t="s">
        <v>40</v>
      </c>
      <c r="AG27" s="23" t="str">
        <f t="shared" si="11"/>
        <v>WO</v>
      </c>
      <c r="AH27" s="23" t="s">
        <v>40</v>
      </c>
      <c r="AI27" s="23" t="s">
        <v>41</v>
      </c>
      <c r="AJ27" s="23" t="s">
        <v>40</v>
      </c>
      <c r="AK27" s="23" t="s">
        <v>40</v>
      </c>
      <c r="AL27" s="23" t="s">
        <v>40</v>
      </c>
      <c r="AM27" s="23" t="s">
        <v>40</v>
      </c>
      <c r="AN27" s="23" t="str">
        <f t="shared" si="11"/>
        <v>WO</v>
      </c>
      <c r="AO27" s="24" t="s">
        <v>40</v>
      </c>
      <c r="AP27" s="52"/>
      <c r="AQ27" s="54"/>
      <c r="AR27" s="30">
        <v>18</v>
      </c>
      <c r="AS27" s="11">
        <v>1018</v>
      </c>
      <c r="AT27" s="11" t="str">
        <f t="shared" si="3"/>
        <v>March</v>
      </c>
      <c r="AU27" s="11" t="s">
        <v>20</v>
      </c>
      <c r="AV27" s="39">
        <f t="shared" si="4"/>
        <v>22</v>
      </c>
      <c r="AW27">
        <f t="shared" si="5"/>
        <v>1</v>
      </c>
      <c r="AX27">
        <f t="shared" si="6"/>
        <v>3</v>
      </c>
      <c r="AY27">
        <f t="shared" si="7"/>
        <v>5</v>
      </c>
      <c r="AZ27">
        <f t="shared" si="8"/>
        <v>30</v>
      </c>
      <c r="BA27">
        <f>MarchReport[[#This Row],[Days]]-MarchReport[[#This Row],[Absent]]</f>
        <v>29</v>
      </c>
      <c r="BB27" s="43">
        <v>62000</v>
      </c>
      <c r="BC27" s="43">
        <f>MarchReport[[#This Row],[Salary]]/MarchReport[[#This Row],[Days]]</f>
        <v>2066.6666666666665</v>
      </c>
      <c r="BD27" s="43">
        <f>MarchReport[[#This Row],[Per Day Salary]]*MarchReport[[#This Row],[Absent]]</f>
        <v>2066.6666666666665</v>
      </c>
      <c r="BE27" s="43">
        <f>MarchReport[[#This Row],[Salary]]-MarchReport[[#This Row],[Deduction]]</f>
        <v>59933.333333333336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5</v>
      </c>
      <c r="K28" s="23" t="s">
        <v>40</v>
      </c>
      <c r="L28" s="23" t="str">
        <f t="shared" si="9"/>
        <v>WO</v>
      </c>
      <c r="M28" s="23" t="s">
        <v>40</v>
      </c>
      <c r="N28" s="23" t="s">
        <v>40</v>
      </c>
      <c r="O28" s="23" t="s">
        <v>40</v>
      </c>
      <c r="P28" s="23" t="s">
        <v>42</v>
      </c>
      <c r="Q28" s="23" t="s">
        <v>40</v>
      </c>
      <c r="R28" s="23" t="s">
        <v>41</v>
      </c>
      <c r="S28" s="23" t="str">
        <f t="shared" si="9"/>
        <v>WO</v>
      </c>
      <c r="T28" s="23" t="s">
        <v>40</v>
      </c>
      <c r="U28" s="23" t="s">
        <v>40</v>
      </c>
      <c r="V28" s="23" t="s">
        <v>40</v>
      </c>
      <c r="W28" s="23" t="s">
        <v>42</v>
      </c>
      <c r="X28" s="23" t="s">
        <v>40</v>
      </c>
      <c r="Y28" s="23" t="s">
        <v>40</v>
      </c>
      <c r="Z28" s="23" t="str">
        <f t="shared" si="9"/>
        <v>WO</v>
      </c>
      <c r="AA28" s="23" t="s">
        <v>40</v>
      </c>
      <c r="AB28" s="23" t="s">
        <v>40</v>
      </c>
      <c r="AC28" s="23" t="s">
        <v>40</v>
      </c>
      <c r="AD28" s="23" t="s">
        <v>40</v>
      </c>
      <c r="AE28" s="23" t="s">
        <v>42</v>
      </c>
      <c r="AF28" s="23" t="s">
        <v>40</v>
      </c>
      <c r="AG28" s="23" t="str">
        <f t="shared" si="11"/>
        <v>WO</v>
      </c>
      <c r="AH28" s="23" t="s">
        <v>40</v>
      </c>
      <c r="AI28" s="23" t="s">
        <v>40</v>
      </c>
      <c r="AJ28" s="23" t="s">
        <v>40</v>
      </c>
      <c r="AK28" s="23" t="s">
        <v>40</v>
      </c>
      <c r="AL28" s="23" t="s">
        <v>40</v>
      </c>
      <c r="AM28" s="23" t="s">
        <v>40</v>
      </c>
      <c r="AN28" s="23" t="str">
        <f t="shared" si="11"/>
        <v>WO</v>
      </c>
      <c r="AO28" s="24" t="s">
        <v>40</v>
      </c>
      <c r="AP28" s="52"/>
      <c r="AQ28" s="54"/>
      <c r="AR28" s="30">
        <v>19</v>
      </c>
      <c r="AS28" s="11">
        <v>1019</v>
      </c>
      <c r="AT28" s="11" t="str">
        <f t="shared" si="3"/>
        <v>March</v>
      </c>
      <c r="AU28" s="11" t="s">
        <v>21</v>
      </c>
      <c r="AV28" s="39">
        <f t="shared" si="4"/>
        <v>22</v>
      </c>
      <c r="AW28">
        <f t="shared" si="5"/>
        <v>1</v>
      </c>
      <c r="AX28">
        <f t="shared" si="6"/>
        <v>3</v>
      </c>
      <c r="AY28">
        <f t="shared" si="7"/>
        <v>5</v>
      </c>
      <c r="AZ28">
        <f t="shared" si="8"/>
        <v>30</v>
      </c>
      <c r="BA28">
        <f>MarchReport[[#This Row],[Days]]-MarchReport[[#This Row],[Absent]]</f>
        <v>29</v>
      </c>
      <c r="BB28" s="43">
        <v>41000</v>
      </c>
      <c r="BC28" s="43">
        <f>MarchReport[[#This Row],[Salary]]/MarchReport[[#This Row],[Days]]</f>
        <v>1366.6666666666667</v>
      </c>
      <c r="BD28" s="43">
        <f>MarchReport[[#This Row],[Per Day Salary]]*MarchReport[[#This Row],[Absent]]</f>
        <v>1366.6666666666667</v>
      </c>
      <c r="BE28" s="43">
        <f>MarchReport[[#This Row],[Salary]]-MarchReport[[#This Row],[Deduction]]</f>
        <v>39633.333333333336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tr">
        <f t="shared" si="9"/>
        <v>WO</v>
      </c>
      <c r="M29" s="26" t="s">
        <v>40</v>
      </c>
      <c r="N29" s="26" t="s">
        <v>40</v>
      </c>
      <c r="O29" s="26" t="s">
        <v>40</v>
      </c>
      <c r="P29" s="26" t="s">
        <v>42</v>
      </c>
      <c r="Q29" s="26" t="s">
        <v>41</v>
      </c>
      <c r="R29" s="26" t="s">
        <v>40</v>
      </c>
      <c r="S29" s="26" t="str">
        <f t="shared" si="9"/>
        <v>WO</v>
      </c>
      <c r="T29" s="26" t="s">
        <v>40</v>
      </c>
      <c r="U29" s="26" t="s">
        <v>40</v>
      </c>
      <c r="V29" s="26" t="s">
        <v>40</v>
      </c>
      <c r="W29" s="26" t="s">
        <v>42</v>
      </c>
      <c r="X29" s="26" t="s">
        <v>41</v>
      </c>
      <c r="Y29" s="26" t="s">
        <v>40</v>
      </c>
      <c r="Z29" s="26" t="str">
        <f t="shared" si="9"/>
        <v>WO</v>
      </c>
      <c r="AA29" s="26" t="s">
        <v>40</v>
      </c>
      <c r="AB29" s="26" t="s">
        <v>40</v>
      </c>
      <c r="AC29" s="26" t="s">
        <v>40</v>
      </c>
      <c r="AD29" s="26" t="s">
        <v>40</v>
      </c>
      <c r="AE29" s="26" t="s">
        <v>42</v>
      </c>
      <c r="AF29" s="26" t="s">
        <v>41</v>
      </c>
      <c r="AG29" s="26"/>
      <c r="AH29" s="26" t="s">
        <v>40</v>
      </c>
      <c r="AI29" s="26" t="s">
        <v>40</v>
      </c>
      <c r="AJ29" s="26" t="s">
        <v>40</v>
      </c>
      <c r="AK29" s="26" t="s">
        <v>41</v>
      </c>
      <c r="AL29" s="26" t="s">
        <v>40</v>
      </c>
      <c r="AM29" s="26" t="s">
        <v>40</v>
      </c>
      <c r="AN29" s="26" t="str">
        <f t="shared" si="11"/>
        <v>WO</v>
      </c>
      <c r="AO29" s="27" t="s">
        <v>40</v>
      </c>
      <c r="AP29" s="52"/>
      <c r="AQ29" s="54"/>
      <c r="AR29" s="31">
        <v>20</v>
      </c>
      <c r="AS29" s="12">
        <v>1020</v>
      </c>
      <c r="AT29" s="12" t="str">
        <f t="shared" si="3"/>
        <v>March</v>
      </c>
      <c r="AU29" s="12" t="s">
        <v>22</v>
      </c>
      <c r="AV29" s="45">
        <f t="shared" si="4"/>
        <v>19</v>
      </c>
      <c r="AW29" s="46">
        <f t="shared" si="5"/>
        <v>4</v>
      </c>
      <c r="AX29" s="46">
        <f t="shared" si="6"/>
        <v>3</v>
      </c>
      <c r="AY29" s="46">
        <f t="shared" si="7"/>
        <v>5</v>
      </c>
      <c r="AZ29" s="46">
        <f t="shared" si="8"/>
        <v>30</v>
      </c>
      <c r="BA29" s="46">
        <f>MarchReport[[#This Row],[Days]]-MarchReport[[#This Row],[Absent]]</f>
        <v>26</v>
      </c>
      <c r="BB29" s="47">
        <v>30000</v>
      </c>
      <c r="BC29" s="47">
        <f>MarchReport[[#This Row],[Salary]]/MarchReport[[#This Row],[Days]]</f>
        <v>1000</v>
      </c>
      <c r="BD29" s="47">
        <f>MarchReport[[#This Row],[Per Day Salary]]*MarchReport[[#This Row],[Absent]]</f>
        <v>4000</v>
      </c>
      <c r="BE29" s="47">
        <f>MarchReport[[#This Row],[Salary]]-MarchReport[[#This Row],[Deduction]]</f>
        <v>26000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49" priority="1" operator="containsText" text="L">
      <formula>NOT(ISERROR(SEARCH("L",K10)))</formula>
    </cfRule>
    <cfRule type="containsText" dxfId="48" priority="2" operator="containsText" text="A">
      <formula>NOT(ISERROR(SEARCH("A",K10)))</formula>
    </cfRule>
    <cfRule type="containsText" dxfId="47" priority="3" operator="containsText" text="P">
      <formula>NOT(ISERROR(SEARCH("P",K10)))</formula>
    </cfRule>
    <cfRule type="containsText" dxfId="46" priority="4" operator="containsText" text="WO">
      <formula>NOT(ISERROR(SEARCH("WO",K10)))</formula>
    </cfRule>
    <cfRule type="containsText" dxfId="45" priority="5" operator="containsText" text="WO">
      <formula>NOT(ISERROR(SEARCH("WO",K10)))</formula>
    </cfRule>
  </conditionalFormatting>
  <dataValidations count="1">
    <dataValidation type="list" allowBlank="1" showInputMessage="1" showErrorMessage="1" sqref="K10:K29 M10:R29 T10:Y29 AA10:AF29 AH10:AM29 AO10:AO29" xr:uid="{BFCD0AA9-D3A7-4767-9B35-F9171B694CB4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15561C-F493-4EF7-B6DE-7B2B96C966B6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59289CE-ECFA-4B08-8A18-00B6C950A8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March!AV10:AY10</xm:f>
              <xm:sqref>BF10</xm:sqref>
            </x14:sparkline>
            <x14:sparkline>
              <xm:f>March!AV11:AY11</xm:f>
              <xm:sqref>BF11</xm:sqref>
            </x14:sparkline>
            <x14:sparkline>
              <xm:f>March!AV12:AY12</xm:f>
              <xm:sqref>BF12</xm:sqref>
            </x14:sparkline>
            <x14:sparkline>
              <xm:f>March!AV13:AY13</xm:f>
              <xm:sqref>BF13</xm:sqref>
            </x14:sparkline>
            <x14:sparkline>
              <xm:f>March!AV14:AY14</xm:f>
              <xm:sqref>BF14</xm:sqref>
            </x14:sparkline>
            <x14:sparkline>
              <xm:f>March!AV15:AY15</xm:f>
              <xm:sqref>BF15</xm:sqref>
            </x14:sparkline>
            <x14:sparkline>
              <xm:f>March!AV16:AY16</xm:f>
              <xm:sqref>BF16</xm:sqref>
            </x14:sparkline>
            <x14:sparkline>
              <xm:f>March!AV17:AY17</xm:f>
              <xm:sqref>BF17</xm:sqref>
            </x14:sparkline>
            <x14:sparkline>
              <xm:f>March!AV18:AY18</xm:f>
              <xm:sqref>BF18</xm:sqref>
            </x14:sparkline>
            <x14:sparkline>
              <xm:f>March!AV19:AY19</xm:f>
              <xm:sqref>BF19</xm:sqref>
            </x14:sparkline>
            <x14:sparkline>
              <xm:f>March!AV20:AY20</xm:f>
              <xm:sqref>BF20</xm:sqref>
            </x14:sparkline>
            <x14:sparkline>
              <xm:f>March!AV21:AY21</xm:f>
              <xm:sqref>BF21</xm:sqref>
            </x14:sparkline>
            <x14:sparkline>
              <xm:f>March!AV22:AY22</xm:f>
              <xm:sqref>BF22</xm:sqref>
            </x14:sparkline>
            <x14:sparkline>
              <xm:f>March!AV23:AY23</xm:f>
              <xm:sqref>BF23</xm:sqref>
            </x14:sparkline>
            <x14:sparkline>
              <xm:f>March!AV24:AY24</xm:f>
              <xm:sqref>BF24</xm:sqref>
            </x14:sparkline>
            <x14:sparkline>
              <xm:f>March!AV25:AY25</xm:f>
              <xm:sqref>BF25</xm:sqref>
            </x14:sparkline>
            <x14:sparkline>
              <xm:f>March!AV26:AY26</xm:f>
              <xm:sqref>BF26</xm:sqref>
            </x14:sparkline>
            <x14:sparkline>
              <xm:f>March!AV27:AY27</xm:f>
              <xm:sqref>BF27</xm:sqref>
            </x14:sparkline>
            <x14:sparkline>
              <xm:f>March!AV28:AY28</xm:f>
              <xm:sqref>BF28</xm:sqref>
            </x14:sparkline>
            <x14:sparkline>
              <xm:f>March!AV29:AY29</xm:f>
              <xm:sqref>BF29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027B-FC36-4408-AB1F-7C8D7A69ACF4}">
  <dimension ref="D1:BH42"/>
  <sheetViews>
    <sheetView zoomScale="67" zoomScaleNormal="67" workbookViewId="0"/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49"/>
      <c r="G5" s="50" t="s">
        <v>24</v>
      </c>
      <c r="H5" s="51">
        <v>45748</v>
      </c>
      <c r="I5" s="50">
        <f>(DATEDIF($H$5,$L$5,"D"))</f>
        <v>29</v>
      </c>
      <c r="J5" s="50" t="str">
        <f>TEXT($H$5,"MMMM")</f>
        <v>April</v>
      </c>
      <c r="K5" s="50" t="s">
        <v>25</v>
      </c>
      <c r="L5" s="51">
        <f>EOMONTH(H5,0)</f>
        <v>45777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Tue</v>
      </c>
      <c r="L8" s="13" t="str">
        <f>TEXT(L9,"DDD")</f>
        <v>Wed</v>
      </c>
      <c r="M8" s="13" t="str">
        <f>TEXT(M9,"DDD")</f>
        <v>Thu</v>
      </c>
      <c r="N8" s="13" t="str">
        <f t="shared" ref="N8:AO8" si="0">TEXT(N9,"DDD")</f>
        <v>Fri</v>
      </c>
      <c r="O8" s="13" t="str">
        <f t="shared" si="0"/>
        <v>Sat</v>
      </c>
      <c r="P8" s="13" t="str">
        <f t="shared" si="0"/>
        <v>Sun</v>
      </c>
      <c r="Q8" s="13" t="str">
        <f t="shared" si="0"/>
        <v>Mon</v>
      </c>
      <c r="R8" s="13" t="str">
        <f t="shared" si="0"/>
        <v>Tue</v>
      </c>
      <c r="S8" s="13" t="str">
        <f t="shared" si="0"/>
        <v>Wed</v>
      </c>
      <c r="T8" s="13" t="str">
        <f t="shared" si="0"/>
        <v>Thu</v>
      </c>
      <c r="U8" s="13" t="str">
        <f t="shared" si="0"/>
        <v>Fri</v>
      </c>
      <c r="V8" s="13" t="str">
        <f t="shared" si="0"/>
        <v>Sat</v>
      </c>
      <c r="W8" s="13" t="str">
        <f t="shared" si="0"/>
        <v>Sun</v>
      </c>
      <c r="X8" s="13" t="str">
        <f t="shared" si="0"/>
        <v>Mon</v>
      </c>
      <c r="Y8" s="13" t="str">
        <f t="shared" si="0"/>
        <v>Tue</v>
      </c>
      <c r="Z8" s="13" t="str">
        <f t="shared" si="0"/>
        <v>Wed</v>
      </c>
      <c r="AA8" s="13" t="str">
        <f t="shared" si="0"/>
        <v>Thu</v>
      </c>
      <c r="AB8" s="13" t="str">
        <f t="shared" si="0"/>
        <v>Fri</v>
      </c>
      <c r="AC8" s="13" t="str">
        <f t="shared" si="0"/>
        <v>Sat</v>
      </c>
      <c r="AD8" s="13" t="str">
        <f t="shared" si="0"/>
        <v>Sun</v>
      </c>
      <c r="AE8" s="13" t="str">
        <f t="shared" si="0"/>
        <v>Mon</v>
      </c>
      <c r="AF8" s="13" t="str">
        <f t="shared" si="0"/>
        <v>Tue</v>
      </c>
      <c r="AG8" s="13" t="str">
        <f t="shared" si="0"/>
        <v>Wed</v>
      </c>
      <c r="AH8" s="13" t="str">
        <f t="shared" si="0"/>
        <v>Thu</v>
      </c>
      <c r="AI8" s="13" t="str">
        <f t="shared" si="0"/>
        <v>Fri</v>
      </c>
      <c r="AJ8" s="13" t="str">
        <f t="shared" si="0"/>
        <v>Sat</v>
      </c>
      <c r="AK8" s="13" t="str">
        <f t="shared" si="0"/>
        <v>Sun</v>
      </c>
      <c r="AL8" s="13" t="str">
        <f t="shared" si="0"/>
        <v>Mon</v>
      </c>
      <c r="AM8" s="13" t="str">
        <f t="shared" si="0"/>
        <v>Tue</v>
      </c>
      <c r="AN8" s="13" t="str">
        <f t="shared" si="0"/>
        <v>Wed</v>
      </c>
      <c r="AO8" s="13" t="str">
        <f t="shared" si="0"/>
        <v/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45748</v>
      </c>
      <c r="L9" s="17">
        <f>IF(K9&lt;$L$5,K9+1,"")</f>
        <v>45749</v>
      </c>
      <c r="M9" s="17">
        <f t="shared" ref="M9:AQ9" si="1">IF(L9&lt;$L$5,L9+1,"")</f>
        <v>45750</v>
      </c>
      <c r="N9" s="17">
        <f t="shared" si="1"/>
        <v>45751</v>
      </c>
      <c r="O9" s="17">
        <f t="shared" si="1"/>
        <v>45752</v>
      </c>
      <c r="P9" s="17">
        <f t="shared" si="1"/>
        <v>45753</v>
      </c>
      <c r="Q9" s="17">
        <f t="shared" si="1"/>
        <v>45754</v>
      </c>
      <c r="R9" s="17">
        <f t="shared" si="1"/>
        <v>45755</v>
      </c>
      <c r="S9" s="17">
        <f t="shared" si="1"/>
        <v>45756</v>
      </c>
      <c r="T9" s="17">
        <f t="shared" si="1"/>
        <v>45757</v>
      </c>
      <c r="U9" s="17">
        <f t="shared" si="1"/>
        <v>45758</v>
      </c>
      <c r="V9" s="17">
        <f t="shared" si="1"/>
        <v>45759</v>
      </c>
      <c r="W9" s="17">
        <f t="shared" si="1"/>
        <v>45760</v>
      </c>
      <c r="X9" s="17">
        <f t="shared" si="1"/>
        <v>45761</v>
      </c>
      <c r="Y9" s="17">
        <f t="shared" si="1"/>
        <v>45762</v>
      </c>
      <c r="Z9" s="17">
        <f t="shared" si="1"/>
        <v>45763</v>
      </c>
      <c r="AA9" s="17">
        <f t="shared" si="1"/>
        <v>45764</v>
      </c>
      <c r="AB9" s="17">
        <f t="shared" si="1"/>
        <v>45765</v>
      </c>
      <c r="AC9" s="17">
        <f t="shared" si="1"/>
        <v>45766</v>
      </c>
      <c r="AD9" s="17">
        <f t="shared" si="1"/>
        <v>45767</v>
      </c>
      <c r="AE9" s="17">
        <f t="shared" si="1"/>
        <v>45768</v>
      </c>
      <c r="AF9" s="17">
        <f t="shared" si="1"/>
        <v>45769</v>
      </c>
      <c r="AG9" s="17">
        <f t="shared" si="1"/>
        <v>45770</v>
      </c>
      <c r="AH9" s="17">
        <f t="shared" si="1"/>
        <v>45771</v>
      </c>
      <c r="AI9" s="17">
        <f t="shared" si="1"/>
        <v>45772</v>
      </c>
      <c r="AJ9" s="17">
        <f t="shared" si="1"/>
        <v>45773</v>
      </c>
      <c r="AK9" s="17">
        <f t="shared" si="1"/>
        <v>45774</v>
      </c>
      <c r="AL9" s="17">
        <f t="shared" si="1"/>
        <v>45775</v>
      </c>
      <c r="AM9" s="17">
        <f t="shared" si="1"/>
        <v>45776</v>
      </c>
      <c r="AN9" s="17">
        <f t="shared" si="1"/>
        <v>45777</v>
      </c>
      <c r="AO9" s="18" t="str">
        <f t="shared" si="1"/>
        <v/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42</v>
      </c>
      <c r="M10" s="20" t="s">
        <v>40</v>
      </c>
      <c r="N10" s="20" t="s">
        <v>40</v>
      </c>
      <c r="O10" s="20" t="s">
        <v>41</v>
      </c>
      <c r="P10" s="20" t="str">
        <f t="shared" ref="P10:AK18" si="2">IF(P$8="Sun","WO","")</f>
        <v>WO</v>
      </c>
      <c r="Q10" s="20" t="s">
        <v>40</v>
      </c>
      <c r="R10" s="20" t="s">
        <v>40</v>
      </c>
      <c r="S10" s="20" t="s">
        <v>40</v>
      </c>
      <c r="T10" s="20" t="s">
        <v>40</v>
      </c>
      <c r="U10" s="20" t="s">
        <v>40</v>
      </c>
      <c r="V10" s="20" t="s">
        <v>40</v>
      </c>
      <c r="W10" s="20" t="str">
        <f t="shared" si="2"/>
        <v>WO</v>
      </c>
      <c r="X10" s="20" t="s">
        <v>42</v>
      </c>
      <c r="Y10" s="20" t="s">
        <v>40</v>
      </c>
      <c r="Z10" s="20" t="s">
        <v>40</v>
      </c>
      <c r="AA10" s="20" t="s">
        <v>40</v>
      </c>
      <c r="AB10" s="20" t="s">
        <v>40</v>
      </c>
      <c r="AC10" s="20" t="s">
        <v>40</v>
      </c>
      <c r="AD10" s="20" t="str">
        <f>IF(AD$8="Sun","WO","")</f>
        <v>WO</v>
      </c>
      <c r="AE10" s="20" t="s">
        <v>40</v>
      </c>
      <c r="AF10" s="20" t="s">
        <v>40</v>
      </c>
      <c r="AG10" s="20" t="s">
        <v>40</v>
      </c>
      <c r="AH10" s="20" t="s">
        <v>40</v>
      </c>
      <c r="AI10" s="20" t="s">
        <v>40</v>
      </c>
      <c r="AJ10" s="20" t="s">
        <v>40</v>
      </c>
      <c r="AK10" s="20" t="str">
        <f t="shared" si="2"/>
        <v>WO</v>
      </c>
      <c r="AL10" s="20" t="s">
        <v>41</v>
      </c>
      <c r="AM10" s="20" t="s">
        <v>42</v>
      </c>
      <c r="AN10" s="20" t="s">
        <v>40</v>
      </c>
      <c r="AO10" s="21"/>
      <c r="AP10" s="52"/>
      <c r="AQ10" s="54"/>
      <c r="AR10" s="29">
        <v>1</v>
      </c>
      <c r="AS10" s="28">
        <v>1001</v>
      </c>
      <c r="AT10" s="28" t="str">
        <f t="shared" ref="AT10:AT29" si="3">$J$5</f>
        <v>April</v>
      </c>
      <c r="AU10" s="28" t="s">
        <v>3</v>
      </c>
      <c r="AV10" s="37">
        <f t="shared" ref="AV10:AV29" si="4">COUNTIF($K10:$AO10,"P")</f>
        <v>21</v>
      </c>
      <c r="AW10" s="38">
        <f t="shared" ref="AW10:AW29" si="5">COUNTIF($K10:$AO10,"A")</f>
        <v>2</v>
      </c>
      <c r="AX10" s="38">
        <f t="shared" ref="AX10:AX29" si="6">COUNTIF($K10:$AO10,"L")</f>
        <v>3</v>
      </c>
      <c r="AY10" s="38">
        <f t="shared" ref="AY10:AY29" si="7">$J$10</f>
        <v>4</v>
      </c>
      <c r="AZ10" s="38">
        <f t="shared" ref="AZ10:AZ29" si="8">$I$5</f>
        <v>29</v>
      </c>
      <c r="BA10" s="38">
        <f>AprReport[[#This Row],[Days]]-AprReport[[#This Row],[Absent]]</f>
        <v>27</v>
      </c>
      <c r="BB10" s="41">
        <v>10000</v>
      </c>
      <c r="BC10" s="41">
        <f>AprReport[[#This Row],[Salary]]/AprReport[[#This Row],[Days]]</f>
        <v>344.82758620689657</v>
      </c>
      <c r="BD10" s="41">
        <f>AprReport[[#This Row],[Per Day Salary]]*AprReport[[#This Row],[Absent]]</f>
        <v>689.65517241379314</v>
      </c>
      <c r="BE10" s="41">
        <f>AprReport[[#This Row],[Salary]]-AprReport[[#This Row],[Deduction]]</f>
        <v>9310.3448275862065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40</v>
      </c>
      <c r="L11" s="23" t="s">
        <v>42</v>
      </c>
      <c r="M11" s="23" t="s">
        <v>40</v>
      </c>
      <c r="N11" s="23" t="s">
        <v>40</v>
      </c>
      <c r="O11" s="23" t="s">
        <v>40</v>
      </c>
      <c r="P11" s="23" t="str">
        <f t="shared" si="2"/>
        <v>WO</v>
      </c>
      <c r="Q11" s="23" t="s">
        <v>40</v>
      </c>
      <c r="R11" s="23" t="s">
        <v>40</v>
      </c>
      <c r="S11" s="23" t="s">
        <v>40</v>
      </c>
      <c r="T11" s="23" t="s">
        <v>40</v>
      </c>
      <c r="U11" s="23" t="s">
        <v>40</v>
      </c>
      <c r="V11" s="23" t="s">
        <v>40</v>
      </c>
      <c r="W11" s="23" t="str">
        <f t="shared" si="2"/>
        <v>WO</v>
      </c>
      <c r="X11" s="23" t="s">
        <v>42</v>
      </c>
      <c r="Y11" s="23" t="s">
        <v>41</v>
      </c>
      <c r="Z11" s="23" t="s">
        <v>40</v>
      </c>
      <c r="AA11" s="23" t="s">
        <v>40</v>
      </c>
      <c r="AB11" s="23" t="s">
        <v>40</v>
      </c>
      <c r="AC11" s="23" t="s">
        <v>40</v>
      </c>
      <c r="AD11" s="23"/>
      <c r="AE11" s="23" t="s">
        <v>40</v>
      </c>
      <c r="AF11" s="23" t="s">
        <v>40</v>
      </c>
      <c r="AG11" s="23" t="s">
        <v>40</v>
      </c>
      <c r="AH11" s="23" t="s">
        <v>40</v>
      </c>
      <c r="AI11" s="23" t="s">
        <v>40</v>
      </c>
      <c r="AJ11" s="23" t="s">
        <v>40</v>
      </c>
      <c r="AK11" s="23" t="str">
        <f t="shared" si="2"/>
        <v>WO</v>
      </c>
      <c r="AL11" s="23" t="s">
        <v>41</v>
      </c>
      <c r="AM11" s="23" t="s">
        <v>42</v>
      </c>
      <c r="AN11" s="23" t="s">
        <v>40</v>
      </c>
      <c r="AO11" s="24"/>
      <c r="AP11" s="52"/>
      <c r="AQ11" s="54"/>
      <c r="AR11" s="30">
        <v>2</v>
      </c>
      <c r="AS11" s="11">
        <v>1002</v>
      </c>
      <c r="AT11" s="11" t="str">
        <f t="shared" si="3"/>
        <v>April</v>
      </c>
      <c r="AU11" s="11" t="s">
        <v>4</v>
      </c>
      <c r="AV11" s="39">
        <f t="shared" si="4"/>
        <v>21</v>
      </c>
      <c r="AW11">
        <f t="shared" si="5"/>
        <v>2</v>
      </c>
      <c r="AX11">
        <f t="shared" si="6"/>
        <v>3</v>
      </c>
      <c r="AY11">
        <f t="shared" si="7"/>
        <v>4</v>
      </c>
      <c r="AZ11">
        <f t="shared" si="8"/>
        <v>29</v>
      </c>
      <c r="BA11">
        <f>AprReport[[#This Row],[Days]]-AprReport[[#This Row],[Absent]]</f>
        <v>27</v>
      </c>
      <c r="BB11" s="43">
        <v>20000</v>
      </c>
      <c r="BC11" s="43">
        <f>AprReport[[#This Row],[Salary]]/AprReport[[#This Row],[Days]]</f>
        <v>689.65517241379314</v>
      </c>
      <c r="BD11" s="43">
        <f>AprReport[[#This Row],[Per Day Salary]]*AprReport[[#This Row],[Absent]]</f>
        <v>1379.3103448275863</v>
      </c>
      <c r="BE11" s="43">
        <f>AprReport[[#This Row],[Salary]]-AprReport[[#This Row],[Deduction]]</f>
        <v>18620.689655172413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41</v>
      </c>
      <c r="L12" s="23" t="s">
        <v>42</v>
      </c>
      <c r="M12" s="23" t="s">
        <v>40</v>
      </c>
      <c r="N12" s="23" t="s">
        <v>41</v>
      </c>
      <c r="O12" s="23" t="s">
        <v>40</v>
      </c>
      <c r="P12" s="23" t="str">
        <f t="shared" si="2"/>
        <v>WO</v>
      </c>
      <c r="Q12" s="23" t="s">
        <v>40</v>
      </c>
      <c r="R12" s="23" t="s">
        <v>41</v>
      </c>
      <c r="S12" s="23" t="s">
        <v>40</v>
      </c>
      <c r="T12" s="23" t="s">
        <v>40</v>
      </c>
      <c r="U12" s="23" t="s">
        <v>40</v>
      </c>
      <c r="V12" s="23" t="s">
        <v>40</v>
      </c>
      <c r="W12" s="23" t="str">
        <f t="shared" si="2"/>
        <v>WO</v>
      </c>
      <c r="X12" s="23" t="s">
        <v>42</v>
      </c>
      <c r="Y12" s="23" t="s">
        <v>40</v>
      </c>
      <c r="Z12" s="23" t="s">
        <v>40</v>
      </c>
      <c r="AA12" s="23" t="s">
        <v>40</v>
      </c>
      <c r="AB12" s="23" t="s">
        <v>40</v>
      </c>
      <c r="AC12" s="23" t="s">
        <v>40</v>
      </c>
      <c r="AD12" s="23"/>
      <c r="AE12" s="23" t="s">
        <v>40</v>
      </c>
      <c r="AF12" s="23" t="s">
        <v>40</v>
      </c>
      <c r="AG12" s="23" t="s">
        <v>40</v>
      </c>
      <c r="AH12" s="23" t="s">
        <v>40</v>
      </c>
      <c r="AI12" s="23" t="s">
        <v>40</v>
      </c>
      <c r="AJ12" s="23" t="s">
        <v>40</v>
      </c>
      <c r="AK12" s="23" t="str">
        <f t="shared" si="2"/>
        <v>WO</v>
      </c>
      <c r="AL12" s="23" t="s">
        <v>40</v>
      </c>
      <c r="AM12" s="23" t="s">
        <v>42</v>
      </c>
      <c r="AN12" s="23" t="s">
        <v>40</v>
      </c>
      <c r="AO12" s="24"/>
      <c r="AP12" s="52"/>
      <c r="AQ12" s="54"/>
      <c r="AR12" s="30">
        <v>3</v>
      </c>
      <c r="AS12" s="11">
        <v>1003</v>
      </c>
      <c r="AT12" s="11" t="str">
        <f t="shared" si="3"/>
        <v>April</v>
      </c>
      <c r="AU12" s="11" t="s">
        <v>5</v>
      </c>
      <c r="AV12" s="39">
        <f t="shared" si="4"/>
        <v>20</v>
      </c>
      <c r="AW12">
        <f t="shared" si="5"/>
        <v>3</v>
      </c>
      <c r="AX12">
        <f t="shared" si="6"/>
        <v>3</v>
      </c>
      <c r="AY12">
        <f t="shared" si="7"/>
        <v>4</v>
      </c>
      <c r="AZ12">
        <f t="shared" si="8"/>
        <v>29</v>
      </c>
      <c r="BA12">
        <f>AprReport[[#This Row],[Days]]-AprReport[[#This Row],[Absent]]</f>
        <v>26</v>
      </c>
      <c r="BB12" s="43">
        <v>25000</v>
      </c>
      <c r="BC12" s="43">
        <f>AprReport[[#This Row],[Salary]]/AprReport[[#This Row],[Days]]</f>
        <v>862.06896551724139</v>
      </c>
      <c r="BD12" s="43">
        <f>AprReport[[#This Row],[Per Day Salary]]*AprReport[[#This Row],[Absent]]</f>
        <v>2586.2068965517242</v>
      </c>
      <c r="BE12" s="43">
        <f>AprReport[[#This Row],[Salary]]-AprReport[[#This Row],[Deduction]]</f>
        <v>22413.793103448275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40</v>
      </c>
      <c r="L13" s="23" t="s">
        <v>42</v>
      </c>
      <c r="M13" s="23" t="s">
        <v>40</v>
      </c>
      <c r="N13" s="23" t="s">
        <v>40</v>
      </c>
      <c r="O13" s="23" t="s">
        <v>40</v>
      </c>
      <c r="P13" s="23" t="str">
        <f t="shared" si="2"/>
        <v>WO</v>
      </c>
      <c r="Q13" s="23" t="s">
        <v>40</v>
      </c>
      <c r="R13" s="23" t="s">
        <v>40</v>
      </c>
      <c r="S13" s="23" t="s">
        <v>40</v>
      </c>
      <c r="T13" s="23" t="s">
        <v>40</v>
      </c>
      <c r="U13" s="23" t="s">
        <v>40</v>
      </c>
      <c r="V13" s="23" t="s">
        <v>40</v>
      </c>
      <c r="W13" s="23" t="str">
        <f t="shared" si="2"/>
        <v>WO</v>
      </c>
      <c r="X13" s="23" t="s">
        <v>42</v>
      </c>
      <c r="Y13" s="23" t="s">
        <v>40</v>
      </c>
      <c r="Z13" s="23" t="s">
        <v>40</v>
      </c>
      <c r="AA13" s="23" t="s">
        <v>40</v>
      </c>
      <c r="AB13" s="23" t="s">
        <v>40</v>
      </c>
      <c r="AC13" s="23" t="s">
        <v>40</v>
      </c>
      <c r="AD13" s="23" t="str">
        <f t="shared" si="2"/>
        <v>WO</v>
      </c>
      <c r="AE13" s="23" t="s">
        <v>40</v>
      </c>
      <c r="AF13" s="23" t="s">
        <v>40</v>
      </c>
      <c r="AG13" s="23" t="s">
        <v>40</v>
      </c>
      <c r="AH13" s="23" t="s">
        <v>40</v>
      </c>
      <c r="AI13" s="23" t="s">
        <v>40</v>
      </c>
      <c r="AJ13" s="23" t="s">
        <v>40</v>
      </c>
      <c r="AK13" s="23" t="str">
        <f t="shared" si="2"/>
        <v>WO</v>
      </c>
      <c r="AL13" s="23" t="s">
        <v>40</v>
      </c>
      <c r="AM13" s="23" t="s">
        <v>42</v>
      </c>
      <c r="AN13" s="23" t="s">
        <v>40</v>
      </c>
      <c r="AO13" s="24"/>
      <c r="AP13" s="52"/>
      <c r="AQ13" s="54"/>
      <c r="AR13" s="30">
        <v>4</v>
      </c>
      <c r="AS13" s="11">
        <v>1004</v>
      </c>
      <c r="AT13" s="11" t="str">
        <f t="shared" si="3"/>
        <v>April</v>
      </c>
      <c r="AU13" s="11" t="s">
        <v>6</v>
      </c>
      <c r="AV13" s="39">
        <f t="shared" si="4"/>
        <v>23</v>
      </c>
      <c r="AW13">
        <f t="shared" si="5"/>
        <v>0</v>
      </c>
      <c r="AX13">
        <f t="shared" si="6"/>
        <v>3</v>
      </c>
      <c r="AY13">
        <f t="shared" si="7"/>
        <v>4</v>
      </c>
      <c r="AZ13">
        <f t="shared" si="8"/>
        <v>29</v>
      </c>
      <c r="BA13">
        <f>AprReport[[#This Row],[Days]]-AprReport[[#This Row],[Absent]]</f>
        <v>29</v>
      </c>
      <c r="BB13" s="43">
        <v>30000</v>
      </c>
      <c r="BC13" s="43">
        <f>AprReport[[#This Row],[Salary]]/AprReport[[#This Row],[Days]]</f>
        <v>1034.4827586206898</v>
      </c>
      <c r="BD13" s="43">
        <f>AprReport[[#This Row],[Per Day Salary]]*AprReport[[#This Row],[Absent]]</f>
        <v>0</v>
      </c>
      <c r="BE13" s="43">
        <f>AprReport[[#This Row],[Salary]]-AprReport[[#This Row],[Deduction]]</f>
        <v>30000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40</v>
      </c>
      <c r="L14" s="23" t="s">
        <v>42</v>
      </c>
      <c r="M14" s="23" t="s">
        <v>40</v>
      </c>
      <c r="N14" s="23" t="s">
        <v>40</v>
      </c>
      <c r="O14" s="23" t="s">
        <v>40</v>
      </c>
      <c r="P14" s="23" t="str">
        <f t="shared" si="2"/>
        <v>WO</v>
      </c>
      <c r="Q14" s="23" t="s">
        <v>40</v>
      </c>
      <c r="R14" s="23" t="s">
        <v>40</v>
      </c>
      <c r="S14" s="23" t="s">
        <v>41</v>
      </c>
      <c r="T14" s="23" t="s">
        <v>40</v>
      </c>
      <c r="U14" s="23" t="s">
        <v>42</v>
      </c>
      <c r="V14" s="23" t="s">
        <v>40</v>
      </c>
      <c r="W14" s="23" t="str">
        <f t="shared" si="2"/>
        <v>WO</v>
      </c>
      <c r="X14" s="23" t="s">
        <v>42</v>
      </c>
      <c r="Y14" s="23" t="s">
        <v>40</v>
      </c>
      <c r="Z14" s="23" t="s">
        <v>40</v>
      </c>
      <c r="AA14" s="23" t="s">
        <v>41</v>
      </c>
      <c r="AB14" s="23" t="s">
        <v>40</v>
      </c>
      <c r="AC14" s="23" t="s">
        <v>40</v>
      </c>
      <c r="AD14" s="23" t="str">
        <f t="shared" si="2"/>
        <v>WO</v>
      </c>
      <c r="AE14" s="23" t="s">
        <v>40</v>
      </c>
      <c r="AF14" s="23" t="s">
        <v>40</v>
      </c>
      <c r="AG14" s="23" t="s">
        <v>41</v>
      </c>
      <c r="AH14" s="23" t="s">
        <v>40</v>
      </c>
      <c r="AI14" s="23" t="s">
        <v>40</v>
      </c>
      <c r="AJ14" s="23" t="s">
        <v>40</v>
      </c>
      <c r="AK14" s="23" t="str">
        <f t="shared" si="2"/>
        <v>WO</v>
      </c>
      <c r="AL14" s="23" t="s">
        <v>40</v>
      </c>
      <c r="AM14" s="23" t="s">
        <v>42</v>
      </c>
      <c r="AN14" s="23" t="s">
        <v>41</v>
      </c>
      <c r="AO14" s="24"/>
      <c r="AP14" s="52"/>
      <c r="AQ14" s="54"/>
      <c r="AR14" s="30">
        <v>5</v>
      </c>
      <c r="AS14" s="11">
        <v>1005</v>
      </c>
      <c r="AT14" s="11" t="str">
        <f t="shared" si="3"/>
        <v>April</v>
      </c>
      <c r="AU14" s="11" t="s">
        <v>7</v>
      </c>
      <c r="AV14" s="39">
        <f t="shared" si="4"/>
        <v>18</v>
      </c>
      <c r="AW14">
        <f t="shared" si="5"/>
        <v>4</v>
      </c>
      <c r="AX14">
        <f t="shared" si="6"/>
        <v>4</v>
      </c>
      <c r="AY14">
        <f t="shared" si="7"/>
        <v>4</v>
      </c>
      <c r="AZ14">
        <f t="shared" si="8"/>
        <v>29</v>
      </c>
      <c r="BA14">
        <f>AprReport[[#This Row],[Days]]-AprReport[[#This Row],[Absent]]</f>
        <v>25</v>
      </c>
      <c r="BB14" s="43">
        <v>45000</v>
      </c>
      <c r="BC14" s="43">
        <f>AprReport[[#This Row],[Salary]]/AprReport[[#This Row],[Days]]</f>
        <v>1551.7241379310344</v>
      </c>
      <c r="BD14" s="43">
        <f>AprReport[[#This Row],[Per Day Salary]]*AprReport[[#This Row],[Absent]]</f>
        <v>6206.8965517241377</v>
      </c>
      <c r="BE14" s="43">
        <f>AprReport[[#This Row],[Salary]]-AprReport[[#This Row],[Deduction]]</f>
        <v>38793.103448275862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">
        <v>42</v>
      </c>
      <c r="M15" s="23" t="s">
        <v>40</v>
      </c>
      <c r="N15" s="23" t="s">
        <v>41</v>
      </c>
      <c r="O15" s="23" t="s">
        <v>40</v>
      </c>
      <c r="P15" s="23" t="str">
        <f t="shared" si="2"/>
        <v>WO</v>
      </c>
      <c r="Q15" s="23" t="s">
        <v>40</v>
      </c>
      <c r="R15" s="23" t="s">
        <v>40</v>
      </c>
      <c r="S15" s="23" t="s">
        <v>40</v>
      </c>
      <c r="T15" s="23" t="s">
        <v>40</v>
      </c>
      <c r="U15" s="23" t="s">
        <v>40</v>
      </c>
      <c r="V15" s="23" t="s">
        <v>40</v>
      </c>
      <c r="W15" s="23" t="str">
        <f t="shared" si="2"/>
        <v>WO</v>
      </c>
      <c r="X15" s="23" t="s">
        <v>42</v>
      </c>
      <c r="Y15" s="23" t="s">
        <v>40</v>
      </c>
      <c r="Z15" s="23" t="s">
        <v>40</v>
      </c>
      <c r="AA15" s="23" t="s">
        <v>40</v>
      </c>
      <c r="AB15" s="23" t="s">
        <v>40</v>
      </c>
      <c r="AC15" s="23" t="s">
        <v>40</v>
      </c>
      <c r="AD15" s="23" t="str">
        <f t="shared" si="2"/>
        <v>WO</v>
      </c>
      <c r="AE15" s="23" t="s">
        <v>40</v>
      </c>
      <c r="AF15" s="23" t="s">
        <v>40</v>
      </c>
      <c r="AG15" s="23" t="s">
        <v>40</v>
      </c>
      <c r="AH15" s="23" t="s">
        <v>40</v>
      </c>
      <c r="AI15" s="23" t="s">
        <v>40</v>
      </c>
      <c r="AJ15" s="23" t="s">
        <v>40</v>
      </c>
      <c r="AK15" s="23" t="str">
        <f t="shared" si="2"/>
        <v>WO</v>
      </c>
      <c r="AL15" s="23" t="s">
        <v>40</v>
      </c>
      <c r="AM15" s="23" t="s">
        <v>42</v>
      </c>
      <c r="AN15" s="23" t="s">
        <v>40</v>
      </c>
      <c r="AO15" s="24"/>
      <c r="AP15" s="52"/>
      <c r="AQ15" s="54"/>
      <c r="AR15" s="30">
        <v>6</v>
      </c>
      <c r="AS15" s="11">
        <v>1006</v>
      </c>
      <c r="AT15" s="11" t="str">
        <f t="shared" si="3"/>
        <v>April</v>
      </c>
      <c r="AU15" s="11" t="s">
        <v>8</v>
      </c>
      <c r="AV15" s="39">
        <f t="shared" si="4"/>
        <v>22</v>
      </c>
      <c r="AW15">
        <f t="shared" si="5"/>
        <v>1</v>
      </c>
      <c r="AX15">
        <f t="shared" si="6"/>
        <v>3</v>
      </c>
      <c r="AY15">
        <f t="shared" si="7"/>
        <v>4</v>
      </c>
      <c r="AZ15">
        <f t="shared" si="8"/>
        <v>29</v>
      </c>
      <c r="BA15">
        <f>AprReport[[#This Row],[Days]]-AprReport[[#This Row],[Absent]]</f>
        <v>28</v>
      </c>
      <c r="BB15" s="43">
        <v>15000</v>
      </c>
      <c r="BC15" s="43">
        <f>AprReport[[#This Row],[Salary]]/AprReport[[#This Row],[Days]]</f>
        <v>517.24137931034488</v>
      </c>
      <c r="BD15" s="43">
        <f>AprReport[[#This Row],[Per Day Salary]]*AprReport[[#This Row],[Absent]]</f>
        <v>517.24137931034488</v>
      </c>
      <c r="BE15" s="43">
        <f>AprReport[[#This Row],[Salary]]-AprReport[[#This Row],[Deduction]]</f>
        <v>14482.758620689656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41</v>
      </c>
      <c r="L16" s="23" t="s">
        <v>42</v>
      </c>
      <c r="M16" s="23" t="s">
        <v>40</v>
      </c>
      <c r="N16" s="23" t="s">
        <v>40</v>
      </c>
      <c r="O16" s="23" t="s">
        <v>40</v>
      </c>
      <c r="P16" s="23" t="str">
        <f t="shared" si="2"/>
        <v>WO</v>
      </c>
      <c r="Q16" s="23" t="s">
        <v>40</v>
      </c>
      <c r="R16" s="23" t="s">
        <v>40</v>
      </c>
      <c r="S16" s="23" t="s">
        <v>40</v>
      </c>
      <c r="T16" s="23" t="s">
        <v>40</v>
      </c>
      <c r="U16" s="23" t="s">
        <v>40</v>
      </c>
      <c r="V16" s="23" t="s">
        <v>40</v>
      </c>
      <c r="W16" s="23" t="str">
        <f t="shared" si="2"/>
        <v>WO</v>
      </c>
      <c r="X16" s="23" t="s">
        <v>42</v>
      </c>
      <c r="Y16" s="23" t="s">
        <v>40</v>
      </c>
      <c r="Z16" s="23" t="s">
        <v>40</v>
      </c>
      <c r="AA16" s="23" t="s">
        <v>41</v>
      </c>
      <c r="AB16" s="23" t="s">
        <v>40</v>
      </c>
      <c r="AC16" s="23" t="s">
        <v>40</v>
      </c>
      <c r="AD16" s="23" t="str">
        <f t="shared" si="2"/>
        <v>WO</v>
      </c>
      <c r="AE16" s="23" t="s">
        <v>40</v>
      </c>
      <c r="AF16" s="23" t="s">
        <v>40</v>
      </c>
      <c r="AG16" s="23" t="s">
        <v>40</v>
      </c>
      <c r="AH16" s="23" t="s">
        <v>40</v>
      </c>
      <c r="AI16" s="23" t="s">
        <v>41</v>
      </c>
      <c r="AJ16" s="23" t="s">
        <v>40</v>
      </c>
      <c r="AK16" s="23" t="str">
        <f t="shared" si="2"/>
        <v>WO</v>
      </c>
      <c r="AL16" s="23" t="s">
        <v>40</v>
      </c>
      <c r="AM16" s="23" t="s">
        <v>42</v>
      </c>
      <c r="AN16" s="23" t="s">
        <v>41</v>
      </c>
      <c r="AO16" s="24"/>
      <c r="AP16" s="52"/>
      <c r="AQ16" s="54"/>
      <c r="AR16" s="30">
        <v>7</v>
      </c>
      <c r="AS16" s="11">
        <v>1007</v>
      </c>
      <c r="AT16" s="11" t="str">
        <f t="shared" si="3"/>
        <v>April</v>
      </c>
      <c r="AU16" s="11" t="s">
        <v>9</v>
      </c>
      <c r="AV16" s="39">
        <f t="shared" si="4"/>
        <v>19</v>
      </c>
      <c r="AW16">
        <f t="shared" si="5"/>
        <v>4</v>
      </c>
      <c r="AX16">
        <f t="shared" si="6"/>
        <v>3</v>
      </c>
      <c r="AY16">
        <f t="shared" si="7"/>
        <v>4</v>
      </c>
      <c r="AZ16">
        <f t="shared" si="8"/>
        <v>29</v>
      </c>
      <c r="BA16">
        <f>AprReport[[#This Row],[Days]]-AprReport[[#This Row],[Absent]]</f>
        <v>25</v>
      </c>
      <c r="BB16" s="43">
        <v>62000</v>
      </c>
      <c r="BC16" s="43">
        <f>AprReport[[#This Row],[Salary]]/AprReport[[#This Row],[Days]]</f>
        <v>2137.9310344827586</v>
      </c>
      <c r="BD16" s="43">
        <f>AprReport[[#This Row],[Per Day Salary]]*AprReport[[#This Row],[Absent]]</f>
        <v>8551.7241379310344</v>
      </c>
      <c r="BE16" s="43">
        <f>AprReport[[#This Row],[Salary]]-AprReport[[#This Row],[Deduction]]</f>
        <v>53448.275862068964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40</v>
      </c>
      <c r="L17" s="23" t="s">
        <v>42</v>
      </c>
      <c r="M17" s="23" t="s">
        <v>40</v>
      </c>
      <c r="N17" s="23" t="s">
        <v>40</v>
      </c>
      <c r="O17" s="23" t="s">
        <v>40</v>
      </c>
      <c r="P17" s="23" t="str">
        <f t="shared" si="2"/>
        <v>WO</v>
      </c>
      <c r="Q17" s="23" t="s">
        <v>40</v>
      </c>
      <c r="R17" s="23" t="s">
        <v>40</v>
      </c>
      <c r="S17" s="23" t="s">
        <v>41</v>
      </c>
      <c r="T17" s="23" t="s">
        <v>40</v>
      </c>
      <c r="U17" s="23" t="s">
        <v>40</v>
      </c>
      <c r="V17" s="23" t="s">
        <v>40</v>
      </c>
      <c r="W17" s="23" t="str">
        <f t="shared" si="2"/>
        <v>WO</v>
      </c>
      <c r="X17" s="23" t="s">
        <v>42</v>
      </c>
      <c r="Y17" s="23" t="s">
        <v>40</v>
      </c>
      <c r="Z17" s="23" t="s">
        <v>40</v>
      </c>
      <c r="AA17" s="23" t="s">
        <v>40</v>
      </c>
      <c r="AB17" s="23" t="s">
        <v>40</v>
      </c>
      <c r="AC17" s="23" t="s">
        <v>40</v>
      </c>
      <c r="AD17" s="23" t="str">
        <f t="shared" si="2"/>
        <v>WO</v>
      </c>
      <c r="AE17" s="23" t="s">
        <v>40</v>
      </c>
      <c r="AF17" s="23" t="s">
        <v>40</v>
      </c>
      <c r="AG17" s="23" t="s">
        <v>40</v>
      </c>
      <c r="AH17" s="23" t="s">
        <v>40</v>
      </c>
      <c r="AI17" s="23" t="s">
        <v>40</v>
      </c>
      <c r="AJ17" s="23" t="s">
        <v>40</v>
      </c>
      <c r="AK17" s="23" t="str">
        <f t="shared" si="2"/>
        <v>WO</v>
      </c>
      <c r="AL17" s="23" t="s">
        <v>41</v>
      </c>
      <c r="AM17" s="23" t="s">
        <v>42</v>
      </c>
      <c r="AN17" s="23" t="s">
        <v>40</v>
      </c>
      <c r="AO17" s="24"/>
      <c r="AP17" s="52"/>
      <c r="AQ17" s="54"/>
      <c r="AR17" s="30">
        <v>8</v>
      </c>
      <c r="AS17" s="11">
        <v>1008</v>
      </c>
      <c r="AT17" s="11" t="str">
        <f t="shared" si="3"/>
        <v>April</v>
      </c>
      <c r="AU17" s="11" t="s">
        <v>10</v>
      </c>
      <c r="AV17" s="39">
        <f t="shared" si="4"/>
        <v>21</v>
      </c>
      <c r="AW17">
        <f t="shared" si="5"/>
        <v>2</v>
      </c>
      <c r="AX17">
        <f t="shared" si="6"/>
        <v>3</v>
      </c>
      <c r="AY17">
        <f t="shared" si="7"/>
        <v>4</v>
      </c>
      <c r="AZ17">
        <f t="shared" si="8"/>
        <v>29</v>
      </c>
      <c r="BA17">
        <f>AprReport[[#This Row],[Days]]-AprReport[[#This Row],[Absent]]</f>
        <v>27</v>
      </c>
      <c r="BB17" s="43">
        <v>50000</v>
      </c>
      <c r="BC17" s="43">
        <f>AprReport[[#This Row],[Salary]]/AprReport[[#This Row],[Days]]</f>
        <v>1724.1379310344828</v>
      </c>
      <c r="BD17" s="43">
        <f>AprReport[[#This Row],[Per Day Salary]]*AprReport[[#This Row],[Absent]]</f>
        <v>3448.2758620689656</v>
      </c>
      <c r="BE17" s="43">
        <f>AprReport[[#This Row],[Salary]]-AprReport[[#This Row],[Deduction]]</f>
        <v>46551.724137931036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41</v>
      </c>
      <c r="L18" s="23" t="s">
        <v>42</v>
      </c>
      <c r="M18" s="23" t="s">
        <v>40</v>
      </c>
      <c r="N18" s="23" t="s">
        <v>40</v>
      </c>
      <c r="O18" s="23" t="s">
        <v>41</v>
      </c>
      <c r="P18" s="23" t="str">
        <f t="shared" si="2"/>
        <v>WO</v>
      </c>
      <c r="Q18" s="23" t="s">
        <v>40</v>
      </c>
      <c r="R18" s="23" t="s">
        <v>40</v>
      </c>
      <c r="S18" s="23" t="s">
        <v>40</v>
      </c>
      <c r="T18" s="23" t="s">
        <v>40</v>
      </c>
      <c r="U18" s="23" t="s">
        <v>40</v>
      </c>
      <c r="V18" s="23" t="s">
        <v>40</v>
      </c>
      <c r="W18" s="23" t="str">
        <f t="shared" si="2"/>
        <v>WO</v>
      </c>
      <c r="X18" s="23" t="s">
        <v>42</v>
      </c>
      <c r="Y18" s="23" t="s">
        <v>40</v>
      </c>
      <c r="Z18" s="23" t="s">
        <v>40</v>
      </c>
      <c r="AA18" s="23" t="s">
        <v>40</v>
      </c>
      <c r="AB18" s="23" t="s">
        <v>40</v>
      </c>
      <c r="AC18" s="23" t="s">
        <v>40</v>
      </c>
      <c r="AD18" s="23" t="str">
        <f t="shared" si="2"/>
        <v>WO</v>
      </c>
      <c r="AE18" s="23" t="s">
        <v>40</v>
      </c>
      <c r="AF18" s="23" t="s">
        <v>40</v>
      </c>
      <c r="AG18" s="23" t="s">
        <v>40</v>
      </c>
      <c r="AH18" s="23" t="s">
        <v>41</v>
      </c>
      <c r="AI18" s="23" t="s">
        <v>40</v>
      </c>
      <c r="AJ18" s="23" t="s">
        <v>40</v>
      </c>
      <c r="AK18" s="23" t="str">
        <f t="shared" si="2"/>
        <v>WO</v>
      </c>
      <c r="AL18" s="23" t="s">
        <v>40</v>
      </c>
      <c r="AM18" s="23" t="s">
        <v>42</v>
      </c>
      <c r="AN18" s="23" t="s">
        <v>40</v>
      </c>
      <c r="AO18" s="24"/>
      <c r="AP18" s="52"/>
      <c r="AQ18" s="54"/>
      <c r="AR18" s="30">
        <v>9</v>
      </c>
      <c r="AS18" s="11">
        <v>1009</v>
      </c>
      <c r="AT18" s="11" t="str">
        <f t="shared" si="3"/>
        <v>April</v>
      </c>
      <c r="AU18" s="11" t="s">
        <v>11</v>
      </c>
      <c r="AV18" s="39">
        <f t="shared" si="4"/>
        <v>20</v>
      </c>
      <c r="AW18">
        <f t="shared" si="5"/>
        <v>3</v>
      </c>
      <c r="AX18">
        <f t="shared" si="6"/>
        <v>3</v>
      </c>
      <c r="AY18">
        <f t="shared" si="7"/>
        <v>4</v>
      </c>
      <c r="AZ18">
        <f t="shared" si="8"/>
        <v>29</v>
      </c>
      <c r="BA18">
        <f>AprReport[[#This Row],[Days]]-AprReport[[#This Row],[Absent]]</f>
        <v>26</v>
      </c>
      <c r="BB18" s="43">
        <v>25000</v>
      </c>
      <c r="BC18" s="43">
        <f>AprReport[[#This Row],[Salary]]/AprReport[[#This Row],[Days]]</f>
        <v>862.06896551724139</v>
      </c>
      <c r="BD18" s="43">
        <f>AprReport[[#This Row],[Per Day Salary]]*AprReport[[#This Row],[Absent]]</f>
        <v>2586.2068965517242</v>
      </c>
      <c r="BE18" s="43">
        <f>AprReport[[#This Row],[Salary]]-AprReport[[#This Row],[Deduction]]</f>
        <v>22413.793103448275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40</v>
      </c>
      <c r="L19" s="23" t="s">
        <v>42</v>
      </c>
      <c r="M19" s="23" t="s">
        <v>40</v>
      </c>
      <c r="N19" s="23" t="s">
        <v>41</v>
      </c>
      <c r="O19" s="23" t="s">
        <v>40</v>
      </c>
      <c r="P19" s="23" t="str">
        <f t="shared" ref="P19:W29" si="9">IF(P$8="Sun","WO","")</f>
        <v>WO</v>
      </c>
      <c r="Q19" s="23" t="s">
        <v>40</v>
      </c>
      <c r="R19" s="23" t="s">
        <v>40</v>
      </c>
      <c r="S19" s="23" t="s">
        <v>40</v>
      </c>
      <c r="T19" s="23" t="s">
        <v>41</v>
      </c>
      <c r="U19" s="23" t="s">
        <v>40</v>
      </c>
      <c r="V19" s="23" t="s">
        <v>40</v>
      </c>
      <c r="W19" s="23" t="str">
        <f t="shared" si="9"/>
        <v>WO</v>
      </c>
      <c r="X19" s="23" t="s">
        <v>42</v>
      </c>
      <c r="Y19" s="23" t="s">
        <v>40</v>
      </c>
      <c r="Z19" s="23" t="s">
        <v>41</v>
      </c>
      <c r="AA19" s="23" t="s">
        <v>40</v>
      </c>
      <c r="AB19" s="23" t="s">
        <v>40</v>
      </c>
      <c r="AC19" s="23" t="s">
        <v>40</v>
      </c>
      <c r="AD19" s="23" t="str">
        <f t="shared" ref="AD19:AK19" si="10">IF(AD$8="Sun","WO","")</f>
        <v>WO</v>
      </c>
      <c r="AE19" s="23" t="s">
        <v>40</v>
      </c>
      <c r="AF19" s="23" t="s">
        <v>41</v>
      </c>
      <c r="AG19" s="23" t="s">
        <v>40</v>
      </c>
      <c r="AH19" s="23" t="s">
        <v>40</v>
      </c>
      <c r="AI19" s="23" t="s">
        <v>40</v>
      </c>
      <c r="AJ19" s="23" t="s">
        <v>40</v>
      </c>
      <c r="AK19" s="23" t="str">
        <f t="shared" si="10"/>
        <v>WO</v>
      </c>
      <c r="AL19" s="23" t="s">
        <v>40</v>
      </c>
      <c r="AM19" s="23" t="s">
        <v>42</v>
      </c>
      <c r="AN19" s="23" t="s">
        <v>40</v>
      </c>
      <c r="AO19" s="24"/>
      <c r="AP19" s="52"/>
      <c r="AQ19" s="54"/>
      <c r="AR19" s="30">
        <v>10</v>
      </c>
      <c r="AS19" s="11">
        <v>1010</v>
      </c>
      <c r="AT19" s="11" t="str">
        <f t="shared" si="3"/>
        <v>April</v>
      </c>
      <c r="AU19" s="11" t="s">
        <v>12</v>
      </c>
      <c r="AV19" s="39">
        <f t="shared" si="4"/>
        <v>19</v>
      </c>
      <c r="AW19">
        <f t="shared" si="5"/>
        <v>4</v>
      </c>
      <c r="AX19">
        <f t="shared" si="6"/>
        <v>3</v>
      </c>
      <c r="AY19">
        <f t="shared" si="7"/>
        <v>4</v>
      </c>
      <c r="AZ19">
        <f t="shared" si="8"/>
        <v>29</v>
      </c>
      <c r="BA19">
        <f>AprReport[[#This Row],[Days]]-AprReport[[#This Row],[Absent]]</f>
        <v>25</v>
      </c>
      <c r="BB19" s="43">
        <v>45000</v>
      </c>
      <c r="BC19" s="43">
        <f>AprReport[[#This Row],[Salary]]/AprReport[[#This Row],[Days]]</f>
        <v>1551.7241379310344</v>
      </c>
      <c r="BD19" s="43">
        <f>AprReport[[#This Row],[Per Day Salary]]*AprReport[[#This Row],[Absent]]</f>
        <v>6206.8965517241377</v>
      </c>
      <c r="BE19" s="43">
        <f>AprReport[[#This Row],[Salary]]-AprReport[[#This Row],[Deduction]]</f>
        <v>38793.103448275862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">
        <v>42</v>
      </c>
      <c r="M20" s="23" t="s">
        <v>40</v>
      </c>
      <c r="N20" s="23" t="s">
        <v>40</v>
      </c>
      <c r="O20" s="23" t="s">
        <v>40</v>
      </c>
      <c r="P20" s="23" t="str">
        <f t="shared" si="9"/>
        <v>WO</v>
      </c>
      <c r="Q20" s="23" t="s">
        <v>40</v>
      </c>
      <c r="R20" s="23" t="s">
        <v>40</v>
      </c>
      <c r="S20" s="23" t="s">
        <v>40</v>
      </c>
      <c r="T20" s="23" t="s">
        <v>40</v>
      </c>
      <c r="U20" s="23" t="s">
        <v>40</v>
      </c>
      <c r="V20" s="23" t="s">
        <v>40</v>
      </c>
      <c r="W20" s="23" t="str">
        <f t="shared" si="9"/>
        <v>WO</v>
      </c>
      <c r="X20" s="23" t="s">
        <v>42</v>
      </c>
      <c r="Y20" s="23" t="s">
        <v>40</v>
      </c>
      <c r="Z20" s="23" t="s">
        <v>41</v>
      </c>
      <c r="AA20" s="23" t="s">
        <v>40</v>
      </c>
      <c r="AB20" s="23" t="s">
        <v>40</v>
      </c>
      <c r="AC20" s="23" t="s">
        <v>40</v>
      </c>
      <c r="AD20" s="23" t="str">
        <f t="shared" ref="AD20:AK29" si="11">IF(AD$8="Sun","WO","")</f>
        <v>WO</v>
      </c>
      <c r="AE20" s="23" t="s">
        <v>40</v>
      </c>
      <c r="AF20" s="23" t="s">
        <v>40</v>
      </c>
      <c r="AG20" s="23" t="s">
        <v>40</v>
      </c>
      <c r="AH20" s="23" t="s">
        <v>40</v>
      </c>
      <c r="AI20" s="23" t="s">
        <v>40</v>
      </c>
      <c r="AJ20" s="23" t="s">
        <v>40</v>
      </c>
      <c r="AK20" s="23" t="str">
        <f t="shared" si="11"/>
        <v>WO</v>
      </c>
      <c r="AL20" s="23" t="s">
        <v>40</v>
      </c>
      <c r="AM20" s="23" t="s">
        <v>42</v>
      </c>
      <c r="AN20" s="23" t="s">
        <v>40</v>
      </c>
      <c r="AO20" s="24"/>
      <c r="AP20" s="52"/>
      <c r="AQ20" s="54"/>
      <c r="AR20" s="30">
        <v>11</v>
      </c>
      <c r="AS20" s="11">
        <v>1011</v>
      </c>
      <c r="AT20" s="11" t="str">
        <f t="shared" si="3"/>
        <v>April</v>
      </c>
      <c r="AU20" s="11" t="s">
        <v>13</v>
      </c>
      <c r="AV20" s="39">
        <f t="shared" si="4"/>
        <v>22</v>
      </c>
      <c r="AW20">
        <f t="shared" si="5"/>
        <v>1</v>
      </c>
      <c r="AX20">
        <f t="shared" si="6"/>
        <v>3</v>
      </c>
      <c r="AY20">
        <f t="shared" si="7"/>
        <v>4</v>
      </c>
      <c r="AZ20">
        <f t="shared" si="8"/>
        <v>29</v>
      </c>
      <c r="BA20">
        <f>AprReport[[#This Row],[Days]]-AprReport[[#This Row],[Absent]]</f>
        <v>28</v>
      </c>
      <c r="BB20" s="43">
        <v>48000</v>
      </c>
      <c r="BC20" s="43">
        <f>AprReport[[#This Row],[Salary]]/AprReport[[#This Row],[Days]]</f>
        <v>1655.1724137931035</v>
      </c>
      <c r="BD20" s="43">
        <f>AprReport[[#This Row],[Per Day Salary]]*AprReport[[#This Row],[Absent]]</f>
        <v>1655.1724137931035</v>
      </c>
      <c r="BE20" s="43">
        <f>AprReport[[#This Row],[Salary]]-AprReport[[#This Row],[Deduction]]</f>
        <v>46344.827586206899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40</v>
      </c>
      <c r="L21" s="23" t="s">
        <v>42</v>
      </c>
      <c r="M21" s="23" t="s">
        <v>40</v>
      </c>
      <c r="N21" s="23" t="s">
        <v>40</v>
      </c>
      <c r="O21" s="23" t="s">
        <v>40</v>
      </c>
      <c r="P21" s="23" t="str">
        <f t="shared" si="9"/>
        <v>WO</v>
      </c>
      <c r="Q21" s="23" t="s">
        <v>40</v>
      </c>
      <c r="R21" s="23" t="s">
        <v>41</v>
      </c>
      <c r="S21" s="23" t="s">
        <v>40</v>
      </c>
      <c r="T21" s="23" t="s">
        <v>41</v>
      </c>
      <c r="U21" s="23" t="s">
        <v>40</v>
      </c>
      <c r="V21" s="23" t="s">
        <v>40</v>
      </c>
      <c r="W21" s="23" t="str">
        <f t="shared" si="9"/>
        <v>WO</v>
      </c>
      <c r="X21" s="23" t="s">
        <v>42</v>
      </c>
      <c r="Y21" s="23" t="s">
        <v>40</v>
      </c>
      <c r="Z21" s="23" t="s">
        <v>41</v>
      </c>
      <c r="AA21" s="23" t="s">
        <v>40</v>
      </c>
      <c r="AB21" s="23" t="s">
        <v>40</v>
      </c>
      <c r="AC21" s="23" t="s">
        <v>41</v>
      </c>
      <c r="AD21" s="23" t="str">
        <f t="shared" si="11"/>
        <v>WO</v>
      </c>
      <c r="AE21" s="23" t="s">
        <v>40</v>
      </c>
      <c r="AF21" s="23" t="s">
        <v>40</v>
      </c>
      <c r="AG21" s="23" t="s">
        <v>40</v>
      </c>
      <c r="AH21" s="23" t="s">
        <v>40</v>
      </c>
      <c r="AI21" s="23" t="s">
        <v>41</v>
      </c>
      <c r="AJ21" s="23" t="s">
        <v>40</v>
      </c>
      <c r="AK21" s="23" t="str">
        <f t="shared" si="11"/>
        <v>WO</v>
      </c>
      <c r="AL21" s="23" t="s">
        <v>41</v>
      </c>
      <c r="AM21" s="23" t="s">
        <v>42</v>
      </c>
      <c r="AN21" s="23" t="s">
        <v>40</v>
      </c>
      <c r="AO21" s="24"/>
      <c r="AP21" s="52"/>
      <c r="AQ21" s="54"/>
      <c r="AR21" s="30">
        <v>12</v>
      </c>
      <c r="AS21" s="11">
        <v>1012</v>
      </c>
      <c r="AT21" s="11" t="str">
        <f t="shared" si="3"/>
        <v>April</v>
      </c>
      <c r="AU21" s="11" t="s">
        <v>14</v>
      </c>
      <c r="AV21" s="39">
        <f t="shared" si="4"/>
        <v>17</v>
      </c>
      <c r="AW21">
        <f t="shared" si="5"/>
        <v>6</v>
      </c>
      <c r="AX21">
        <f t="shared" si="6"/>
        <v>3</v>
      </c>
      <c r="AY21">
        <f t="shared" si="7"/>
        <v>4</v>
      </c>
      <c r="AZ21">
        <f t="shared" si="8"/>
        <v>29</v>
      </c>
      <c r="BA21">
        <f>AprReport[[#This Row],[Days]]-AprReport[[#This Row],[Absent]]</f>
        <v>23</v>
      </c>
      <c r="BB21" s="43">
        <v>52000</v>
      </c>
      <c r="BC21" s="43">
        <f>AprReport[[#This Row],[Salary]]/AprReport[[#This Row],[Days]]</f>
        <v>1793.1034482758621</v>
      </c>
      <c r="BD21" s="43">
        <f>AprReport[[#This Row],[Per Day Salary]]*AprReport[[#This Row],[Absent]]</f>
        <v>10758.620689655172</v>
      </c>
      <c r="BE21" s="43">
        <f>AprReport[[#This Row],[Salary]]-AprReport[[#This Row],[Deduction]]</f>
        <v>41241.379310344826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41</v>
      </c>
      <c r="L22" s="23" t="s">
        <v>42</v>
      </c>
      <c r="M22" s="23" t="s">
        <v>40</v>
      </c>
      <c r="N22" s="23" t="s">
        <v>40</v>
      </c>
      <c r="O22" s="23" t="s">
        <v>40</v>
      </c>
      <c r="P22" s="23" t="str">
        <f t="shared" si="9"/>
        <v>WO</v>
      </c>
      <c r="Q22" s="23" t="s">
        <v>40</v>
      </c>
      <c r="R22" s="23" t="s">
        <v>40</v>
      </c>
      <c r="S22" s="23" t="s">
        <v>40</v>
      </c>
      <c r="T22" s="23" t="s">
        <v>40</v>
      </c>
      <c r="U22" s="23" t="s">
        <v>41</v>
      </c>
      <c r="V22" s="23" t="s">
        <v>40</v>
      </c>
      <c r="W22" s="23" t="str">
        <f t="shared" si="9"/>
        <v>WO</v>
      </c>
      <c r="X22" s="23" t="s">
        <v>42</v>
      </c>
      <c r="Y22" s="23" t="s">
        <v>40</v>
      </c>
      <c r="Z22" s="23" t="s">
        <v>41</v>
      </c>
      <c r="AA22" s="23" t="s">
        <v>40</v>
      </c>
      <c r="AB22" s="23" t="s">
        <v>40</v>
      </c>
      <c r="AC22" s="23" t="s">
        <v>40</v>
      </c>
      <c r="AD22" s="23"/>
      <c r="AE22" s="23" t="s">
        <v>40</v>
      </c>
      <c r="AF22" s="23" t="s">
        <v>40</v>
      </c>
      <c r="AG22" s="23" t="s">
        <v>40</v>
      </c>
      <c r="AH22" s="23" t="s">
        <v>40</v>
      </c>
      <c r="AI22" s="23" t="s">
        <v>40</v>
      </c>
      <c r="AJ22" s="23" t="s">
        <v>40</v>
      </c>
      <c r="AK22" s="23" t="str">
        <f t="shared" si="11"/>
        <v>WO</v>
      </c>
      <c r="AL22" s="23" t="s">
        <v>40</v>
      </c>
      <c r="AM22" s="23" t="s">
        <v>42</v>
      </c>
      <c r="AN22" s="23" t="s">
        <v>40</v>
      </c>
      <c r="AO22" s="24"/>
      <c r="AP22" s="52"/>
      <c r="AQ22" s="54"/>
      <c r="AR22" s="30">
        <v>13</v>
      </c>
      <c r="AS22" s="11">
        <v>1013</v>
      </c>
      <c r="AT22" s="11" t="str">
        <f t="shared" si="3"/>
        <v>April</v>
      </c>
      <c r="AU22" s="11" t="s">
        <v>15</v>
      </c>
      <c r="AV22" s="39">
        <f t="shared" si="4"/>
        <v>20</v>
      </c>
      <c r="AW22">
        <f t="shared" si="5"/>
        <v>3</v>
      </c>
      <c r="AX22">
        <f t="shared" si="6"/>
        <v>3</v>
      </c>
      <c r="AY22">
        <f t="shared" si="7"/>
        <v>4</v>
      </c>
      <c r="AZ22">
        <f t="shared" si="8"/>
        <v>29</v>
      </c>
      <c r="BA22">
        <f>AprReport[[#This Row],[Days]]-AprReport[[#This Row],[Absent]]</f>
        <v>26</v>
      </c>
      <c r="BB22" s="43">
        <v>45000</v>
      </c>
      <c r="BC22" s="43">
        <f>AprReport[[#This Row],[Salary]]/AprReport[[#This Row],[Days]]</f>
        <v>1551.7241379310344</v>
      </c>
      <c r="BD22" s="43">
        <f>AprReport[[#This Row],[Per Day Salary]]*AprReport[[#This Row],[Absent]]</f>
        <v>4655.1724137931033</v>
      </c>
      <c r="BE22" s="43">
        <f>AprReport[[#This Row],[Salary]]-AprReport[[#This Row],[Deduction]]</f>
        <v>40344.827586206899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40</v>
      </c>
      <c r="L23" s="23" t="s">
        <v>42</v>
      </c>
      <c r="M23" s="23" t="s">
        <v>40</v>
      </c>
      <c r="N23" s="23" t="s">
        <v>40</v>
      </c>
      <c r="O23" s="23" t="s">
        <v>40</v>
      </c>
      <c r="P23" s="23" t="str">
        <f t="shared" si="9"/>
        <v>WO</v>
      </c>
      <c r="Q23" s="23" t="s">
        <v>40</v>
      </c>
      <c r="R23" s="23" t="s">
        <v>40</v>
      </c>
      <c r="S23" s="23" t="s">
        <v>40</v>
      </c>
      <c r="T23" s="23" t="s">
        <v>40</v>
      </c>
      <c r="U23" s="23" t="s">
        <v>40</v>
      </c>
      <c r="V23" s="23" t="s">
        <v>40</v>
      </c>
      <c r="W23" s="23" t="str">
        <f t="shared" si="9"/>
        <v>WO</v>
      </c>
      <c r="X23" s="23" t="s">
        <v>42</v>
      </c>
      <c r="Y23" s="23" t="s">
        <v>40</v>
      </c>
      <c r="Z23" s="23" t="s">
        <v>41</v>
      </c>
      <c r="AA23" s="23" t="s">
        <v>40</v>
      </c>
      <c r="AB23" s="23" t="s">
        <v>40</v>
      </c>
      <c r="AC23" s="23" t="s">
        <v>40</v>
      </c>
      <c r="AD23" s="23" t="str">
        <f t="shared" si="11"/>
        <v>WO</v>
      </c>
      <c r="AE23" s="23" t="s">
        <v>40</v>
      </c>
      <c r="AF23" s="23" t="s">
        <v>40</v>
      </c>
      <c r="AG23" s="23" t="s">
        <v>41</v>
      </c>
      <c r="AH23" s="23" t="s">
        <v>40</v>
      </c>
      <c r="AI23" s="23" t="s">
        <v>40</v>
      </c>
      <c r="AJ23" s="23" t="s">
        <v>40</v>
      </c>
      <c r="AK23" s="23" t="str">
        <f t="shared" si="11"/>
        <v>WO</v>
      </c>
      <c r="AL23" s="23" t="s">
        <v>41</v>
      </c>
      <c r="AM23" s="23" t="s">
        <v>42</v>
      </c>
      <c r="AN23" s="23" t="s">
        <v>41</v>
      </c>
      <c r="AO23" s="24"/>
      <c r="AP23" s="52"/>
      <c r="AQ23" s="54"/>
      <c r="AR23" s="30">
        <v>14</v>
      </c>
      <c r="AS23" s="11">
        <v>1014</v>
      </c>
      <c r="AT23" s="11" t="str">
        <f t="shared" si="3"/>
        <v>April</v>
      </c>
      <c r="AU23" s="11" t="s">
        <v>16</v>
      </c>
      <c r="AV23" s="39">
        <f t="shared" si="4"/>
        <v>19</v>
      </c>
      <c r="AW23">
        <f t="shared" si="5"/>
        <v>4</v>
      </c>
      <c r="AX23">
        <f t="shared" si="6"/>
        <v>3</v>
      </c>
      <c r="AY23">
        <f t="shared" si="7"/>
        <v>4</v>
      </c>
      <c r="AZ23">
        <f t="shared" si="8"/>
        <v>29</v>
      </c>
      <c r="BA23">
        <f>AprReport[[#This Row],[Days]]-AprReport[[#This Row],[Absent]]</f>
        <v>25</v>
      </c>
      <c r="BB23" s="43">
        <v>15000</v>
      </c>
      <c r="BC23" s="43">
        <f>AprReport[[#This Row],[Salary]]/AprReport[[#This Row],[Days]]</f>
        <v>517.24137931034488</v>
      </c>
      <c r="BD23" s="43">
        <f>AprReport[[#This Row],[Per Day Salary]]*AprReport[[#This Row],[Absent]]</f>
        <v>2068.9655172413795</v>
      </c>
      <c r="BE23" s="43">
        <f>AprReport[[#This Row],[Salary]]-AprReport[[#This Row],[Deduction]]</f>
        <v>12931.03448275862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40</v>
      </c>
      <c r="L24" s="23" t="s">
        <v>42</v>
      </c>
      <c r="M24" s="23" t="s">
        <v>40</v>
      </c>
      <c r="N24" s="23" t="s">
        <v>40</v>
      </c>
      <c r="O24" s="23" t="s">
        <v>40</v>
      </c>
      <c r="P24" s="23" t="str">
        <f t="shared" si="9"/>
        <v>WO</v>
      </c>
      <c r="Q24" s="23" t="s">
        <v>40</v>
      </c>
      <c r="R24" s="23" t="s">
        <v>40</v>
      </c>
      <c r="S24" s="23" t="s">
        <v>40</v>
      </c>
      <c r="T24" s="23" t="s">
        <v>40</v>
      </c>
      <c r="U24" s="23" t="s">
        <v>40</v>
      </c>
      <c r="V24" s="23" t="s">
        <v>40</v>
      </c>
      <c r="W24" s="23" t="str">
        <f t="shared" si="9"/>
        <v>WO</v>
      </c>
      <c r="X24" s="23" t="s">
        <v>42</v>
      </c>
      <c r="Y24" s="23" t="s">
        <v>40</v>
      </c>
      <c r="Z24" s="23" t="s">
        <v>40</v>
      </c>
      <c r="AA24" s="23" t="s">
        <v>40</v>
      </c>
      <c r="AB24" s="23" t="s">
        <v>40</v>
      </c>
      <c r="AC24" s="23" t="s">
        <v>40</v>
      </c>
      <c r="AD24" s="23" t="str">
        <f t="shared" si="11"/>
        <v>WO</v>
      </c>
      <c r="AE24" s="23" t="s">
        <v>40</v>
      </c>
      <c r="AF24" s="23" t="s">
        <v>40</v>
      </c>
      <c r="AG24" s="23" t="s">
        <v>40</v>
      </c>
      <c r="AH24" s="23" t="s">
        <v>40</v>
      </c>
      <c r="AI24" s="23" t="s">
        <v>40</v>
      </c>
      <c r="AJ24" s="23" t="s">
        <v>40</v>
      </c>
      <c r="AK24" s="23" t="str">
        <f t="shared" si="11"/>
        <v>WO</v>
      </c>
      <c r="AL24" s="23" t="s">
        <v>40</v>
      </c>
      <c r="AM24" s="23" t="s">
        <v>42</v>
      </c>
      <c r="AN24" s="23" t="s">
        <v>41</v>
      </c>
      <c r="AO24" s="24"/>
      <c r="AP24" s="52"/>
      <c r="AQ24" s="54"/>
      <c r="AR24" s="30">
        <v>15</v>
      </c>
      <c r="AS24" s="11">
        <v>1015</v>
      </c>
      <c r="AT24" s="11" t="str">
        <f t="shared" si="3"/>
        <v>April</v>
      </c>
      <c r="AU24" s="11" t="s">
        <v>17</v>
      </c>
      <c r="AV24" s="39">
        <f t="shared" si="4"/>
        <v>22</v>
      </c>
      <c r="AW24">
        <f t="shared" si="5"/>
        <v>1</v>
      </c>
      <c r="AX24">
        <f t="shared" si="6"/>
        <v>3</v>
      </c>
      <c r="AY24">
        <f t="shared" si="7"/>
        <v>4</v>
      </c>
      <c r="AZ24">
        <f t="shared" si="8"/>
        <v>29</v>
      </c>
      <c r="BA24">
        <f>AprReport[[#This Row],[Days]]-AprReport[[#This Row],[Absent]]</f>
        <v>28</v>
      </c>
      <c r="BB24" s="43">
        <v>46000</v>
      </c>
      <c r="BC24" s="43">
        <f>AprReport[[#This Row],[Salary]]/AprReport[[#This Row],[Days]]</f>
        <v>1586.2068965517242</v>
      </c>
      <c r="BD24" s="43">
        <f>AprReport[[#This Row],[Per Day Salary]]*AprReport[[#This Row],[Absent]]</f>
        <v>1586.2068965517242</v>
      </c>
      <c r="BE24" s="43">
        <f>AprReport[[#This Row],[Salary]]-AprReport[[#This Row],[Deduction]]</f>
        <v>44413.793103448275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40</v>
      </c>
      <c r="L25" s="23" t="s">
        <v>42</v>
      </c>
      <c r="M25" s="23" t="s">
        <v>40</v>
      </c>
      <c r="N25" s="23" t="s">
        <v>41</v>
      </c>
      <c r="O25" s="23" t="s">
        <v>40</v>
      </c>
      <c r="P25" s="23" t="str">
        <f t="shared" si="9"/>
        <v>WO</v>
      </c>
      <c r="Q25" s="23" t="s">
        <v>40</v>
      </c>
      <c r="R25" s="23" t="s">
        <v>40</v>
      </c>
      <c r="S25" s="23" t="s">
        <v>40</v>
      </c>
      <c r="T25" s="23" t="s">
        <v>40</v>
      </c>
      <c r="U25" s="23" t="s">
        <v>40</v>
      </c>
      <c r="V25" s="23" t="s">
        <v>40</v>
      </c>
      <c r="W25" s="23" t="str">
        <f t="shared" si="9"/>
        <v>WO</v>
      </c>
      <c r="X25" s="23" t="s">
        <v>42</v>
      </c>
      <c r="Y25" s="23" t="s">
        <v>40</v>
      </c>
      <c r="Z25" s="23" t="s">
        <v>40</v>
      </c>
      <c r="AA25" s="23" t="s">
        <v>40</v>
      </c>
      <c r="AB25" s="23" t="s">
        <v>40</v>
      </c>
      <c r="AC25" s="23" t="s">
        <v>40</v>
      </c>
      <c r="AD25" s="23" t="str">
        <f t="shared" si="11"/>
        <v>WO</v>
      </c>
      <c r="AE25" s="23" t="s">
        <v>40</v>
      </c>
      <c r="AF25" s="23" t="s">
        <v>40</v>
      </c>
      <c r="AG25" s="23" t="s">
        <v>40</v>
      </c>
      <c r="AH25" s="23" t="s">
        <v>40</v>
      </c>
      <c r="AI25" s="23" t="s">
        <v>41</v>
      </c>
      <c r="AJ25" s="23" t="s">
        <v>40</v>
      </c>
      <c r="AK25" s="23" t="str">
        <f t="shared" si="11"/>
        <v>WO</v>
      </c>
      <c r="AL25" s="23" t="s">
        <v>40</v>
      </c>
      <c r="AM25" s="23" t="s">
        <v>42</v>
      </c>
      <c r="AN25" s="23" t="s">
        <v>40</v>
      </c>
      <c r="AO25" s="24"/>
      <c r="AP25" s="52"/>
      <c r="AQ25" s="54"/>
      <c r="AR25" s="30">
        <v>16</v>
      </c>
      <c r="AS25" s="11">
        <v>1016</v>
      </c>
      <c r="AT25" s="11" t="str">
        <f t="shared" si="3"/>
        <v>April</v>
      </c>
      <c r="AU25" s="11" t="s">
        <v>18</v>
      </c>
      <c r="AV25" s="39">
        <f t="shared" si="4"/>
        <v>21</v>
      </c>
      <c r="AW25">
        <f t="shared" si="5"/>
        <v>2</v>
      </c>
      <c r="AX25">
        <f t="shared" si="6"/>
        <v>3</v>
      </c>
      <c r="AY25">
        <f t="shared" si="7"/>
        <v>4</v>
      </c>
      <c r="AZ25">
        <f t="shared" si="8"/>
        <v>29</v>
      </c>
      <c r="BA25">
        <f>AprReport[[#This Row],[Days]]-AprReport[[#This Row],[Absent]]</f>
        <v>27</v>
      </c>
      <c r="BB25" s="43">
        <v>52000</v>
      </c>
      <c r="BC25" s="43">
        <f>AprReport[[#This Row],[Salary]]/AprReport[[#This Row],[Days]]</f>
        <v>1793.1034482758621</v>
      </c>
      <c r="BD25" s="43">
        <f>AprReport[[#This Row],[Per Day Salary]]*AprReport[[#This Row],[Absent]]</f>
        <v>3586.2068965517242</v>
      </c>
      <c r="BE25" s="43">
        <f>AprReport[[#This Row],[Salary]]-AprReport[[#This Row],[Deduction]]</f>
        <v>48413.793103448275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">
        <v>42</v>
      </c>
      <c r="M26" s="23" t="s">
        <v>40</v>
      </c>
      <c r="N26" s="23" t="s">
        <v>40</v>
      </c>
      <c r="O26" s="23" t="s">
        <v>41</v>
      </c>
      <c r="P26" s="23" t="str">
        <f t="shared" si="9"/>
        <v>WO</v>
      </c>
      <c r="Q26" s="23" t="s">
        <v>40</v>
      </c>
      <c r="R26" s="23" t="s">
        <v>40</v>
      </c>
      <c r="S26" s="23" t="s">
        <v>41</v>
      </c>
      <c r="T26" s="23" t="s">
        <v>40</v>
      </c>
      <c r="U26" s="23" t="s">
        <v>40</v>
      </c>
      <c r="V26" s="23" t="s">
        <v>40</v>
      </c>
      <c r="W26" s="23" t="str">
        <f t="shared" si="9"/>
        <v>WO</v>
      </c>
      <c r="X26" s="23" t="s">
        <v>42</v>
      </c>
      <c r="Y26" s="23" t="s">
        <v>40</v>
      </c>
      <c r="Z26" s="23" t="s">
        <v>40</v>
      </c>
      <c r="AA26" s="23" t="s">
        <v>40</v>
      </c>
      <c r="AB26" s="23" t="s">
        <v>40</v>
      </c>
      <c r="AC26" s="23" t="s">
        <v>40</v>
      </c>
      <c r="AD26" s="23" t="str">
        <f t="shared" si="11"/>
        <v>WO</v>
      </c>
      <c r="AE26" s="23" t="s">
        <v>40</v>
      </c>
      <c r="AF26" s="23" t="s">
        <v>40</v>
      </c>
      <c r="AG26" s="23" t="s">
        <v>41</v>
      </c>
      <c r="AH26" s="23" t="s">
        <v>40</v>
      </c>
      <c r="AI26" s="23" t="s">
        <v>40</v>
      </c>
      <c r="AJ26" s="23" t="s">
        <v>40</v>
      </c>
      <c r="AK26" s="23" t="str">
        <f t="shared" si="11"/>
        <v>WO</v>
      </c>
      <c r="AL26" s="23" t="s">
        <v>40</v>
      </c>
      <c r="AM26" s="23" t="s">
        <v>42</v>
      </c>
      <c r="AN26" s="23" t="s">
        <v>40</v>
      </c>
      <c r="AO26" s="24"/>
      <c r="AP26" s="52"/>
      <c r="AQ26" s="54"/>
      <c r="AR26" s="30">
        <v>17</v>
      </c>
      <c r="AS26" s="11">
        <v>1017</v>
      </c>
      <c r="AT26" s="11" t="str">
        <f t="shared" si="3"/>
        <v>April</v>
      </c>
      <c r="AU26" s="11" t="s">
        <v>19</v>
      </c>
      <c r="AV26" s="39">
        <f t="shared" si="4"/>
        <v>20</v>
      </c>
      <c r="AW26">
        <f t="shared" si="5"/>
        <v>3</v>
      </c>
      <c r="AX26">
        <f t="shared" si="6"/>
        <v>3</v>
      </c>
      <c r="AY26">
        <f t="shared" si="7"/>
        <v>4</v>
      </c>
      <c r="AZ26">
        <f t="shared" si="8"/>
        <v>29</v>
      </c>
      <c r="BA26">
        <f>AprReport[[#This Row],[Days]]-AprReport[[#This Row],[Absent]]</f>
        <v>26</v>
      </c>
      <c r="BB26" s="43">
        <v>42000</v>
      </c>
      <c r="BC26" s="43">
        <f>AprReport[[#This Row],[Salary]]/AprReport[[#This Row],[Days]]</f>
        <v>1448.2758620689656</v>
      </c>
      <c r="BD26" s="43">
        <f>AprReport[[#This Row],[Per Day Salary]]*AprReport[[#This Row],[Absent]]</f>
        <v>4344.8275862068967</v>
      </c>
      <c r="BE26" s="43">
        <f>AprReport[[#This Row],[Salary]]-AprReport[[#This Row],[Deduction]]</f>
        <v>37655.172413793101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">
        <v>42</v>
      </c>
      <c r="M27" s="23" t="s">
        <v>41</v>
      </c>
      <c r="N27" s="23" t="s">
        <v>40</v>
      </c>
      <c r="O27" s="23" t="s">
        <v>40</v>
      </c>
      <c r="P27" s="23" t="str">
        <f t="shared" si="9"/>
        <v>WO</v>
      </c>
      <c r="Q27" s="23" t="s">
        <v>40</v>
      </c>
      <c r="R27" s="23" t="s">
        <v>40</v>
      </c>
      <c r="S27" s="23" t="s">
        <v>41</v>
      </c>
      <c r="T27" s="23" t="s">
        <v>40</v>
      </c>
      <c r="U27" s="23" t="s">
        <v>40</v>
      </c>
      <c r="V27" s="23" t="s">
        <v>40</v>
      </c>
      <c r="W27" s="23" t="str">
        <f t="shared" si="9"/>
        <v>WO</v>
      </c>
      <c r="X27" s="23" t="s">
        <v>42</v>
      </c>
      <c r="Y27" s="23" t="s">
        <v>40</v>
      </c>
      <c r="Z27" s="23" t="s">
        <v>40</v>
      </c>
      <c r="AA27" s="23" t="s">
        <v>40</v>
      </c>
      <c r="AB27" s="23" t="s">
        <v>40</v>
      </c>
      <c r="AC27" s="23" t="s">
        <v>40</v>
      </c>
      <c r="AD27" s="23" t="str">
        <f t="shared" si="11"/>
        <v>WO</v>
      </c>
      <c r="AE27" s="23" t="s">
        <v>41</v>
      </c>
      <c r="AF27" s="23" t="s">
        <v>40</v>
      </c>
      <c r="AG27" s="23" t="s">
        <v>40</v>
      </c>
      <c r="AH27" s="23" t="s">
        <v>40</v>
      </c>
      <c r="AI27" s="23" t="s">
        <v>40</v>
      </c>
      <c r="AJ27" s="23" t="s">
        <v>40</v>
      </c>
      <c r="AK27" s="23" t="str">
        <f t="shared" si="11"/>
        <v>WO</v>
      </c>
      <c r="AL27" s="23" t="s">
        <v>40</v>
      </c>
      <c r="AM27" s="23" t="s">
        <v>42</v>
      </c>
      <c r="AN27" s="23" t="s">
        <v>40</v>
      </c>
      <c r="AO27" s="24"/>
      <c r="AP27" s="52"/>
      <c r="AQ27" s="54"/>
      <c r="AR27" s="30">
        <v>18</v>
      </c>
      <c r="AS27" s="11">
        <v>1018</v>
      </c>
      <c r="AT27" s="11" t="str">
        <f t="shared" si="3"/>
        <v>April</v>
      </c>
      <c r="AU27" s="11" t="s">
        <v>20</v>
      </c>
      <c r="AV27" s="39">
        <f t="shared" si="4"/>
        <v>20</v>
      </c>
      <c r="AW27">
        <f t="shared" si="5"/>
        <v>3</v>
      </c>
      <c r="AX27">
        <f t="shared" si="6"/>
        <v>3</v>
      </c>
      <c r="AY27">
        <f t="shared" si="7"/>
        <v>4</v>
      </c>
      <c r="AZ27">
        <f t="shared" si="8"/>
        <v>29</v>
      </c>
      <c r="BA27">
        <f>AprReport[[#This Row],[Days]]-AprReport[[#This Row],[Absent]]</f>
        <v>26</v>
      </c>
      <c r="BB27" s="43">
        <v>62000</v>
      </c>
      <c r="BC27" s="43">
        <f>AprReport[[#This Row],[Salary]]/AprReport[[#This Row],[Days]]</f>
        <v>2137.9310344827586</v>
      </c>
      <c r="BD27" s="43">
        <f>AprReport[[#This Row],[Per Day Salary]]*AprReport[[#This Row],[Absent]]</f>
        <v>6413.7931034482754</v>
      </c>
      <c r="BE27" s="43">
        <f>AprReport[[#This Row],[Salary]]-AprReport[[#This Row],[Deduction]]</f>
        <v>55586.206896551725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40</v>
      </c>
      <c r="L28" s="23" t="s">
        <v>42</v>
      </c>
      <c r="M28" s="23" t="s">
        <v>40</v>
      </c>
      <c r="N28" s="23" t="s">
        <v>40</v>
      </c>
      <c r="O28" s="23" t="s">
        <v>40</v>
      </c>
      <c r="P28" s="23" t="str">
        <f t="shared" si="9"/>
        <v>WO</v>
      </c>
      <c r="Q28" s="23" t="s">
        <v>40</v>
      </c>
      <c r="R28" s="23" t="s">
        <v>40</v>
      </c>
      <c r="S28" s="23" t="s">
        <v>40</v>
      </c>
      <c r="T28" s="23" t="s">
        <v>40</v>
      </c>
      <c r="U28" s="23" t="s">
        <v>40</v>
      </c>
      <c r="V28" s="23" t="s">
        <v>40</v>
      </c>
      <c r="W28" s="23" t="str">
        <f t="shared" si="9"/>
        <v>WO</v>
      </c>
      <c r="X28" s="23" t="s">
        <v>42</v>
      </c>
      <c r="Y28" s="23" t="s">
        <v>40</v>
      </c>
      <c r="Z28" s="23" t="s">
        <v>40</v>
      </c>
      <c r="AA28" s="23" t="s">
        <v>40</v>
      </c>
      <c r="AB28" s="23" t="s">
        <v>40</v>
      </c>
      <c r="AC28" s="23" t="s">
        <v>40</v>
      </c>
      <c r="AD28" s="23" t="str">
        <f t="shared" si="11"/>
        <v>WO</v>
      </c>
      <c r="AE28" s="23" t="s">
        <v>40</v>
      </c>
      <c r="AF28" s="23" t="s">
        <v>40</v>
      </c>
      <c r="AG28" s="23" t="s">
        <v>40</v>
      </c>
      <c r="AH28" s="23" t="s">
        <v>40</v>
      </c>
      <c r="AI28" s="23" t="s">
        <v>40</v>
      </c>
      <c r="AJ28" s="23" t="s">
        <v>40</v>
      </c>
      <c r="AK28" s="23" t="str">
        <f t="shared" si="11"/>
        <v>WO</v>
      </c>
      <c r="AL28" s="23" t="s">
        <v>40</v>
      </c>
      <c r="AM28" s="23" t="s">
        <v>42</v>
      </c>
      <c r="AN28" s="23" t="s">
        <v>40</v>
      </c>
      <c r="AO28" s="24"/>
      <c r="AP28" s="52"/>
      <c r="AQ28" s="54"/>
      <c r="AR28" s="30">
        <v>19</v>
      </c>
      <c r="AS28" s="11">
        <v>1019</v>
      </c>
      <c r="AT28" s="11" t="str">
        <f t="shared" si="3"/>
        <v>April</v>
      </c>
      <c r="AU28" s="11" t="s">
        <v>21</v>
      </c>
      <c r="AV28" s="39">
        <f t="shared" si="4"/>
        <v>23</v>
      </c>
      <c r="AW28">
        <f t="shared" si="5"/>
        <v>0</v>
      </c>
      <c r="AX28">
        <f t="shared" si="6"/>
        <v>3</v>
      </c>
      <c r="AY28">
        <f t="shared" si="7"/>
        <v>4</v>
      </c>
      <c r="AZ28">
        <f t="shared" si="8"/>
        <v>29</v>
      </c>
      <c r="BA28">
        <f>AprReport[[#This Row],[Days]]-AprReport[[#This Row],[Absent]]</f>
        <v>29</v>
      </c>
      <c r="BB28" s="43">
        <v>41000</v>
      </c>
      <c r="BC28" s="43">
        <f>AprReport[[#This Row],[Salary]]/AprReport[[#This Row],[Days]]</f>
        <v>1413.7931034482758</v>
      </c>
      <c r="BD28" s="43">
        <f>AprReport[[#This Row],[Per Day Salary]]*AprReport[[#This Row],[Absent]]</f>
        <v>0</v>
      </c>
      <c r="BE28" s="43">
        <f>AprReport[[#This Row],[Salary]]-AprReport[[#This Row],[Deduction]]</f>
        <v>41000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42</v>
      </c>
      <c r="M29" s="26" t="s">
        <v>40</v>
      </c>
      <c r="N29" s="26" t="s">
        <v>40</v>
      </c>
      <c r="O29" s="26" t="s">
        <v>40</v>
      </c>
      <c r="P29" s="26" t="str">
        <f t="shared" si="9"/>
        <v>WO</v>
      </c>
      <c r="Q29" s="26" t="s">
        <v>40</v>
      </c>
      <c r="R29" s="26" t="s">
        <v>40</v>
      </c>
      <c r="S29" s="26" t="s">
        <v>40</v>
      </c>
      <c r="T29" s="26" t="s">
        <v>40</v>
      </c>
      <c r="U29" s="26" t="s">
        <v>40</v>
      </c>
      <c r="V29" s="26" t="s">
        <v>40</v>
      </c>
      <c r="W29" s="26" t="str">
        <f t="shared" si="9"/>
        <v>WO</v>
      </c>
      <c r="X29" s="26" t="s">
        <v>42</v>
      </c>
      <c r="Y29" s="26" t="s">
        <v>40</v>
      </c>
      <c r="Z29" s="26" t="s">
        <v>40</v>
      </c>
      <c r="AA29" s="26" t="s">
        <v>40</v>
      </c>
      <c r="AB29" s="26" t="s">
        <v>40</v>
      </c>
      <c r="AC29" s="26" t="s">
        <v>40</v>
      </c>
      <c r="AD29" s="26" t="str">
        <f t="shared" si="11"/>
        <v>WO</v>
      </c>
      <c r="AE29" s="26" t="s">
        <v>40</v>
      </c>
      <c r="AF29" s="26" t="s">
        <v>40</v>
      </c>
      <c r="AG29" s="26" t="s">
        <v>40</v>
      </c>
      <c r="AH29" s="26" t="s">
        <v>40</v>
      </c>
      <c r="AI29" s="26" t="s">
        <v>40</v>
      </c>
      <c r="AJ29" s="26" t="s">
        <v>40</v>
      </c>
      <c r="AK29" s="26" t="str">
        <f t="shared" si="11"/>
        <v>WO</v>
      </c>
      <c r="AL29" s="26" t="s">
        <v>40</v>
      </c>
      <c r="AM29" s="26" t="s">
        <v>42</v>
      </c>
      <c r="AN29" s="26" t="s">
        <v>40</v>
      </c>
      <c r="AO29" s="27"/>
      <c r="AP29" s="52"/>
      <c r="AQ29" s="54"/>
      <c r="AR29" s="31">
        <v>20</v>
      </c>
      <c r="AS29" s="12">
        <v>1020</v>
      </c>
      <c r="AT29" s="12" t="str">
        <f t="shared" si="3"/>
        <v>April</v>
      </c>
      <c r="AU29" s="12" t="s">
        <v>22</v>
      </c>
      <c r="AV29" s="45">
        <f t="shared" si="4"/>
        <v>23</v>
      </c>
      <c r="AW29" s="46">
        <f t="shared" si="5"/>
        <v>0</v>
      </c>
      <c r="AX29" s="46">
        <f t="shared" si="6"/>
        <v>3</v>
      </c>
      <c r="AY29" s="46">
        <f t="shared" si="7"/>
        <v>4</v>
      </c>
      <c r="AZ29" s="46">
        <f t="shared" si="8"/>
        <v>29</v>
      </c>
      <c r="BA29" s="46">
        <f>AprReport[[#This Row],[Days]]-AprReport[[#This Row],[Absent]]</f>
        <v>29</v>
      </c>
      <c r="BB29" s="47">
        <v>30000</v>
      </c>
      <c r="BC29" s="47">
        <f>AprReport[[#This Row],[Salary]]/AprReport[[#This Row],[Days]]</f>
        <v>1034.4827586206898</v>
      </c>
      <c r="BD29" s="47">
        <f>AprReport[[#This Row],[Per Day Salary]]*AprReport[[#This Row],[Absent]]</f>
        <v>0</v>
      </c>
      <c r="BE29" s="47">
        <f>AprReport[[#This Row],[Salary]]-AprReport[[#This Row],[Deduction]]</f>
        <v>30000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44" priority="1" operator="containsText" text="L">
      <formula>NOT(ISERROR(SEARCH("L",K10)))</formula>
    </cfRule>
    <cfRule type="containsText" dxfId="43" priority="2" operator="containsText" text="A">
      <formula>NOT(ISERROR(SEARCH("A",K10)))</formula>
    </cfRule>
    <cfRule type="containsText" dxfId="42" priority="3" operator="containsText" text="P">
      <formula>NOT(ISERROR(SEARCH("P",K10)))</formula>
    </cfRule>
    <cfRule type="containsText" dxfId="41" priority="4" operator="containsText" text="WO">
      <formula>NOT(ISERROR(SEARCH("WO",K10)))</formula>
    </cfRule>
    <cfRule type="containsText" dxfId="40" priority="5" operator="containsText" text="WO">
      <formula>NOT(ISERROR(SEARCH("WO",K10)))</formula>
    </cfRule>
  </conditionalFormatting>
  <dataValidations count="1">
    <dataValidation type="list" allowBlank="1" showInputMessage="1" showErrorMessage="1" sqref="K10:O29 Q10:V29 AL10:AO29 AE10:AJ29 X10:AC29" xr:uid="{940861F1-B506-43A1-939B-32E60F126D92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14616A-8A33-4419-9917-BE147B467C3E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65E8A0F-C621-4BA0-A7C3-7C0C9D77E7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Apr!AV10:AY10</xm:f>
              <xm:sqref>BF10</xm:sqref>
            </x14:sparkline>
            <x14:sparkline>
              <xm:f>Apr!AV11:AY11</xm:f>
              <xm:sqref>BF11</xm:sqref>
            </x14:sparkline>
            <x14:sparkline>
              <xm:f>Apr!AV12:AY12</xm:f>
              <xm:sqref>BF12</xm:sqref>
            </x14:sparkline>
            <x14:sparkline>
              <xm:f>Apr!AV13:AY13</xm:f>
              <xm:sqref>BF13</xm:sqref>
            </x14:sparkline>
            <x14:sparkline>
              <xm:f>Apr!AV14:AY14</xm:f>
              <xm:sqref>BF14</xm:sqref>
            </x14:sparkline>
            <x14:sparkline>
              <xm:f>Apr!AV15:AY15</xm:f>
              <xm:sqref>BF15</xm:sqref>
            </x14:sparkline>
            <x14:sparkline>
              <xm:f>Apr!AV16:AY16</xm:f>
              <xm:sqref>BF16</xm:sqref>
            </x14:sparkline>
            <x14:sparkline>
              <xm:f>Apr!AV17:AY17</xm:f>
              <xm:sqref>BF17</xm:sqref>
            </x14:sparkline>
            <x14:sparkline>
              <xm:f>Apr!AV18:AY18</xm:f>
              <xm:sqref>BF18</xm:sqref>
            </x14:sparkline>
            <x14:sparkline>
              <xm:f>Apr!AV19:AY19</xm:f>
              <xm:sqref>BF19</xm:sqref>
            </x14:sparkline>
            <x14:sparkline>
              <xm:f>Apr!AV20:AY20</xm:f>
              <xm:sqref>BF20</xm:sqref>
            </x14:sparkline>
            <x14:sparkline>
              <xm:f>Apr!AV21:AY21</xm:f>
              <xm:sqref>BF21</xm:sqref>
            </x14:sparkline>
            <x14:sparkline>
              <xm:f>Apr!AV22:AY22</xm:f>
              <xm:sqref>BF22</xm:sqref>
            </x14:sparkline>
            <x14:sparkline>
              <xm:f>Apr!AV23:AY23</xm:f>
              <xm:sqref>BF23</xm:sqref>
            </x14:sparkline>
            <x14:sparkline>
              <xm:f>Apr!AV24:AY24</xm:f>
              <xm:sqref>BF24</xm:sqref>
            </x14:sparkline>
            <x14:sparkline>
              <xm:f>Apr!AV25:AY25</xm:f>
              <xm:sqref>BF25</xm:sqref>
            </x14:sparkline>
            <x14:sparkline>
              <xm:f>Apr!AV26:AY26</xm:f>
              <xm:sqref>BF26</xm:sqref>
            </x14:sparkline>
            <x14:sparkline>
              <xm:f>Apr!AV27:AY27</xm:f>
              <xm:sqref>BF27</xm:sqref>
            </x14:sparkline>
            <x14:sparkline>
              <xm:f>Apr!AV28:AY28</xm:f>
              <xm:sqref>BF28</xm:sqref>
            </x14:sparkline>
            <x14:sparkline>
              <xm:f>Apr!AV29:AY29</xm:f>
              <xm:sqref>BF29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EFBB-CA17-4B14-8998-DC46139E453C}">
  <dimension ref="D1:BH42"/>
  <sheetViews>
    <sheetView zoomScale="67" zoomScaleNormal="67" workbookViewId="0">
      <selection activeCell="AS14" sqref="AS14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49"/>
      <c r="G5" s="50" t="s">
        <v>24</v>
      </c>
      <c r="H5" s="51">
        <v>45778</v>
      </c>
      <c r="I5" s="50">
        <f>(DATEDIF($H$5,$L$5,"D"))</f>
        <v>30</v>
      </c>
      <c r="J5" s="50" t="str">
        <f>TEXT($H$5,"MMMM")</f>
        <v>May</v>
      </c>
      <c r="K5" s="50" t="s">
        <v>25</v>
      </c>
      <c r="L5" s="51">
        <f>EOMONTH(H5,0)</f>
        <v>45808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Thu</v>
      </c>
      <c r="L8" s="13" t="str">
        <f>TEXT(L9,"DDD")</f>
        <v>Fri</v>
      </c>
      <c r="M8" s="13" t="str">
        <f>TEXT(M9,"DDD")</f>
        <v>Sat</v>
      </c>
      <c r="N8" s="13" t="str">
        <f t="shared" ref="N8:AO8" si="0">TEXT(N9,"DDD")</f>
        <v>Sun</v>
      </c>
      <c r="O8" s="13" t="str">
        <f t="shared" si="0"/>
        <v>Mon</v>
      </c>
      <c r="P8" s="13" t="str">
        <f t="shared" si="0"/>
        <v>Tue</v>
      </c>
      <c r="Q8" s="13" t="str">
        <f t="shared" si="0"/>
        <v>Wed</v>
      </c>
      <c r="R8" s="13" t="str">
        <f t="shared" si="0"/>
        <v>Thu</v>
      </c>
      <c r="S8" s="13" t="str">
        <f t="shared" si="0"/>
        <v>Fri</v>
      </c>
      <c r="T8" s="13" t="str">
        <f t="shared" si="0"/>
        <v>Sat</v>
      </c>
      <c r="U8" s="13" t="str">
        <f t="shared" si="0"/>
        <v>Sun</v>
      </c>
      <c r="V8" s="13" t="str">
        <f t="shared" si="0"/>
        <v>Mon</v>
      </c>
      <c r="W8" s="13" t="str">
        <f t="shared" si="0"/>
        <v>Tue</v>
      </c>
      <c r="X8" s="13" t="str">
        <f t="shared" si="0"/>
        <v>Wed</v>
      </c>
      <c r="Y8" s="13" t="str">
        <f t="shared" si="0"/>
        <v>Thu</v>
      </c>
      <c r="Z8" s="13" t="str">
        <f t="shared" si="0"/>
        <v>Fri</v>
      </c>
      <c r="AA8" s="13" t="str">
        <f t="shared" si="0"/>
        <v>Sat</v>
      </c>
      <c r="AB8" s="13" t="str">
        <f t="shared" si="0"/>
        <v>Sun</v>
      </c>
      <c r="AC8" s="13" t="str">
        <f t="shared" si="0"/>
        <v>Mon</v>
      </c>
      <c r="AD8" s="13" t="str">
        <f t="shared" si="0"/>
        <v>Tue</v>
      </c>
      <c r="AE8" s="13" t="str">
        <f t="shared" si="0"/>
        <v>Wed</v>
      </c>
      <c r="AF8" s="13" t="str">
        <f t="shared" si="0"/>
        <v>Thu</v>
      </c>
      <c r="AG8" s="13" t="str">
        <f t="shared" si="0"/>
        <v>Fri</v>
      </c>
      <c r="AH8" s="13" t="str">
        <f t="shared" si="0"/>
        <v>Sat</v>
      </c>
      <c r="AI8" s="13" t="str">
        <f t="shared" si="0"/>
        <v>Sun</v>
      </c>
      <c r="AJ8" s="13" t="str">
        <f t="shared" si="0"/>
        <v>Mon</v>
      </c>
      <c r="AK8" s="13" t="str">
        <f t="shared" si="0"/>
        <v>Tue</v>
      </c>
      <c r="AL8" s="13" t="str">
        <f t="shared" si="0"/>
        <v>Wed</v>
      </c>
      <c r="AM8" s="13" t="str">
        <f t="shared" si="0"/>
        <v>Thu</v>
      </c>
      <c r="AN8" s="13" t="str">
        <f t="shared" si="0"/>
        <v>Fri</v>
      </c>
      <c r="AO8" s="13" t="str">
        <f t="shared" si="0"/>
        <v>Sat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45778</v>
      </c>
      <c r="L9" s="17">
        <f>IF(K9&lt;$L$5,K9+1,"")</f>
        <v>45779</v>
      </c>
      <c r="M9" s="17">
        <f t="shared" ref="M9:AQ9" si="1">IF(L9&lt;$L$5,L9+1,"")</f>
        <v>45780</v>
      </c>
      <c r="N9" s="17">
        <f t="shared" si="1"/>
        <v>45781</v>
      </c>
      <c r="O9" s="17">
        <f t="shared" si="1"/>
        <v>45782</v>
      </c>
      <c r="P9" s="17">
        <f t="shared" si="1"/>
        <v>45783</v>
      </c>
      <c r="Q9" s="17">
        <f t="shared" si="1"/>
        <v>45784</v>
      </c>
      <c r="R9" s="17">
        <f t="shared" si="1"/>
        <v>45785</v>
      </c>
      <c r="S9" s="17">
        <f t="shared" si="1"/>
        <v>45786</v>
      </c>
      <c r="T9" s="17">
        <f t="shared" si="1"/>
        <v>45787</v>
      </c>
      <c r="U9" s="17">
        <f t="shared" si="1"/>
        <v>45788</v>
      </c>
      <c r="V9" s="17">
        <f t="shared" si="1"/>
        <v>45789</v>
      </c>
      <c r="W9" s="17">
        <f t="shared" si="1"/>
        <v>45790</v>
      </c>
      <c r="X9" s="17">
        <f t="shared" si="1"/>
        <v>45791</v>
      </c>
      <c r="Y9" s="17">
        <f t="shared" si="1"/>
        <v>45792</v>
      </c>
      <c r="Z9" s="17">
        <f t="shared" si="1"/>
        <v>45793</v>
      </c>
      <c r="AA9" s="17">
        <f t="shared" si="1"/>
        <v>45794</v>
      </c>
      <c r="AB9" s="17">
        <f t="shared" si="1"/>
        <v>45795</v>
      </c>
      <c r="AC9" s="17">
        <f t="shared" si="1"/>
        <v>45796</v>
      </c>
      <c r="AD9" s="17">
        <f t="shared" si="1"/>
        <v>45797</v>
      </c>
      <c r="AE9" s="17">
        <f t="shared" si="1"/>
        <v>45798</v>
      </c>
      <c r="AF9" s="17">
        <f t="shared" si="1"/>
        <v>45799</v>
      </c>
      <c r="AG9" s="17">
        <f t="shared" si="1"/>
        <v>45800</v>
      </c>
      <c r="AH9" s="17">
        <f t="shared" si="1"/>
        <v>45801</v>
      </c>
      <c r="AI9" s="17">
        <f t="shared" si="1"/>
        <v>45802</v>
      </c>
      <c r="AJ9" s="17">
        <f t="shared" si="1"/>
        <v>45803</v>
      </c>
      <c r="AK9" s="17">
        <f t="shared" si="1"/>
        <v>45804</v>
      </c>
      <c r="AL9" s="17">
        <f t="shared" si="1"/>
        <v>45805</v>
      </c>
      <c r="AM9" s="17">
        <f t="shared" si="1"/>
        <v>45806</v>
      </c>
      <c r="AN9" s="17">
        <f t="shared" si="1"/>
        <v>45807</v>
      </c>
      <c r="AO9" s="18">
        <f t="shared" si="1"/>
        <v>45808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40</v>
      </c>
      <c r="M10" s="20" t="s">
        <v>40</v>
      </c>
      <c r="N10" s="20" t="str">
        <f t="shared" ref="N10:AI19" si="2">IF(N$8="Sun","WO","")</f>
        <v>WO</v>
      </c>
      <c r="O10" s="20" t="s">
        <v>40</v>
      </c>
      <c r="P10" s="20" t="s">
        <v>40</v>
      </c>
      <c r="Q10" s="20" t="s">
        <v>42</v>
      </c>
      <c r="R10" s="20" t="s">
        <v>40</v>
      </c>
      <c r="S10" s="20" t="s">
        <v>40</v>
      </c>
      <c r="T10" s="20" t="s">
        <v>40</v>
      </c>
      <c r="U10" s="20" t="str">
        <f t="shared" si="2"/>
        <v>WO</v>
      </c>
      <c r="V10" s="20" t="s">
        <v>40</v>
      </c>
      <c r="W10" s="20" t="s">
        <v>41</v>
      </c>
      <c r="X10" s="20" t="s">
        <v>42</v>
      </c>
      <c r="Y10" s="20" t="s">
        <v>40</v>
      </c>
      <c r="Z10" s="20" t="s">
        <v>41</v>
      </c>
      <c r="AA10" s="20" t="s">
        <v>40</v>
      </c>
      <c r="AB10" s="20" t="str">
        <f t="shared" si="2"/>
        <v>WO</v>
      </c>
      <c r="AC10" s="20" t="s">
        <v>41</v>
      </c>
      <c r="AD10" s="20" t="s">
        <v>40</v>
      </c>
      <c r="AE10" s="20" t="s">
        <v>40</v>
      </c>
      <c r="AF10" s="20" t="s">
        <v>40</v>
      </c>
      <c r="AG10" s="20" t="s">
        <v>40</v>
      </c>
      <c r="AH10" s="20" t="s">
        <v>40</v>
      </c>
      <c r="AI10" s="20" t="str">
        <f t="shared" si="2"/>
        <v>WO</v>
      </c>
      <c r="AJ10" s="20" t="s">
        <v>42</v>
      </c>
      <c r="AK10" s="20" t="s">
        <v>40</v>
      </c>
      <c r="AL10" s="20" t="s">
        <v>40</v>
      </c>
      <c r="AM10" s="20" t="s">
        <v>40</v>
      </c>
      <c r="AN10" s="20" t="s">
        <v>40</v>
      </c>
      <c r="AO10" s="21" t="s">
        <v>40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May</v>
      </c>
      <c r="AU10" s="28" t="s">
        <v>3</v>
      </c>
      <c r="AV10" s="37">
        <f t="shared" ref="AV10:AV29" si="4">COUNTIF($K10:$AO10,"P")</f>
        <v>21</v>
      </c>
      <c r="AW10" s="38">
        <f t="shared" ref="AW10:AW29" si="5">COUNTIF($K10:$AO10,"A")</f>
        <v>3</v>
      </c>
      <c r="AX10" s="38">
        <f t="shared" ref="AX10:AX29" si="6">COUNTIF($K10:$AO10,"L")</f>
        <v>3</v>
      </c>
      <c r="AY10" s="38">
        <f t="shared" ref="AY10:AY29" si="7">$J$10</f>
        <v>4</v>
      </c>
      <c r="AZ10" s="38">
        <f t="shared" ref="AZ10:AZ29" si="8">$I$5</f>
        <v>30</v>
      </c>
      <c r="BA10" s="38">
        <f>MayReport[[#This Row],[Days]]-MayReport[[#This Row],[Absent]]</f>
        <v>27</v>
      </c>
      <c r="BB10" s="41">
        <v>10000</v>
      </c>
      <c r="BC10" s="41">
        <f>MayReport[[#This Row],[Salary]]/MayReport[[#This Row],[Days]]</f>
        <v>333.33333333333331</v>
      </c>
      <c r="BD10" s="41">
        <f>MayReport[[#This Row],[Per Day Salary]]*MayReport[[#This Row],[Absent]]</f>
        <v>1000</v>
      </c>
      <c r="BE10" s="41">
        <f>MayReport[[#This Row],[Salary]]-MayReport[[#This Row],[Deduction]]</f>
        <v>9000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40</v>
      </c>
      <c r="L11" s="23" t="s">
        <v>40</v>
      </c>
      <c r="M11" s="23" t="s">
        <v>40</v>
      </c>
      <c r="N11" s="23" t="str">
        <f t="shared" si="2"/>
        <v>WO</v>
      </c>
      <c r="O11" s="23" t="s">
        <v>40</v>
      </c>
      <c r="P11" s="23" t="s">
        <v>40</v>
      </c>
      <c r="Q11" s="23" t="s">
        <v>42</v>
      </c>
      <c r="R11" s="23" t="s">
        <v>41</v>
      </c>
      <c r="S11" s="23" t="s">
        <v>40</v>
      </c>
      <c r="T11" s="23" t="s">
        <v>40</v>
      </c>
      <c r="U11" s="23" t="str">
        <f t="shared" si="2"/>
        <v>WO</v>
      </c>
      <c r="V11" s="23" t="s">
        <v>40</v>
      </c>
      <c r="W11" s="23" t="s">
        <v>40</v>
      </c>
      <c r="X11" s="23" t="s">
        <v>42</v>
      </c>
      <c r="Y11" s="23" t="s">
        <v>40</v>
      </c>
      <c r="Z11" s="23" t="s">
        <v>40</v>
      </c>
      <c r="AA11" s="23" t="s">
        <v>40</v>
      </c>
      <c r="AB11" s="23" t="str">
        <f t="shared" si="2"/>
        <v>WO</v>
      </c>
      <c r="AC11" s="23" t="s">
        <v>40</v>
      </c>
      <c r="AD11" s="23" t="s">
        <v>40</v>
      </c>
      <c r="AE11" s="23" t="s">
        <v>40</v>
      </c>
      <c r="AF11" s="23" t="s">
        <v>40</v>
      </c>
      <c r="AG11" s="23" t="s">
        <v>40</v>
      </c>
      <c r="AH11" s="23" t="s">
        <v>40</v>
      </c>
      <c r="AI11" s="23" t="str">
        <f t="shared" si="2"/>
        <v>WO</v>
      </c>
      <c r="AJ11" s="23" t="s">
        <v>42</v>
      </c>
      <c r="AK11" s="23" t="s">
        <v>40</v>
      </c>
      <c r="AL11" s="23" t="s">
        <v>40</v>
      </c>
      <c r="AM11" s="23" t="s">
        <v>40</v>
      </c>
      <c r="AN11" s="23" t="s">
        <v>40</v>
      </c>
      <c r="AO11" s="24" t="s">
        <v>40</v>
      </c>
      <c r="AP11" s="52"/>
      <c r="AQ11" s="54"/>
      <c r="AR11" s="30">
        <v>2</v>
      </c>
      <c r="AS11" s="11">
        <v>1002</v>
      </c>
      <c r="AT11" s="11" t="str">
        <f t="shared" si="3"/>
        <v>May</v>
      </c>
      <c r="AU11" s="11" t="s">
        <v>4</v>
      </c>
      <c r="AV11" s="39">
        <f t="shared" si="4"/>
        <v>23</v>
      </c>
      <c r="AW11">
        <f t="shared" si="5"/>
        <v>1</v>
      </c>
      <c r="AX11">
        <f t="shared" si="6"/>
        <v>3</v>
      </c>
      <c r="AY11">
        <f t="shared" si="7"/>
        <v>4</v>
      </c>
      <c r="AZ11">
        <f t="shared" si="8"/>
        <v>30</v>
      </c>
      <c r="BA11">
        <f>MayReport[[#This Row],[Days]]-MayReport[[#This Row],[Absent]]</f>
        <v>29</v>
      </c>
      <c r="BB11" s="43">
        <v>20000</v>
      </c>
      <c r="BC11" s="43">
        <f>MayReport[[#This Row],[Salary]]/MayReport[[#This Row],[Days]]</f>
        <v>666.66666666666663</v>
      </c>
      <c r="BD11" s="43">
        <f>MayReport[[#This Row],[Per Day Salary]]*MayReport[[#This Row],[Absent]]</f>
        <v>666.66666666666663</v>
      </c>
      <c r="BE11" s="43">
        <f>MayReport[[#This Row],[Salary]]-MayReport[[#This Row],[Deduction]]</f>
        <v>19333.333333333332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41</v>
      </c>
      <c r="L12" s="23" t="s">
        <v>40</v>
      </c>
      <c r="M12" s="23" t="s">
        <v>40</v>
      </c>
      <c r="N12" s="23" t="str">
        <f t="shared" si="2"/>
        <v>WO</v>
      </c>
      <c r="O12" s="23" t="s">
        <v>40</v>
      </c>
      <c r="P12" s="23" t="s">
        <v>40</v>
      </c>
      <c r="Q12" s="23" t="s">
        <v>42</v>
      </c>
      <c r="R12" s="23" t="s">
        <v>40</v>
      </c>
      <c r="S12" s="23" t="s">
        <v>40</v>
      </c>
      <c r="T12" s="23" t="s">
        <v>40</v>
      </c>
      <c r="U12" s="23" t="str">
        <f t="shared" si="2"/>
        <v>WO</v>
      </c>
      <c r="V12" s="23" t="s">
        <v>40</v>
      </c>
      <c r="W12" s="23" t="s">
        <v>40</v>
      </c>
      <c r="X12" s="23" t="s">
        <v>42</v>
      </c>
      <c r="Y12" s="23" t="s">
        <v>40</v>
      </c>
      <c r="Z12" s="23" t="s">
        <v>40</v>
      </c>
      <c r="AA12" s="23" t="s">
        <v>40</v>
      </c>
      <c r="AB12" s="23" t="str">
        <f t="shared" si="2"/>
        <v>WO</v>
      </c>
      <c r="AC12" s="23" t="s">
        <v>40</v>
      </c>
      <c r="AD12" s="23" t="s">
        <v>41</v>
      </c>
      <c r="AE12" s="23" t="s">
        <v>40</v>
      </c>
      <c r="AF12" s="23" t="s">
        <v>40</v>
      </c>
      <c r="AG12" s="23" t="s">
        <v>40</v>
      </c>
      <c r="AH12" s="23" t="s">
        <v>40</v>
      </c>
      <c r="AI12" s="23" t="str">
        <f t="shared" si="2"/>
        <v>WO</v>
      </c>
      <c r="AJ12" s="23" t="s">
        <v>42</v>
      </c>
      <c r="AK12" s="23" t="s">
        <v>40</v>
      </c>
      <c r="AL12" s="23" t="s">
        <v>40</v>
      </c>
      <c r="AM12" s="23" t="s">
        <v>40</v>
      </c>
      <c r="AN12" s="23" t="s">
        <v>40</v>
      </c>
      <c r="AO12" s="24" t="s">
        <v>40</v>
      </c>
      <c r="AP12" s="52"/>
      <c r="AQ12" s="54"/>
      <c r="AR12" s="30">
        <v>3</v>
      </c>
      <c r="AS12" s="11">
        <v>1003</v>
      </c>
      <c r="AT12" s="11" t="str">
        <f t="shared" si="3"/>
        <v>May</v>
      </c>
      <c r="AU12" s="11" t="s">
        <v>5</v>
      </c>
      <c r="AV12" s="39">
        <f t="shared" si="4"/>
        <v>22</v>
      </c>
      <c r="AW12">
        <f t="shared" si="5"/>
        <v>2</v>
      </c>
      <c r="AX12">
        <f t="shared" si="6"/>
        <v>3</v>
      </c>
      <c r="AY12">
        <f t="shared" si="7"/>
        <v>4</v>
      </c>
      <c r="AZ12">
        <f t="shared" si="8"/>
        <v>30</v>
      </c>
      <c r="BA12">
        <f>MayReport[[#This Row],[Days]]-MayReport[[#This Row],[Absent]]</f>
        <v>28</v>
      </c>
      <c r="BB12" s="43">
        <v>25000</v>
      </c>
      <c r="BC12" s="43">
        <f>MayReport[[#This Row],[Salary]]/MayReport[[#This Row],[Days]]</f>
        <v>833.33333333333337</v>
      </c>
      <c r="BD12" s="43">
        <f>MayReport[[#This Row],[Per Day Salary]]*MayReport[[#This Row],[Absent]]</f>
        <v>1666.6666666666667</v>
      </c>
      <c r="BE12" s="43">
        <f>MayReport[[#This Row],[Salary]]-MayReport[[#This Row],[Deduction]]</f>
        <v>23333.333333333332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40</v>
      </c>
      <c r="L13" s="23" t="s">
        <v>41</v>
      </c>
      <c r="M13" s="23" t="s">
        <v>40</v>
      </c>
      <c r="N13" s="23" t="str">
        <f t="shared" si="2"/>
        <v>WO</v>
      </c>
      <c r="O13" s="23" t="s">
        <v>40</v>
      </c>
      <c r="P13" s="23" t="s">
        <v>40</v>
      </c>
      <c r="Q13" s="23" t="s">
        <v>42</v>
      </c>
      <c r="R13" s="23" t="s">
        <v>40</v>
      </c>
      <c r="S13" s="23" t="s">
        <v>41</v>
      </c>
      <c r="T13" s="23" t="s">
        <v>40</v>
      </c>
      <c r="U13" s="23" t="str">
        <f t="shared" si="2"/>
        <v>WO</v>
      </c>
      <c r="V13" s="23" t="s">
        <v>40</v>
      </c>
      <c r="W13" s="23" t="s">
        <v>40</v>
      </c>
      <c r="X13" s="23" t="s">
        <v>42</v>
      </c>
      <c r="Y13" s="23" t="s">
        <v>40</v>
      </c>
      <c r="Z13" s="23" t="s">
        <v>40</v>
      </c>
      <c r="AA13" s="23" t="s">
        <v>40</v>
      </c>
      <c r="AB13" s="23" t="str">
        <f t="shared" si="2"/>
        <v>WO</v>
      </c>
      <c r="AC13" s="23" t="s">
        <v>40</v>
      </c>
      <c r="AD13" s="23" t="s">
        <v>40</v>
      </c>
      <c r="AE13" s="23" t="s">
        <v>40</v>
      </c>
      <c r="AF13" s="23" t="s">
        <v>40</v>
      </c>
      <c r="AG13" s="23" t="s">
        <v>40</v>
      </c>
      <c r="AH13" s="23" t="s">
        <v>40</v>
      </c>
      <c r="AI13" s="23" t="str">
        <f t="shared" si="2"/>
        <v>WO</v>
      </c>
      <c r="AJ13" s="23" t="s">
        <v>42</v>
      </c>
      <c r="AK13" s="23" t="s">
        <v>40</v>
      </c>
      <c r="AL13" s="23" t="s">
        <v>40</v>
      </c>
      <c r="AM13" s="23" t="s">
        <v>40</v>
      </c>
      <c r="AN13" s="23" t="s">
        <v>40</v>
      </c>
      <c r="AO13" s="24" t="s">
        <v>40</v>
      </c>
      <c r="AP13" s="52"/>
      <c r="AQ13" s="54"/>
      <c r="AR13" s="30">
        <v>4</v>
      </c>
      <c r="AS13" s="11">
        <v>1004</v>
      </c>
      <c r="AT13" s="11" t="str">
        <f t="shared" si="3"/>
        <v>May</v>
      </c>
      <c r="AU13" s="11" t="s">
        <v>6</v>
      </c>
      <c r="AV13" s="39">
        <f t="shared" si="4"/>
        <v>22</v>
      </c>
      <c r="AW13">
        <f t="shared" si="5"/>
        <v>2</v>
      </c>
      <c r="AX13">
        <f t="shared" si="6"/>
        <v>3</v>
      </c>
      <c r="AY13">
        <f t="shared" si="7"/>
        <v>4</v>
      </c>
      <c r="AZ13">
        <f t="shared" si="8"/>
        <v>30</v>
      </c>
      <c r="BA13">
        <f>MayReport[[#This Row],[Days]]-MayReport[[#This Row],[Absent]]</f>
        <v>28</v>
      </c>
      <c r="BB13" s="43">
        <v>30000</v>
      </c>
      <c r="BC13" s="43">
        <f>MayReport[[#This Row],[Salary]]/MayReport[[#This Row],[Days]]</f>
        <v>1000</v>
      </c>
      <c r="BD13" s="43">
        <f>MayReport[[#This Row],[Per Day Salary]]*MayReport[[#This Row],[Absent]]</f>
        <v>2000</v>
      </c>
      <c r="BE13" s="43">
        <f>MayReport[[#This Row],[Salary]]-MayReport[[#This Row],[Deduction]]</f>
        <v>28000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40</v>
      </c>
      <c r="L14" s="23" t="s">
        <v>40</v>
      </c>
      <c r="M14" s="23" t="s">
        <v>40</v>
      </c>
      <c r="N14" s="23" t="str">
        <f t="shared" si="2"/>
        <v>WO</v>
      </c>
      <c r="O14" s="23" t="s">
        <v>40</v>
      </c>
      <c r="P14" s="23" t="s">
        <v>40</v>
      </c>
      <c r="Q14" s="23" t="s">
        <v>42</v>
      </c>
      <c r="R14" s="23" t="s">
        <v>40</v>
      </c>
      <c r="S14" s="23" t="s">
        <v>40</v>
      </c>
      <c r="T14" s="23" t="s">
        <v>40</v>
      </c>
      <c r="U14" s="23" t="str">
        <f t="shared" si="2"/>
        <v>WO</v>
      </c>
      <c r="V14" s="23" t="s">
        <v>40</v>
      </c>
      <c r="W14" s="23" t="s">
        <v>40</v>
      </c>
      <c r="X14" s="23" t="s">
        <v>42</v>
      </c>
      <c r="Y14" s="23" t="s">
        <v>40</v>
      </c>
      <c r="Z14" s="23" t="s">
        <v>41</v>
      </c>
      <c r="AA14" s="23" t="s">
        <v>40</v>
      </c>
      <c r="AB14" s="23" t="str">
        <f t="shared" si="2"/>
        <v>WO</v>
      </c>
      <c r="AC14" s="23" t="s">
        <v>40</v>
      </c>
      <c r="AD14" s="23" t="s">
        <v>40</v>
      </c>
      <c r="AE14" s="23" t="s">
        <v>41</v>
      </c>
      <c r="AF14" s="23" t="s">
        <v>40</v>
      </c>
      <c r="AG14" s="23" t="s">
        <v>40</v>
      </c>
      <c r="AH14" s="23" t="s">
        <v>40</v>
      </c>
      <c r="AI14" s="23" t="str">
        <f t="shared" si="2"/>
        <v>WO</v>
      </c>
      <c r="AJ14" s="23" t="s">
        <v>42</v>
      </c>
      <c r="AK14" s="23" t="s">
        <v>40</v>
      </c>
      <c r="AL14" s="23" t="s">
        <v>40</v>
      </c>
      <c r="AM14" s="23" t="s">
        <v>40</v>
      </c>
      <c r="AN14" s="23" t="s">
        <v>41</v>
      </c>
      <c r="AO14" s="24" t="s">
        <v>40</v>
      </c>
      <c r="AP14" s="52"/>
      <c r="AQ14" s="54"/>
      <c r="AR14" s="30">
        <v>5</v>
      </c>
      <c r="AS14" s="11">
        <v>1005</v>
      </c>
      <c r="AT14" s="11" t="str">
        <f t="shared" si="3"/>
        <v>May</v>
      </c>
      <c r="AU14" s="11" t="s">
        <v>7</v>
      </c>
      <c r="AV14" s="39">
        <f t="shared" si="4"/>
        <v>21</v>
      </c>
      <c r="AW14">
        <f t="shared" si="5"/>
        <v>3</v>
      </c>
      <c r="AX14">
        <f t="shared" si="6"/>
        <v>3</v>
      </c>
      <c r="AY14">
        <f t="shared" si="7"/>
        <v>4</v>
      </c>
      <c r="AZ14">
        <f t="shared" si="8"/>
        <v>30</v>
      </c>
      <c r="BA14">
        <f>MayReport[[#This Row],[Days]]-MayReport[[#This Row],[Absent]]</f>
        <v>27</v>
      </c>
      <c r="BB14" s="43">
        <v>45000</v>
      </c>
      <c r="BC14" s="43">
        <f>MayReport[[#This Row],[Salary]]/MayReport[[#This Row],[Days]]</f>
        <v>1500</v>
      </c>
      <c r="BD14" s="43">
        <f>MayReport[[#This Row],[Per Day Salary]]*MayReport[[#This Row],[Absent]]</f>
        <v>4500</v>
      </c>
      <c r="BE14" s="43">
        <f>MayReport[[#This Row],[Salary]]-MayReport[[#This Row],[Deduction]]</f>
        <v>40500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">
        <v>41</v>
      </c>
      <c r="M15" s="23" t="s">
        <v>40</v>
      </c>
      <c r="N15" s="23" t="str">
        <f t="shared" si="2"/>
        <v>WO</v>
      </c>
      <c r="O15" s="23" t="s">
        <v>40</v>
      </c>
      <c r="P15" s="23" t="s">
        <v>40</v>
      </c>
      <c r="Q15" s="23" t="s">
        <v>42</v>
      </c>
      <c r="R15" s="23" t="s">
        <v>40</v>
      </c>
      <c r="S15" s="23" t="s">
        <v>40</v>
      </c>
      <c r="T15" s="23" t="s">
        <v>40</v>
      </c>
      <c r="U15" s="23" t="str">
        <f t="shared" si="2"/>
        <v>WO</v>
      </c>
      <c r="V15" s="23" t="s">
        <v>41</v>
      </c>
      <c r="W15" s="23" t="s">
        <v>40</v>
      </c>
      <c r="X15" s="23" t="s">
        <v>42</v>
      </c>
      <c r="Y15" s="23" t="s">
        <v>40</v>
      </c>
      <c r="Z15" s="23" t="s">
        <v>40</v>
      </c>
      <c r="AA15" s="23" t="s">
        <v>40</v>
      </c>
      <c r="AB15" s="23" t="str">
        <f t="shared" si="2"/>
        <v>WO</v>
      </c>
      <c r="AC15" s="23" t="s">
        <v>40</v>
      </c>
      <c r="AD15" s="23" t="s">
        <v>40</v>
      </c>
      <c r="AE15" s="23" t="s">
        <v>40</v>
      </c>
      <c r="AF15" s="23" t="s">
        <v>40</v>
      </c>
      <c r="AG15" s="23" t="s">
        <v>40</v>
      </c>
      <c r="AH15" s="23" t="s">
        <v>40</v>
      </c>
      <c r="AI15" s="23" t="str">
        <f t="shared" si="2"/>
        <v>WO</v>
      </c>
      <c r="AJ15" s="23" t="s">
        <v>42</v>
      </c>
      <c r="AK15" s="23" t="s">
        <v>40</v>
      </c>
      <c r="AL15" s="23" t="s">
        <v>40</v>
      </c>
      <c r="AM15" s="23" t="s">
        <v>40</v>
      </c>
      <c r="AN15" s="23" t="s">
        <v>41</v>
      </c>
      <c r="AO15" s="24" t="s">
        <v>40</v>
      </c>
      <c r="AP15" s="52"/>
      <c r="AQ15" s="54"/>
      <c r="AR15" s="30">
        <v>6</v>
      </c>
      <c r="AS15" s="11">
        <v>1006</v>
      </c>
      <c r="AT15" s="11" t="str">
        <f t="shared" si="3"/>
        <v>May</v>
      </c>
      <c r="AU15" s="11" t="s">
        <v>8</v>
      </c>
      <c r="AV15" s="39">
        <f t="shared" si="4"/>
        <v>21</v>
      </c>
      <c r="AW15">
        <f t="shared" si="5"/>
        <v>3</v>
      </c>
      <c r="AX15">
        <f t="shared" si="6"/>
        <v>3</v>
      </c>
      <c r="AY15">
        <f t="shared" si="7"/>
        <v>4</v>
      </c>
      <c r="AZ15">
        <f t="shared" si="8"/>
        <v>30</v>
      </c>
      <c r="BA15">
        <f>MayReport[[#This Row],[Days]]-MayReport[[#This Row],[Absent]]</f>
        <v>27</v>
      </c>
      <c r="BB15" s="43">
        <v>15000</v>
      </c>
      <c r="BC15" s="43">
        <f>MayReport[[#This Row],[Salary]]/MayReport[[#This Row],[Days]]</f>
        <v>500</v>
      </c>
      <c r="BD15" s="43">
        <f>MayReport[[#This Row],[Per Day Salary]]*MayReport[[#This Row],[Absent]]</f>
        <v>1500</v>
      </c>
      <c r="BE15" s="43">
        <f>MayReport[[#This Row],[Salary]]-MayReport[[#This Row],[Deduction]]</f>
        <v>13500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40</v>
      </c>
      <c r="L16" s="23" t="s">
        <v>41</v>
      </c>
      <c r="M16" s="23" t="s">
        <v>40</v>
      </c>
      <c r="N16" s="23" t="str">
        <f t="shared" si="2"/>
        <v>WO</v>
      </c>
      <c r="O16" s="23" t="s">
        <v>40</v>
      </c>
      <c r="P16" s="23" t="s">
        <v>40</v>
      </c>
      <c r="Q16" s="23" t="s">
        <v>42</v>
      </c>
      <c r="R16" s="23" t="s">
        <v>40</v>
      </c>
      <c r="S16" s="23" t="s">
        <v>40</v>
      </c>
      <c r="T16" s="23" t="s">
        <v>40</v>
      </c>
      <c r="U16" s="23" t="str">
        <f t="shared" si="2"/>
        <v>WO</v>
      </c>
      <c r="V16" s="23" t="s">
        <v>40</v>
      </c>
      <c r="W16" s="23" t="s">
        <v>40</v>
      </c>
      <c r="X16" s="23" t="s">
        <v>42</v>
      </c>
      <c r="Y16" s="23" t="s">
        <v>41</v>
      </c>
      <c r="Z16" s="23" t="s">
        <v>40</v>
      </c>
      <c r="AA16" s="23" t="s">
        <v>40</v>
      </c>
      <c r="AB16" s="23" t="str">
        <f t="shared" si="2"/>
        <v>WO</v>
      </c>
      <c r="AC16" s="23" t="s">
        <v>40</v>
      </c>
      <c r="AD16" s="23" t="s">
        <v>40</v>
      </c>
      <c r="AE16" s="23" t="s">
        <v>40</v>
      </c>
      <c r="AF16" s="23" t="s">
        <v>40</v>
      </c>
      <c r="AG16" s="23" t="s">
        <v>41</v>
      </c>
      <c r="AH16" s="23" t="s">
        <v>40</v>
      </c>
      <c r="AI16" s="23" t="str">
        <f t="shared" si="2"/>
        <v>WO</v>
      </c>
      <c r="AJ16" s="23" t="s">
        <v>42</v>
      </c>
      <c r="AK16" s="23" t="s">
        <v>40</v>
      </c>
      <c r="AL16" s="23" t="s">
        <v>40</v>
      </c>
      <c r="AM16" s="23" t="s">
        <v>40</v>
      </c>
      <c r="AN16" s="23" t="s">
        <v>40</v>
      </c>
      <c r="AO16" s="24" t="s">
        <v>40</v>
      </c>
      <c r="AP16" s="52"/>
      <c r="AQ16" s="54"/>
      <c r="AR16" s="30">
        <v>7</v>
      </c>
      <c r="AS16" s="11">
        <v>1007</v>
      </c>
      <c r="AT16" s="11" t="str">
        <f t="shared" si="3"/>
        <v>May</v>
      </c>
      <c r="AU16" s="11" t="s">
        <v>9</v>
      </c>
      <c r="AV16" s="39">
        <f t="shared" si="4"/>
        <v>21</v>
      </c>
      <c r="AW16">
        <f t="shared" si="5"/>
        <v>3</v>
      </c>
      <c r="AX16">
        <f t="shared" si="6"/>
        <v>3</v>
      </c>
      <c r="AY16">
        <f t="shared" si="7"/>
        <v>4</v>
      </c>
      <c r="AZ16">
        <f t="shared" si="8"/>
        <v>30</v>
      </c>
      <c r="BA16">
        <f>MayReport[[#This Row],[Days]]-MayReport[[#This Row],[Absent]]</f>
        <v>27</v>
      </c>
      <c r="BB16" s="43">
        <v>62000</v>
      </c>
      <c r="BC16" s="43">
        <f>MayReport[[#This Row],[Salary]]/MayReport[[#This Row],[Days]]</f>
        <v>2066.6666666666665</v>
      </c>
      <c r="BD16" s="43">
        <f>MayReport[[#This Row],[Per Day Salary]]*MayReport[[#This Row],[Absent]]</f>
        <v>6200</v>
      </c>
      <c r="BE16" s="43">
        <f>MayReport[[#This Row],[Salary]]-MayReport[[#This Row],[Deduction]]</f>
        <v>55800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40</v>
      </c>
      <c r="L17" s="23" t="s">
        <v>40</v>
      </c>
      <c r="M17" s="23" t="s">
        <v>40</v>
      </c>
      <c r="N17" s="23" t="str">
        <f t="shared" si="2"/>
        <v>WO</v>
      </c>
      <c r="O17" s="23" t="s">
        <v>40</v>
      </c>
      <c r="P17" s="23" t="s">
        <v>40</v>
      </c>
      <c r="Q17" s="23" t="s">
        <v>42</v>
      </c>
      <c r="R17" s="23" t="s">
        <v>40</v>
      </c>
      <c r="S17" s="23" t="s">
        <v>41</v>
      </c>
      <c r="T17" s="23" t="s">
        <v>40</v>
      </c>
      <c r="U17" s="23" t="str">
        <f t="shared" si="2"/>
        <v>WO</v>
      </c>
      <c r="V17" s="23" t="s">
        <v>40</v>
      </c>
      <c r="W17" s="23" t="s">
        <v>40</v>
      </c>
      <c r="X17" s="23" t="s">
        <v>42</v>
      </c>
      <c r="Y17" s="23" t="s">
        <v>40</v>
      </c>
      <c r="Z17" s="23" t="s">
        <v>41</v>
      </c>
      <c r="AA17" s="23" t="s">
        <v>40</v>
      </c>
      <c r="AB17" s="23" t="str">
        <f t="shared" si="2"/>
        <v>WO</v>
      </c>
      <c r="AC17" s="23" t="s">
        <v>40</v>
      </c>
      <c r="AD17" s="23" t="s">
        <v>40</v>
      </c>
      <c r="AE17" s="23" t="s">
        <v>40</v>
      </c>
      <c r="AF17" s="23" t="s">
        <v>40</v>
      </c>
      <c r="AG17" s="23" t="s">
        <v>40</v>
      </c>
      <c r="AH17" s="23" t="s">
        <v>40</v>
      </c>
      <c r="AI17" s="23" t="str">
        <f t="shared" si="2"/>
        <v>WO</v>
      </c>
      <c r="AJ17" s="23" t="s">
        <v>42</v>
      </c>
      <c r="AK17" s="23" t="s">
        <v>41</v>
      </c>
      <c r="AL17" s="23" t="s">
        <v>40</v>
      </c>
      <c r="AM17" s="23" t="s">
        <v>41</v>
      </c>
      <c r="AN17" s="23" t="s">
        <v>40</v>
      </c>
      <c r="AO17" s="24" t="s">
        <v>40</v>
      </c>
      <c r="AP17" s="52"/>
      <c r="AQ17" s="54"/>
      <c r="AR17" s="30">
        <v>8</v>
      </c>
      <c r="AS17" s="11">
        <v>1008</v>
      </c>
      <c r="AT17" s="11" t="str">
        <f t="shared" si="3"/>
        <v>May</v>
      </c>
      <c r="AU17" s="11" t="s">
        <v>10</v>
      </c>
      <c r="AV17" s="39">
        <f t="shared" si="4"/>
        <v>20</v>
      </c>
      <c r="AW17">
        <f t="shared" si="5"/>
        <v>4</v>
      </c>
      <c r="AX17">
        <f t="shared" si="6"/>
        <v>3</v>
      </c>
      <c r="AY17">
        <f t="shared" si="7"/>
        <v>4</v>
      </c>
      <c r="AZ17">
        <f t="shared" si="8"/>
        <v>30</v>
      </c>
      <c r="BA17">
        <f>MayReport[[#This Row],[Days]]-MayReport[[#This Row],[Absent]]</f>
        <v>26</v>
      </c>
      <c r="BB17" s="43">
        <v>50000</v>
      </c>
      <c r="BC17" s="43">
        <f>MayReport[[#This Row],[Salary]]/MayReport[[#This Row],[Days]]</f>
        <v>1666.6666666666667</v>
      </c>
      <c r="BD17" s="43">
        <f>MayReport[[#This Row],[Per Day Salary]]*MayReport[[#This Row],[Absent]]</f>
        <v>6666.666666666667</v>
      </c>
      <c r="BE17" s="43">
        <f>MayReport[[#This Row],[Salary]]-MayReport[[#This Row],[Deduction]]</f>
        <v>43333.333333333336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40</v>
      </c>
      <c r="L18" s="23" t="s">
        <v>40</v>
      </c>
      <c r="M18" s="23" t="s">
        <v>40</v>
      </c>
      <c r="N18" s="23" t="str">
        <f t="shared" si="2"/>
        <v>WO</v>
      </c>
      <c r="O18" s="23" t="s">
        <v>40</v>
      </c>
      <c r="P18" s="23" t="s">
        <v>40</v>
      </c>
      <c r="Q18" s="23" t="s">
        <v>42</v>
      </c>
      <c r="R18" s="23" t="s">
        <v>40</v>
      </c>
      <c r="S18" s="23" t="s">
        <v>40</v>
      </c>
      <c r="T18" s="23" t="s">
        <v>40</v>
      </c>
      <c r="U18" s="23" t="str">
        <f t="shared" si="2"/>
        <v>WO</v>
      </c>
      <c r="V18" s="23" t="s">
        <v>40</v>
      </c>
      <c r="W18" s="23" t="s">
        <v>41</v>
      </c>
      <c r="X18" s="23" t="s">
        <v>42</v>
      </c>
      <c r="Y18" s="23" t="s">
        <v>40</v>
      </c>
      <c r="Z18" s="23" t="s">
        <v>40</v>
      </c>
      <c r="AA18" s="23" t="s">
        <v>40</v>
      </c>
      <c r="AB18" s="23" t="str">
        <f t="shared" si="2"/>
        <v>WO</v>
      </c>
      <c r="AC18" s="23" t="s">
        <v>40</v>
      </c>
      <c r="AD18" s="23" t="s">
        <v>40</v>
      </c>
      <c r="AE18" s="23" t="s">
        <v>40</v>
      </c>
      <c r="AF18" s="23" t="s">
        <v>40</v>
      </c>
      <c r="AG18" s="23" t="s">
        <v>40</v>
      </c>
      <c r="AH18" s="23" t="s">
        <v>40</v>
      </c>
      <c r="AI18" s="23" t="str">
        <f t="shared" si="2"/>
        <v>WO</v>
      </c>
      <c r="AJ18" s="23" t="s">
        <v>42</v>
      </c>
      <c r="AK18" s="23" t="s">
        <v>40</v>
      </c>
      <c r="AL18" s="23" t="s">
        <v>40</v>
      </c>
      <c r="AM18" s="23" t="s">
        <v>40</v>
      </c>
      <c r="AN18" s="23" t="s">
        <v>40</v>
      </c>
      <c r="AO18" s="24" t="s">
        <v>40</v>
      </c>
      <c r="AP18" s="52"/>
      <c r="AQ18" s="54"/>
      <c r="AR18" s="30">
        <v>9</v>
      </c>
      <c r="AS18" s="11">
        <v>1009</v>
      </c>
      <c r="AT18" s="11" t="str">
        <f t="shared" si="3"/>
        <v>May</v>
      </c>
      <c r="AU18" s="11" t="s">
        <v>11</v>
      </c>
      <c r="AV18" s="39">
        <f t="shared" si="4"/>
        <v>23</v>
      </c>
      <c r="AW18">
        <f t="shared" si="5"/>
        <v>1</v>
      </c>
      <c r="AX18">
        <f t="shared" si="6"/>
        <v>3</v>
      </c>
      <c r="AY18">
        <f t="shared" si="7"/>
        <v>4</v>
      </c>
      <c r="AZ18">
        <f t="shared" si="8"/>
        <v>30</v>
      </c>
      <c r="BA18">
        <f>MayReport[[#This Row],[Days]]-MayReport[[#This Row],[Absent]]</f>
        <v>29</v>
      </c>
      <c r="BB18" s="43">
        <v>25000</v>
      </c>
      <c r="BC18" s="43">
        <f>MayReport[[#This Row],[Salary]]/MayReport[[#This Row],[Days]]</f>
        <v>833.33333333333337</v>
      </c>
      <c r="BD18" s="43">
        <f>MayReport[[#This Row],[Per Day Salary]]*MayReport[[#This Row],[Absent]]</f>
        <v>833.33333333333337</v>
      </c>
      <c r="BE18" s="43">
        <f>MayReport[[#This Row],[Salary]]-MayReport[[#This Row],[Deduction]]</f>
        <v>24166.666666666668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40</v>
      </c>
      <c r="L19" s="23" t="s">
        <v>40</v>
      </c>
      <c r="M19" s="23" t="s">
        <v>40</v>
      </c>
      <c r="N19" s="23" t="str">
        <f t="shared" ref="N19:U29" si="9">IF(N$8="Sun","WO","")</f>
        <v>WO</v>
      </c>
      <c r="O19" s="23" t="s">
        <v>40</v>
      </c>
      <c r="P19" s="23" t="s">
        <v>40</v>
      </c>
      <c r="Q19" s="23" t="s">
        <v>42</v>
      </c>
      <c r="R19" s="23" t="s">
        <v>40</v>
      </c>
      <c r="S19" s="23" t="s">
        <v>40</v>
      </c>
      <c r="T19" s="23" t="s">
        <v>40</v>
      </c>
      <c r="U19" s="23" t="str">
        <f t="shared" si="9"/>
        <v>WO</v>
      </c>
      <c r="V19" s="23" t="s">
        <v>40</v>
      </c>
      <c r="W19" s="23" t="s">
        <v>40</v>
      </c>
      <c r="X19" s="23" t="s">
        <v>42</v>
      </c>
      <c r="Y19" s="23" t="s">
        <v>40</v>
      </c>
      <c r="Z19" s="23" t="s">
        <v>40</v>
      </c>
      <c r="AA19" s="23" t="s">
        <v>40</v>
      </c>
      <c r="AB19" s="23" t="str">
        <f t="shared" si="2"/>
        <v>WO</v>
      </c>
      <c r="AC19" s="23" t="s">
        <v>40</v>
      </c>
      <c r="AD19" s="23" t="s">
        <v>40</v>
      </c>
      <c r="AE19" s="23" t="s">
        <v>40</v>
      </c>
      <c r="AF19" s="23" t="s">
        <v>40</v>
      </c>
      <c r="AG19" s="23" t="s">
        <v>40</v>
      </c>
      <c r="AH19" s="23" t="s">
        <v>40</v>
      </c>
      <c r="AI19" s="23" t="str">
        <f t="shared" ref="AI19" si="10">IF(AI$8="Sun","WO","")</f>
        <v>WO</v>
      </c>
      <c r="AJ19" s="23" t="s">
        <v>42</v>
      </c>
      <c r="AK19" s="23" t="s">
        <v>40</v>
      </c>
      <c r="AL19" s="23" t="s">
        <v>40</v>
      </c>
      <c r="AM19" s="23" t="s">
        <v>40</v>
      </c>
      <c r="AN19" s="23" t="s">
        <v>40</v>
      </c>
      <c r="AO19" s="24" t="s">
        <v>40</v>
      </c>
      <c r="AP19" s="52"/>
      <c r="AQ19" s="54"/>
      <c r="AR19" s="30">
        <v>10</v>
      </c>
      <c r="AS19" s="11">
        <v>1010</v>
      </c>
      <c r="AT19" s="11" t="str">
        <f t="shared" si="3"/>
        <v>May</v>
      </c>
      <c r="AU19" s="11" t="s">
        <v>12</v>
      </c>
      <c r="AV19" s="39">
        <f t="shared" si="4"/>
        <v>24</v>
      </c>
      <c r="AW19">
        <f t="shared" si="5"/>
        <v>0</v>
      </c>
      <c r="AX19">
        <f t="shared" si="6"/>
        <v>3</v>
      </c>
      <c r="AY19">
        <f t="shared" si="7"/>
        <v>4</v>
      </c>
      <c r="AZ19">
        <f t="shared" si="8"/>
        <v>30</v>
      </c>
      <c r="BA19">
        <f>MayReport[[#This Row],[Days]]-MayReport[[#This Row],[Absent]]</f>
        <v>30</v>
      </c>
      <c r="BB19" s="43">
        <v>45000</v>
      </c>
      <c r="BC19" s="43">
        <f>MayReport[[#This Row],[Salary]]/MayReport[[#This Row],[Days]]</f>
        <v>1500</v>
      </c>
      <c r="BD19" s="43">
        <f>MayReport[[#This Row],[Per Day Salary]]*MayReport[[#This Row],[Absent]]</f>
        <v>0</v>
      </c>
      <c r="BE19" s="43">
        <f>MayReport[[#This Row],[Salary]]-MayReport[[#This Row],[Deduction]]</f>
        <v>45000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">
        <v>41</v>
      </c>
      <c r="M20" s="23" t="s">
        <v>40</v>
      </c>
      <c r="N20" s="23" t="str">
        <f t="shared" si="9"/>
        <v>WO</v>
      </c>
      <c r="O20" s="23" t="s">
        <v>40</v>
      </c>
      <c r="P20" s="23" t="s">
        <v>40</v>
      </c>
      <c r="Q20" s="23" t="s">
        <v>42</v>
      </c>
      <c r="R20" s="23" t="s">
        <v>40</v>
      </c>
      <c r="S20" s="23" t="s">
        <v>40</v>
      </c>
      <c r="T20" s="23" t="s">
        <v>40</v>
      </c>
      <c r="U20" s="23" t="str">
        <f t="shared" si="9"/>
        <v>WO</v>
      </c>
      <c r="V20" s="23" t="s">
        <v>40</v>
      </c>
      <c r="W20" s="23" t="s">
        <v>40</v>
      </c>
      <c r="X20" s="23" t="s">
        <v>42</v>
      </c>
      <c r="Y20" s="23" t="s">
        <v>40</v>
      </c>
      <c r="Z20" s="23" t="s">
        <v>41</v>
      </c>
      <c r="AA20" s="23" t="s">
        <v>40</v>
      </c>
      <c r="AB20" s="23" t="str">
        <f t="shared" ref="AB20:AI29" si="11">IF(AB$8="Sun","WO","")</f>
        <v>WO</v>
      </c>
      <c r="AC20" s="23" t="s">
        <v>40</v>
      </c>
      <c r="AD20" s="23" t="s">
        <v>40</v>
      </c>
      <c r="AE20" s="23" t="s">
        <v>41</v>
      </c>
      <c r="AF20" s="23" t="s">
        <v>40</v>
      </c>
      <c r="AG20" s="23" t="s">
        <v>40</v>
      </c>
      <c r="AH20" s="23" t="s">
        <v>40</v>
      </c>
      <c r="AI20" s="23" t="str">
        <f t="shared" si="11"/>
        <v>WO</v>
      </c>
      <c r="AJ20" s="23" t="s">
        <v>42</v>
      </c>
      <c r="AK20" s="23" t="s">
        <v>40</v>
      </c>
      <c r="AL20" s="23" t="s">
        <v>40</v>
      </c>
      <c r="AM20" s="23" t="s">
        <v>40</v>
      </c>
      <c r="AN20" s="23" t="s">
        <v>41</v>
      </c>
      <c r="AO20" s="24" t="s">
        <v>40</v>
      </c>
      <c r="AP20" s="52"/>
      <c r="AQ20" s="54"/>
      <c r="AR20" s="30">
        <v>11</v>
      </c>
      <c r="AS20" s="11">
        <v>1011</v>
      </c>
      <c r="AT20" s="11" t="str">
        <f t="shared" si="3"/>
        <v>May</v>
      </c>
      <c r="AU20" s="11" t="s">
        <v>13</v>
      </c>
      <c r="AV20" s="39">
        <f t="shared" si="4"/>
        <v>20</v>
      </c>
      <c r="AW20">
        <f t="shared" si="5"/>
        <v>4</v>
      </c>
      <c r="AX20">
        <f t="shared" si="6"/>
        <v>3</v>
      </c>
      <c r="AY20">
        <f t="shared" si="7"/>
        <v>4</v>
      </c>
      <c r="AZ20">
        <f t="shared" si="8"/>
        <v>30</v>
      </c>
      <c r="BA20">
        <f>MayReport[[#This Row],[Days]]-MayReport[[#This Row],[Absent]]</f>
        <v>26</v>
      </c>
      <c r="BB20" s="43">
        <v>48000</v>
      </c>
      <c r="BC20" s="43">
        <f>MayReport[[#This Row],[Salary]]/MayReport[[#This Row],[Days]]</f>
        <v>1600</v>
      </c>
      <c r="BD20" s="43">
        <f>MayReport[[#This Row],[Per Day Salary]]*MayReport[[#This Row],[Absent]]</f>
        <v>6400</v>
      </c>
      <c r="BE20" s="43">
        <f>MayReport[[#This Row],[Salary]]-MayReport[[#This Row],[Deduction]]</f>
        <v>41600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41</v>
      </c>
      <c r="L21" s="23" t="s">
        <v>40</v>
      </c>
      <c r="M21" s="23" t="s">
        <v>40</v>
      </c>
      <c r="N21" s="23" t="str">
        <f t="shared" si="9"/>
        <v>WO</v>
      </c>
      <c r="O21" s="23" t="s">
        <v>40</v>
      </c>
      <c r="P21" s="23" t="s">
        <v>40</v>
      </c>
      <c r="Q21" s="23" t="s">
        <v>42</v>
      </c>
      <c r="R21" s="23" t="s">
        <v>41</v>
      </c>
      <c r="S21" s="23" t="s">
        <v>40</v>
      </c>
      <c r="T21" s="23" t="s">
        <v>40</v>
      </c>
      <c r="U21" s="23" t="str">
        <f t="shared" si="9"/>
        <v>WO</v>
      </c>
      <c r="V21" s="23" t="s">
        <v>40</v>
      </c>
      <c r="W21" s="23" t="s">
        <v>40</v>
      </c>
      <c r="X21" s="23" t="s">
        <v>42</v>
      </c>
      <c r="Y21" s="23" t="s">
        <v>40</v>
      </c>
      <c r="Z21" s="23" t="s">
        <v>40</v>
      </c>
      <c r="AA21" s="23" t="s">
        <v>40</v>
      </c>
      <c r="AB21" s="23" t="str">
        <f t="shared" si="11"/>
        <v>WO</v>
      </c>
      <c r="AC21" s="23" t="s">
        <v>40</v>
      </c>
      <c r="AD21" s="23" t="s">
        <v>40</v>
      </c>
      <c r="AE21" s="23" t="s">
        <v>40</v>
      </c>
      <c r="AF21" s="23" t="s">
        <v>40</v>
      </c>
      <c r="AG21" s="23" t="s">
        <v>40</v>
      </c>
      <c r="AH21" s="23" t="s">
        <v>40</v>
      </c>
      <c r="AI21" s="23" t="str">
        <f t="shared" si="11"/>
        <v>WO</v>
      </c>
      <c r="AJ21" s="23" t="s">
        <v>42</v>
      </c>
      <c r="AK21" s="23" t="s">
        <v>40</v>
      </c>
      <c r="AL21" s="23" t="s">
        <v>40</v>
      </c>
      <c r="AM21" s="23" t="s">
        <v>40</v>
      </c>
      <c r="AN21" s="23" t="s">
        <v>40</v>
      </c>
      <c r="AO21" s="24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May</v>
      </c>
      <c r="AU21" s="11" t="s">
        <v>14</v>
      </c>
      <c r="AV21" s="39">
        <f t="shared" si="4"/>
        <v>22</v>
      </c>
      <c r="AW21">
        <f t="shared" si="5"/>
        <v>2</v>
      </c>
      <c r="AX21">
        <f t="shared" si="6"/>
        <v>3</v>
      </c>
      <c r="AY21">
        <f t="shared" si="7"/>
        <v>4</v>
      </c>
      <c r="AZ21">
        <f t="shared" si="8"/>
        <v>30</v>
      </c>
      <c r="BA21">
        <f>MayReport[[#This Row],[Days]]-MayReport[[#This Row],[Absent]]</f>
        <v>28</v>
      </c>
      <c r="BB21" s="43">
        <v>52000</v>
      </c>
      <c r="BC21" s="43">
        <f>MayReport[[#This Row],[Salary]]/MayReport[[#This Row],[Days]]</f>
        <v>1733.3333333333333</v>
      </c>
      <c r="BD21" s="43">
        <f>MayReport[[#This Row],[Per Day Salary]]*MayReport[[#This Row],[Absent]]</f>
        <v>3466.6666666666665</v>
      </c>
      <c r="BE21" s="43">
        <f>MayReport[[#This Row],[Salary]]-MayReport[[#This Row],[Deduction]]</f>
        <v>48533.333333333336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40</v>
      </c>
      <c r="L22" s="23" t="s">
        <v>40</v>
      </c>
      <c r="M22" s="23" t="s">
        <v>40</v>
      </c>
      <c r="N22" s="23" t="str">
        <f t="shared" si="9"/>
        <v>WO</v>
      </c>
      <c r="O22" s="23" t="s">
        <v>40</v>
      </c>
      <c r="P22" s="23" t="s">
        <v>40</v>
      </c>
      <c r="Q22" s="23" t="s">
        <v>42</v>
      </c>
      <c r="R22" s="23" t="s">
        <v>40</v>
      </c>
      <c r="S22" s="23" t="s">
        <v>40</v>
      </c>
      <c r="T22" s="23" t="s">
        <v>40</v>
      </c>
      <c r="U22" s="23" t="str">
        <f t="shared" si="9"/>
        <v>WO</v>
      </c>
      <c r="V22" s="23" t="s">
        <v>41</v>
      </c>
      <c r="W22" s="23" t="s">
        <v>40</v>
      </c>
      <c r="X22" s="23" t="s">
        <v>42</v>
      </c>
      <c r="Y22" s="23" t="s">
        <v>40</v>
      </c>
      <c r="Z22" s="23" t="s">
        <v>40</v>
      </c>
      <c r="AA22" s="23" t="s">
        <v>40</v>
      </c>
      <c r="AB22" s="23" t="str">
        <f t="shared" si="11"/>
        <v>WO</v>
      </c>
      <c r="AC22" s="23" t="s">
        <v>40</v>
      </c>
      <c r="AD22" s="23" t="s">
        <v>40</v>
      </c>
      <c r="AE22" s="23" t="s">
        <v>40</v>
      </c>
      <c r="AF22" s="23" t="s">
        <v>40</v>
      </c>
      <c r="AG22" s="23" t="s">
        <v>40</v>
      </c>
      <c r="AH22" s="23" t="s">
        <v>40</v>
      </c>
      <c r="AI22" s="23" t="str">
        <f t="shared" si="11"/>
        <v>WO</v>
      </c>
      <c r="AJ22" s="23" t="s">
        <v>42</v>
      </c>
      <c r="AK22" s="23" t="s">
        <v>40</v>
      </c>
      <c r="AL22" s="23" t="s">
        <v>40</v>
      </c>
      <c r="AM22" s="23" t="s">
        <v>40</v>
      </c>
      <c r="AN22" s="23" t="s">
        <v>40</v>
      </c>
      <c r="AO22" s="24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May</v>
      </c>
      <c r="AU22" s="11" t="s">
        <v>15</v>
      </c>
      <c r="AV22" s="39">
        <f t="shared" si="4"/>
        <v>23</v>
      </c>
      <c r="AW22">
        <f t="shared" si="5"/>
        <v>1</v>
      </c>
      <c r="AX22">
        <f t="shared" si="6"/>
        <v>3</v>
      </c>
      <c r="AY22">
        <f t="shared" si="7"/>
        <v>4</v>
      </c>
      <c r="AZ22">
        <f t="shared" si="8"/>
        <v>30</v>
      </c>
      <c r="BA22">
        <f>MayReport[[#This Row],[Days]]-MayReport[[#This Row],[Absent]]</f>
        <v>29</v>
      </c>
      <c r="BB22" s="43">
        <v>45000</v>
      </c>
      <c r="BC22" s="43">
        <f>MayReport[[#This Row],[Salary]]/MayReport[[#This Row],[Days]]</f>
        <v>1500</v>
      </c>
      <c r="BD22" s="43">
        <f>MayReport[[#This Row],[Per Day Salary]]*MayReport[[#This Row],[Absent]]</f>
        <v>1500</v>
      </c>
      <c r="BE22" s="43">
        <f>MayReport[[#This Row],[Salary]]-MayReport[[#This Row],[Deduction]]</f>
        <v>43500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40</v>
      </c>
      <c r="L23" s="23" t="s">
        <v>40</v>
      </c>
      <c r="M23" s="23" t="s">
        <v>40</v>
      </c>
      <c r="N23" s="23" t="str">
        <f t="shared" si="9"/>
        <v>WO</v>
      </c>
      <c r="O23" s="23" t="s">
        <v>40</v>
      </c>
      <c r="P23" s="23" t="s">
        <v>40</v>
      </c>
      <c r="Q23" s="23" t="s">
        <v>42</v>
      </c>
      <c r="R23" s="23" t="s">
        <v>40</v>
      </c>
      <c r="S23" s="23" t="s">
        <v>40</v>
      </c>
      <c r="T23" s="23" t="s">
        <v>40</v>
      </c>
      <c r="U23" s="23" t="str">
        <f t="shared" si="9"/>
        <v>WO</v>
      </c>
      <c r="V23" s="23" t="s">
        <v>40</v>
      </c>
      <c r="W23" s="23" t="s">
        <v>40</v>
      </c>
      <c r="X23" s="23" t="s">
        <v>42</v>
      </c>
      <c r="Y23" s="23" t="s">
        <v>40</v>
      </c>
      <c r="Z23" s="23" t="s">
        <v>41</v>
      </c>
      <c r="AA23" s="23" t="s">
        <v>40</v>
      </c>
      <c r="AB23" s="23" t="str">
        <f t="shared" si="11"/>
        <v>WO</v>
      </c>
      <c r="AC23" s="23" t="s">
        <v>40</v>
      </c>
      <c r="AD23" s="23" t="s">
        <v>41</v>
      </c>
      <c r="AE23" s="23" t="s">
        <v>40</v>
      </c>
      <c r="AF23" s="23" t="s">
        <v>40</v>
      </c>
      <c r="AG23" s="23" t="s">
        <v>40</v>
      </c>
      <c r="AH23" s="23" t="s">
        <v>40</v>
      </c>
      <c r="AI23" s="23" t="str">
        <f t="shared" si="11"/>
        <v>WO</v>
      </c>
      <c r="AJ23" s="23" t="s">
        <v>42</v>
      </c>
      <c r="AK23" s="23" t="s">
        <v>40</v>
      </c>
      <c r="AL23" s="23" t="s">
        <v>40</v>
      </c>
      <c r="AM23" s="23" t="s">
        <v>40</v>
      </c>
      <c r="AN23" s="23" t="s">
        <v>40</v>
      </c>
      <c r="AO23" s="24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May</v>
      </c>
      <c r="AU23" s="11" t="s">
        <v>16</v>
      </c>
      <c r="AV23" s="39">
        <f t="shared" si="4"/>
        <v>22</v>
      </c>
      <c r="AW23">
        <f t="shared" si="5"/>
        <v>2</v>
      </c>
      <c r="AX23">
        <f t="shared" si="6"/>
        <v>3</v>
      </c>
      <c r="AY23">
        <f t="shared" si="7"/>
        <v>4</v>
      </c>
      <c r="AZ23">
        <f t="shared" si="8"/>
        <v>30</v>
      </c>
      <c r="BA23">
        <f>MayReport[[#This Row],[Days]]-MayReport[[#This Row],[Absent]]</f>
        <v>28</v>
      </c>
      <c r="BB23" s="43">
        <v>15000</v>
      </c>
      <c r="BC23" s="43">
        <f>MayReport[[#This Row],[Salary]]/MayReport[[#This Row],[Days]]</f>
        <v>500</v>
      </c>
      <c r="BD23" s="43">
        <f>MayReport[[#This Row],[Per Day Salary]]*MayReport[[#This Row],[Absent]]</f>
        <v>1000</v>
      </c>
      <c r="BE23" s="43">
        <f>MayReport[[#This Row],[Salary]]-MayReport[[#This Row],[Deduction]]</f>
        <v>14000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41</v>
      </c>
      <c r="L24" s="23" t="s">
        <v>40</v>
      </c>
      <c r="M24" s="23" t="s">
        <v>40</v>
      </c>
      <c r="N24" s="23" t="str">
        <f t="shared" si="9"/>
        <v>WO</v>
      </c>
      <c r="O24" s="23" t="s">
        <v>40</v>
      </c>
      <c r="P24" s="23" t="s">
        <v>40</v>
      </c>
      <c r="Q24" s="23" t="s">
        <v>42</v>
      </c>
      <c r="R24" s="23" t="s">
        <v>40</v>
      </c>
      <c r="S24" s="23" t="s">
        <v>40</v>
      </c>
      <c r="T24" s="23" t="s">
        <v>40</v>
      </c>
      <c r="U24" s="23" t="str">
        <f t="shared" si="9"/>
        <v>WO</v>
      </c>
      <c r="V24" s="23" t="s">
        <v>40</v>
      </c>
      <c r="W24" s="23" t="s">
        <v>41</v>
      </c>
      <c r="X24" s="23" t="s">
        <v>42</v>
      </c>
      <c r="Y24" s="23" t="s">
        <v>40</v>
      </c>
      <c r="Z24" s="23" t="s">
        <v>40</v>
      </c>
      <c r="AA24" s="23" t="s">
        <v>40</v>
      </c>
      <c r="AB24" s="23" t="str">
        <f t="shared" si="11"/>
        <v>WO</v>
      </c>
      <c r="AC24" s="23" t="s">
        <v>40</v>
      </c>
      <c r="AD24" s="23" t="s">
        <v>40</v>
      </c>
      <c r="AE24" s="23" t="s">
        <v>40</v>
      </c>
      <c r="AF24" s="23" t="s">
        <v>41</v>
      </c>
      <c r="AG24" s="23" t="s">
        <v>40</v>
      </c>
      <c r="AH24" s="23" t="s">
        <v>40</v>
      </c>
      <c r="AI24" s="23" t="str">
        <f t="shared" si="11"/>
        <v>WO</v>
      </c>
      <c r="AJ24" s="23" t="s">
        <v>42</v>
      </c>
      <c r="AK24" s="23" t="s">
        <v>41</v>
      </c>
      <c r="AL24" s="23" t="s">
        <v>40</v>
      </c>
      <c r="AM24" s="23" t="s">
        <v>40</v>
      </c>
      <c r="AN24" s="23" t="s">
        <v>40</v>
      </c>
      <c r="AO24" s="24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May</v>
      </c>
      <c r="AU24" s="11" t="s">
        <v>17</v>
      </c>
      <c r="AV24" s="39">
        <f t="shared" si="4"/>
        <v>20</v>
      </c>
      <c r="AW24">
        <f t="shared" si="5"/>
        <v>4</v>
      </c>
      <c r="AX24">
        <f t="shared" si="6"/>
        <v>3</v>
      </c>
      <c r="AY24">
        <f t="shared" si="7"/>
        <v>4</v>
      </c>
      <c r="AZ24">
        <f t="shared" si="8"/>
        <v>30</v>
      </c>
      <c r="BA24">
        <f>MayReport[[#This Row],[Days]]-MayReport[[#This Row],[Absent]]</f>
        <v>26</v>
      </c>
      <c r="BB24" s="43">
        <v>46000</v>
      </c>
      <c r="BC24" s="43">
        <f>MayReport[[#This Row],[Salary]]/MayReport[[#This Row],[Days]]</f>
        <v>1533.3333333333333</v>
      </c>
      <c r="BD24" s="43">
        <f>MayReport[[#This Row],[Per Day Salary]]*MayReport[[#This Row],[Absent]]</f>
        <v>6133.333333333333</v>
      </c>
      <c r="BE24" s="43">
        <f>MayReport[[#This Row],[Salary]]-MayReport[[#This Row],[Deduction]]</f>
        <v>39866.666666666664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40</v>
      </c>
      <c r="L25" s="23" t="s">
        <v>40</v>
      </c>
      <c r="M25" s="23" t="s">
        <v>40</v>
      </c>
      <c r="N25" s="23" t="str">
        <f t="shared" si="9"/>
        <v>WO</v>
      </c>
      <c r="O25" s="23" t="s">
        <v>40</v>
      </c>
      <c r="P25" s="23" t="s">
        <v>40</v>
      </c>
      <c r="Q25" s="23" t="s">
        <v>42</v>
      </c>
      <c r="R25" s="23" t="s">
        <v>40</v>
      </c>
      <c r="S25" s="23" t="s">
        <v>41</v>
      </c>
      <c r="T25" s="23" t="s">
        <v>40</v>
      </c>
      <c r="U25" s="23" t="str">
        <f t="shared" si="9"/>
        <v>WO</v>
      </c>
      <c r="V25" s="23" t="s">
        <v>40</v>
      </c>
      <c r="W25" s="23" t="s">
        <v>40</v>
      </c>
      <c r="X25" s="23" t="s">
        <v>42</v>
      </c>
      <c r="Y25" s="23" t="s">
        <v>41</v>
      </c>
      <c r="Z25" s="23" t="s">
        <v>40</v>
      </c>
      <c r="AA25" s="23" t="s">
        <v>41</v>
      </c>
      <c r="AB25" s="23" t="str">
        <f t="shared" si="11"/>
        <v>WO</v>
      </c>
      <c r="AC25" s="23" t="s">
        <v>40</v>
      </c>
      <c r="AD25" s="23" t="s">
        <v>40</v>
      </c>
      <c r="AE25" s="23" t="s">
        <v>40</v>
      </c>
      <c r="AF25" s="23" t="s">
        <v>40</v>
      </c>
      <c r="AG25" s="23" t="s">
        <v>40</v>
      </c>
      <c r="AH25" s="23" t="s">
        <v>40</v>
      </c>
      <c r="AI25" s="23" t="str">
        <f t="shared" si="11"/>
        <v>WO</v>
      </c>
      <c r="AJ25" s="23" t="s">
        <v>42</v>
      </c>
      <c r="AK25" s="23" t="s">
        <v>40</v>
      </c>
      <c r="AL25" s="23" t="s">
        <v>40</v>
      </c>
      <c r="AM25" s="23" t="s">
        <v>41</v>
      </c>
      <c r="AN25" s="23" t="s">
        <v>40</v>
      </c>
      <c r="AO25" s="24" t="s">
        <v>40</v>
      </c>
      <c r="AP25" s="52"/>
      <c r="AQ25" s="54"/>
      <c r="AR25" s="30">
        <v>16</v>
      </c>
      <c r="AS25" s="11">
        <v>1016</v>
      </c>
      <c r="AT25" s="11" t="str">
        <f t="shared" si="3"/>
        <v>May</v>
      </c>
      <c r="AU25" s="11" t="s">
        <v>18</v>
      </c>
      <c r="AV25" s="39">
        <f t="shared" si="4"/>
        <v>20</v>
      </c>
      <c r="AW25">
        <f t="shared" si="5"/>
        <v>4</v>
      </c>
      <c r="AX25">
        <f t="shared" si="6"/>
        <v>3</v>
      </c>
      <c r="AY25">
        <f t="shared" si="7"/>
        <v>4</v>
      </c>
      <c r="AZ25">
        <f t="shared" si="8"/>
        <v>30</v>
      </c>
      <c r="BA25">
        <f>MayReport[[#This Row],[Days]]-MayReport[[#This Row],[Absent]]</f>
        <v>26</v>
      </c>
      <c r="BB25" s="43">
        <v>52000</v>
      </c>
      <c r="BC25" s="43">
        <f>MayReport[[#This Row],[Salary]]/MayReport[[#This Row],[Days]]</f>
        <v>1733.3333333333333</v>
      </c>
      <c r="BD25" s="43">
        <f>MayReport[[#This Row],[Per Day Salary]]*MayReport[[#This Row],[Absent]]</f>
        <v>6933.333333333333</v>
      </c>
      <c r="BE25" s="43">
        <f>MayReport[[#This Row],[Salary]]-MayReport[[#This Row],[Deduction]]</f>
        <v>45066.666666666664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">
        <v>41</v>
      </c>
      <c r="M26" s="23" t="s">
        <v>40</v>
      </c>
      <c r="N26" s="23" t="str">
        <f t="shared" si="9"/>
        <v>WO</v>
      </c>
      <c r="O26" s="23" t="s">
        <v>40</v>
      </c>
      <c r="P26" s="23" t="s">
        <v>40</v>
      </c>
      <c r="Q26" s="23" t="s">
        <v>42</v>
      </c>
      <c r="R26" s="23" t="s">
        <v>40</v>
      </c>
      <c r="S26" s="23" t="s">
        <v>40</v>
      </c>
      <c r="T26" s="23" t="s">
        <v>40</v>
      </c>
      <c r="U26" s="23" t="str">
        <f t="shared" si="9"/>
        <v>WO</v>
      </c>
      <c r="V26" s="23" t="s">
        <v>40</v>
      </c>
      <c r="W26" s="23" t="s">
        <v>40</v>
      </c>
      <c r="X26" s="23" t="s">
        <v>42</v>
      </c>
      <c r="Y26" s="23" t="s">
        <v>40</v>
      </c>
      <c r="Z26" s="23" t="s">
        <v>40</v>
      </c>
      <c r="AA26" s="23" t="s">
        <v>40</v>
      </c>
      <c r="AB26" s="23" t="str">
        <f t="shared" si="11"/>
        <v>WO</v>
      </c>
      <c r="AC26" s="23" t="s">
        <v>40</v>
      </c>
      <c r="AD26" s="23" t="s">
        <v>40</v>
      </c>
      <c r="AE26" s="23" t="s">
        <v>41</v>
      </c>
      <c r="AF26" s="23" t="s">
        <v>40</v>
      </c>
      <c r="AG26" s="23" t="s">
        <v>40</v>
      </c>
      <c r="AH26" s="23" t="s">
        <v>40</v>
      </c>
      <c r="AI26" s="23" t="str">
        <f t="shared" si="11"/>
        <v>WO</v>
      </c>
      <c r="AJ26" s="23" t="s">
        <v>42</v>
      </c>
      <c r="AK26" s="23" t="s">
        <v>40</v>
      </c>
      <c r="AL26" s="23" t="s">
        <v>40</v>
      </c>
      <c r="AM26" s="23" t="s">
        <v>40</v>
      </c>
      <c r="AN26" s="23" t="s">
        <v>40</v>
      </c>
      <c r="AO26" s="24" t="s">
        <v>40</v>
      </c>
      <c r="AP26" s="52"/>
      <c r="AQ26" s="54"/>
      <c r="AR26" s="30">
        <v>17</v>
      </c>
      <c r="AS26" s="11">
        <v>1017</v>
      </c>
      <c r="AT26" s="11" t="str">
        <f t="shared" si="3"/>
        <v>May</v>
      </c>
      <c r="AU26" s="11" t="s">
        <v>19</v>
      </c>
      <c r="AV26" s="39">
        <f t="shared" si="4"/>
        <v>22</v>
      </c>
      <c r="AW26">
        <f t="shared" si="5"/>
        <v>2</v>
      </c>
      <c r="AX26">
        <f t="shared" si="6"/>
        <v>3</v>
      </c>
      <c r="AY26">
        <f t="shared" si="7"/>
        <v>4</v>
      </c>
      <c r="AZ26">
        <f t="shared" si="8"/>
        <v>30</v>
      </c>
      <c r="BA26">
        <f>MayReport[[#This Row],[Days]]-MayReport[[#This Row],[Absent]]</f>
        <v>28</v>
      </c>
      <c r="BB26" s="43">
        <v>42000</v>
      </c>
      <c r="BC26" s="43">
        <f>MayReport[[#This Row],[Salary]]/MayReport[[#This Row],[Days]]</f>
        <v>1400</v>
      </c>
      <c r="BD26" s="43">
        <f>MayReport[[#This Row],[Per Day Salary]]*MayReport[[#This Row],[Absent]]</f>
        <v>2800</v>
      </c>
      <c r="BE26" s="43">
        <f>MayReport[[#This Row],[Salary]]-MayReport[[#This Row],[Deduction]]</f>
        <v>39200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">
        <v>40</v>
      </c>
      <c r="M27" s="23" t="s">
        <v>40</v>
      </c>
      <c r="N27" s="23" t="str">
        <f t="shared" si="9"/>
        <v>WO</v>
      </c>
      <c r="O27" s="23" t="s">
        <v>40</v>
      </c>
      <c r="P27" s="23" t="s">
        <v>40</v>
      </c>
      <c r="Q27" s="23" t="s">
        <v>42</v>
      </c>
      <c r="R27" s="23" t="s">
        <v>40</v>
      </c>
      <c r="S27" s="23" t="s">
        <v>40</v>
      </c>
      <c r="T27" s="23" t="s">
        <v>40</v>
      </c>
      <c r="U27" s="23" t="str">
        <f t="shared" si="9"/>
        <v>WO</v>
      </c>
      <c r="V27" s="23" t="s">
        <v>40</v>
      </c>
      <c r="W27" s="23" t="s">
        <v>40</v>
      </c>
      <c r="X27" s="23" t="s">
        <v>42</v>
      </c>
      <c r="Y27" s="23" t="s">
        <v>40</v>
      </c>
      <c r="Z27" s="23" t="s">
        <v>40</v>
      </c>
      <c r="AA27" s="23" t="s">
        <v>40</v>
      </c>
      <c r="AB27" s="23" t="str">
        <f t="shared" si="11"/>
        <v>WO</v>
      </c>
      <c r="AC27" s="23" t="s">
        <v>40</v>
      </c>
      <c r="AD27" s="23" t="s">
        <v>40</v>
      </c>
      <c r="AE27" s="23" t="s">
        <v>40</v>
      </c>
      <c r="AF27" s="23" t="s">
        <v>40</v>
      </c>
      <c r="AG27" s="23" t="s">
        <v>41</v>
      </c>
      <c r="AH27" s="23" t="s">
        <v>40</v>
      </c>
      <c r="AI27" s="23" t="str">
        <f t="shared" si="11"/>
        <v>WO</v>
      </c>
      <c r="AJ27" s="23" t="s">
        <v>42</v>
      </c>
      <c r="AK27" s="23" t="s">
        <v>40</v>
      </c>
      <c r="AL27" s="23" t="s">
        <v>41</v>
      </c>
      <c r="AM27" s="23" t="s">
        <v>40</v>
      </c>
      <c r="AN27" s="23" t="s">
        <v>40</v>
      </c>
      <c r="AO27" s="24" t="s">
        <v>40</v>
      </c>
      <c r="AP27" s="52"/>
      <c r="AQ27" s="54"/>
      <c r="AR27" s="30">
        <v>18</v>
      </c>
      <c r="AS27" s="11">
        <v>1018</v>
      </c>
      <c r="AT27" s="11" t="str">
        <f t="shared" si="3"/>
        <v>May</v>
      </c>
      <c r="AU27" s="11" t="s">
        <v>20</v>
      </c>
      <c r="AV27" s="39">
        <f t="shared" si="4"/>
        <v>22</v>
      </c>
      <c r="AW27">
        <f t="shared" si="5"/>
        <v>2</v>
      </c>
      <c r="AX27">
        <f t="shared" si="6"/>
        <v>3</v>
      </c>
      <c r="AY27">
        <f t="shared" si="7"/>
        <v>4</v>
      </c>
      <c r="AZ27">
        <f t="shared" si="8"/>
        <v>30</v>
      </c>
      <c r="BA27">
        <f>MayReport[[#This Row],[Days]]-MayReport[[#This Row],[Absent]]</f>
        <v>28</v>
      </c>
      <c r="BB27" s="43">
        <v>62000</v>
      </c>
      <c r="BC27" s="43">
        <f>MayReport[[#This Row],[Salary]]/MayReport[[#This Row],[Days]]</f>
        <v>2066.6666666666665</v>
      </c>
      <c r="BD27" s="43">
        <f>MayReport[[#This Row],[Per Day Salary]]*MayReport[[#This Row],[Absent]]</f>
        <v>4133.333333333333</v>
      </c>
      <c r="BE27" s="43">
        <f>MayReport[[#This Row],[Salary]]-MayReport[[#This Row],[Deduction]]</f>
        <v>57866.666666666664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41</v>
      </c>
      <c r="L28" s="23" t="s">
        <v>40</v>
      </c>
      <c r="M28" s="23" t="s">
        <v>40</v>
      </c>
      <c r="N28" s="23" t="str">
        <f t="shared" si="9"/>
        <v>WO</v>
      </c>
      <c r="O28" s="23" t="s">
        <v>40</v>
      </c>
      <c r="P28" s="23" t="s">
        <v>40</v>
      </c>
      <c r="Q28" s="23" t="s">
        <v>42</v>
      </c>
      <c r="R28" s="23" t="s">
        <v>41</v>
      </c>
      <c r="S28" s="23" t="s">
        <v>40</v>
      </c>
      <c r="T28" s="23" t="s">
        <v>40</v>
      </c>
      <c r="U28" s="23" t="str">
        <f t="shared" si="9"/>
        <v>WO</v>
      </c>
      <c r="V28" s="23" t="s">
        <v>40</v>
      </c>
      <c r="W28" s="23" t="s">
        <v>40</v>
      </c>
      <c r="X28" s="23" t="s">
        <v>42</v>
      </c>
      <c r="Y28" s="23" t="s">
        <v>40</v>
      </c>
      <c r="Z28" s="23" t="s">
        <v>40</v>
      </c>
      <c r="AA28" s="23" t="s">
        <v>40</v>
      </c>
      <c r="AB28" s="23" t="str">
        <f t="shared" si="11"/>
        <v>WO</v>
      </c>
      <c r="AC28" s="23" t="s">
        <v>40</v>
      </c>
      <c r="AD28" s="23" t="s">
        <v>40</v>
      </c>
      <c r="AE28" s="23" t="s">
        <v>40</v>
      </c>
      <c r="AF28" s="23" t="s">
        <v>40</v>
      </c>
      <c r="AG28" s="23" t="s">
        <v>40</v>
      </c>
      <c r="AH28" s="23" t="s">
        <v>40</v>
      </c>
      <c r="AI28" s="23" t="str">
        <f t="shared" si="11"/>
        <v>WO</v>
      </c>
      <c r="AJ28" s="23" t="s">
        <v>42</v>
      </c>
      <c r="AK28" s="23" t="s">
        <v>40</v>
      </c>
      <c r="AL28" s="23" t="s">
        <v>40</v>
      </c>
      <c r="AM28" s="23" t="s">
        <v>40</v>
      </c>
      <c r="AN28" s="23" t="s">
        <v>41</v>
      </c>
      <c r="AO28" s="24" t="s">
        <v>40</v>
      </c>
      <c r="AP28" s="52"/>
      <c r="AQ28" s="54"/>
      <c r="AR28" s="30">
        <v>19</v>
      </c>
      <c r="AS28" s="11">
        <v>1019</v>
      </c>
      <c r="AT28" s="11" t="str">
        <f t="shared" si="3"/>
        <v>May</v>
      </c>
      <c r="AU28" s="11" t="s">
        <v>21</v>
      </c>
      <c r="AV28" s="39">
        <f t="shared" si="4"/>
        <v>21</v>
      </c>
      <c r="AW28">
        <f t="shared" si="5"/>
        <v>3</v>
      </c>
      <c r="AX28">
        <f t="shared" si="6"/>
        <v>3</v>
      </c>
      <c r="AY28">
        <f t="shared" si="7"/>
        <v>4</v>
      </c>
      <c r="AZ28">
        <f t="shared" si="8"/>
        <v>30</v>
      </c>
      <c r="BA28">
        <f>MayReport[[#This Row],[Days]]-MayReport[[#This Row],[Absent]]</f>
        <v>27</v>
      </c>
      <c r="BB28" s="43">
        <v>41000</v>
      </c>
      <c r="BC28" s="43">
        <f>MayReport[[#This Row],[Salary]]/MayReport[[#This Row],[Days]]</f>
        <v>1366.6666666666667</v>
      </c>
      <c r="BD28" s="43">
        <f>MayReport[[#This Row],[Per Day Salary]]*MayReport[[#This Row],[Absent]]</f>
        <v>4100</v>
      </c>
      <c r="BE28" s="43">
        <f>MayReport[[#This Row],[Salary]]-MayReport[[#This Row],[Deduction]]</f>
        <v>36900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40</v>
      </c>
      <c r="M29" s="26" t="s">
        <v>40</v>
      </c>
      <c r="N29" s="26" t="str">
        <f t="shared" si="9"/>
        <v>WO</v>
      </c>
      <c r="O29" s="26" t="s">
        <v>40</v>
      </c>
      <c r="P29" s="26" t="s">
        <v>40</v>
      </c>
      <c r="Q29" s="26" t="s">
        <v>42</v>
      </c>
      <c r="R29" s="26" t="s">
        <v>40</v>
      </c>
      <c r="S29" s="26" t="s">
        <v>40</v>
      </c>
      <c r="T29" s="26" t="s">
        <v>40</v>
      </c>
      <c r="U29" s="26" t="str">
        <f t="shared" si="9"/>
        <v>WO</v>
      </c>
      <c r="V29" s="26" t="s">
        <v>40</v>
      </c>
      <c r="W29" s="26" t="s">
        <v>40</v>
      </c>
      <c r="X29" s="26" t="s">
        <v>42</v>
      </c>
      <c r="Y29" s="26" t="s">
        <v>40</v>
      </c>
      <c r="Z29" s="26" t="s">
        <v>40</v>
      </c>
      <c r="AA29" s="26" t="s">
        <v>40</v>
      </c>
      <c r="AB29" s="26" t="str">
        <f t="shared" si="11"/>
        <v>WO</v>
      </c>
      <c r="AC29" s="26" t="s">
        <v>40</v>
      </c>
      <c r="AD29" s="26" t="s">
        <v>40</v>
      </c>
      <c r="AE29" s="26" t="s">
        <v>40</v>
      </c>
      <c r="AF29" s="26" t="s">
        <v>40</v>
      </c>
      <c r="AG29" s="26" t="s">
        <v>40</v>
      </c>
      <c r="AH29" s="26" t="s">
        <v>40</v>
      </c>
      <c r="AI29" s="26" t="str">
        <f t="shared" si="11"/>
        <v>WO</v>
      </c>
      <c r="AJ29" s="26" t="s">
        <v>42</v>
      </c>
      <c r="AK29" s="26" t="s">
        <v>40</v>
      </c>
      <c r="AL29" s="26" t="s">
        <v>40</v>
      </c>
      <c r="AM29" s="26" t="s">
        <v>40</v>
      </c>
      <c r="AN29" s="26" t="s">
        <v>40</v>
      </c>
      <c r="AO29" s="27" t="s">
        <v>40</v>
      </c>
      <c r="AP29" s="52"/>
      <c r="AQ29" s="54"/>
      <c r="AR29" s="31">
        <v>20</v>
      </c>
      <c r="AS29" s="12">
        <v>1020</v>
      </c>
      <c r="AT29" s="12" t="str">
        <f t="shared" si="3"/>
        <v>May</v>
      </c>
      <c r="AU29" s="12" t="s">
        <v>22</v>
      </c>
      <c r="AV29" s="45">
        <f t="shared" si="4"/>
        <v>24</v>
      </c>
      <c r="AW29" s="46">
        <f t="shared" si="5"/>
        <v>0</v>
      </c>
      <c r="AX29" s="46">
        <f t="shared" si="6"/>
        <v>3</v>
      </c>
      <c r="AY29" s="46">
        <f t="shared" si="7"/>
        <v>4</v>
      </c>
      <c r="AZ29" s="46">
        <f t="shared" si="8"/>
        <v>30</v>
      </c>
      <c r="BA29" s="46">
        <f>MayReport[[#This Row],[Days]]-MayReport[[#This Row],[Absent]]</f>
        <v>30</v>
      </c>
      <c r="BB29" s="47">
        <v>30000</v>
      </c>
      <c r="BC29" s="47">
        <f>MayReport[[#This Row],[Salary]]/MayReport[[#This Row],[Days]]</f>
        <v>1000</v>
      </c>
      <c r="BD29" s="47">
        <f>MayReport[[#This Row],[Per Day Salary]]*MayReport[[#This Row],[Absent]]</f>
        <v>0</v>
      </c>
      <c r="BE29" s="47">
        <f>MayReport[[#This Row],[Salary]]-MayReport[[#This Row],[Deduction]]</f>
        <v>30000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39" priority="1" operator="containsText" text="L">
      <formula>NOT(ISERROR(SEARCH("L",K10)))</formula>
    </cfRule>
    <cfRule type="containsText" dxfId="38" priority="2" operator="containsText" text="A">
      <formula>NOT(ISERROR(SEARCH("A",K10)))</formula>
    </cfRule>
    <cfRule type="containsText" dxfId="37" priority="3" operator="containsText" text="P">
      <formula>NOT(ISERROR(SEARCH("P",K10)))</formula>
    </cfRule>
    <cfRule type="containsText" dxfId="36" priority="4" operator="containsText" text="WO">
      <formula>NOT(ISERROR(SEARCH("WO",K10)))</formula>
    </cfRule>
    <cfRule type="containsText" dxfId="35" priority="5" operator="containsText" text="WO">
      <formula>NOT(ISERROR(SEARCH("WO",K10)))</formula>
    </cfRule>
  </conditionalFormatting>
  <dataValidations count="1">
    <dataValidation type="list" allowBlank="1" showInputMessage="1" showErrorMessage="1" sqref="K10:M29 AJ10:AO29 V10:AA29 AC10:AH29 O10:T29" xr:uid="{F803F509-9522-49D3-A9F4-6FC15042F7BC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7A246E-C954-4213-918B-E616F4665A3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3ADFB8D-2B30-454E-A254-64F10E3278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May!AV10:AY10</xm:f>
              <xm:sqref>BF10</xm:sqref>
            </x14:sparkline>
            <x14:sparkline>
              <xm:f>May!AV11:AY11</xm:f>
              <xm:sqref>BF11</xm:sqref>
            </x14:sparkline>
            <x14:sparkline>
              <xm:f>May!AV12:AY12</xm:f>
              <xm:sqref>BF12</xm:sqref>
            </x14:sparkline>
            <x14:sparkline>
              <xm:f>May!AV13:AY13</xm:f>
              <xm:sqref>BF13</xm:sqref>
            </x14:sparkline>
            <x14:sparkline>
              <xm:f>May!AV14:AY14</xm:f>
              <xm:sqref>BF14</xm:sqref>
            </x14:sparkline>
            <x14:sparkline>
              <xm:f>May!AV15:AY15</xm:f>
              <xm:sqref>BF15</xm:sqref>
            </x14:sparkline>
            <x14:sparkline>
              <xm:f>May!AV16:AY16</xm:f>
              <xm:sqref>BF16</xm:sqref>
            </x14:sparkline>
            <x14:sparkline>
              <xm:f>May!AV17:AY17</xm:f>
              <xm:sqref>BF17</xm:sqref>
            </x14:sparkline>
            <x14:sparkline>
              <xm:f>May!AV18:AY18</xm:f>
              <xm:sqref>BF18</xm:sqref>
            </x14:sparkline>
            <x14:sparkline>
              <xm:f>May!AV19:AY19</xm:f>
              <xm:sqref>BF19</xm:sqref>
            </x14:sparkline>
            <x14:sparkline>
              <xm:f>May!AV20:AY20</xm:f>
              <xm:sqref>BF20</xm:sqref>
            </x14:sparkline>
            <x14:sparkline>
              <xm:f>May!AV21:AY21</xm:f>
              <xm:sqref>BF21</xm:sqref>
            </x14:sparkline>
            <x14:sparkline>
              <xm:f>May!AV22:AY22</xm:f>
              <xm:sqref>BF22</xm:sqref>
            </x14:sparkline>
            <x14:sparkline>
              <xm:f>May!AV23:AY23</xm:f>
              <xm:sqref>BF23</xm:sqref>
            </x14:sparkline>
            <x14:sparkline>
              <xm:f>May!AV24:AY24</xm:f>
              <xm:sqref>BF24</xm:sqref>
            </x14:sparkline>
            <x14:sparkline>
              <xm:f>May!AV25:AY25</xm:f>
              <xm:sqref>BF25</xm:sqref>
            </x14:sparkline>
            <x14:sparkline>
              <xm:f>May!AV26:AY26</xm:f>
              <xm:sqref>BF26</xm:sqref>
            </x14:sparkline>
            <x14:sparkline>
              <xm:f>May!AV27:AY27</xm:f>
              <xm:sqref>BF27</xm:sqref>
            </x14:sparkline>
            <x14:sparkline>
              <xm:f>May!AV28:AY28</xm:f>
              <xm:sqref>BF28</xm:sqref>
            </x14:sparkline>
            <x14:sparkline>
              <xm:f>May!AV29:AY29</xm:f>
              <xm:sqref>BF29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593B-E365-49BF-9ADD-CD9CCB9F6A89}">
  <dimension ref="D1:BH42"/>
  <sheetViews>
    <sheetView zoomScale="67" zoomScaleNormal="67" workbookViewId="0">
      <selection activeCell="AT16" sqref="AT16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49"/>
      <c r="G5" s="50" t="s">
        <v>24</v>
      </c>
      <c r="H5" s="51">
        <v>45809</v>
      </c>
      <c r="I5" s="50">
        <f>(DATEDIF($H$5,$L$5,"D"))</f>
        <v>29</v>
      </c>
      <c r="J5" s="50" t="str">
        <f>TEXT($H$5,"MMMM")</f>
        <v>June</v>
      </c>
      <c r="K5" s="50" t="s">
        <v>25</v>
      </c>
      <c r="L5" s="51">
        <f>EOMONTH(H5,0)</f>
        <v>45838</v>
      </c>
      <c r="M5" s="50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Sun</v>
      </c>
      <c r="L8" s="13" t="str">
        <f>TEXT(L9,"DDD")</f>
        <v>Mon</v>
      </c>
      <c r="M8" s="13" t="str">
        <f>TEXT(M9,"DDD")</f>
        <v>Tue</v>
      </c>
      <c r="N8" s="13" t="str">
        <f t="shared" ref="N8:AO8" si="0">TEXT(N9,"DDD")</f>
        <v>Wed</v>
      </c>
      <c r="O8" s="13" t="str">
        <f t="shared" si="0"/>
        <v>Thu</v>
      </c>
      <c r="P8" s="13" t="str">
        <f t="shared" si="0"/>
        <v>Fri</v>
      </c>
      <c r="Q8" s="13" t="str">
        <f t="shared" si="0"/>
        <v>Sat</v>
      </c>
      <c r="R8" s="13" t="str">
        <f t="shared" si="0"/>
        <v>Sun</v>
      </c>
      <c r="S8" s="13" t="str">
        <f t="shared" si="0"/>
        <v>Mon</v>
      </c>
      <c r="T8" s="13" t="str">
        <f t="shared" si="0"/>
        <v>Tue</v>
      </c>
      <c r="U8" s="13" t="str">
        <f t="shared" si="0"/>
        <v>Wed</v>
      </c>
      <c r="V8" s="13" t="str">
        <f t="shared" si="0"/>
        <v>Thu</v>
      </c>
      <c r="W8" s="13" t="str">
        <f t="shared" si="0"/>
        <v>Fri</v>
      </c>
      <c r="X8" s="13" t="str">
        <f t="shared" si="0"/>
        <v>Sat</v>
      </c>
      <c r="Y8" s="13" t="str">
        <f t="shared" si="0"/>
        <v>Sun</v>
      </c>
      <c r="Z8" s="13" t="str">
        <f t="shared" si="0"/>
        <v>Mon</v>
      </c>
      <c r="AA8" s="13" t="str">
        <f t="shared" si="0"/>
        <v>Tue</v>
      </c>
      <c r="AB8" s="13" t="str">
        <f t="shared" si="0"/>
        <v>Wed</v>
      </c>
      <c r="AC8" s="13" t="str">
        <f t="shared" si="0"/>
        <v>Thu</v>
      </c>
      <c r="AD8" s="13" t="str">
        <f t="shared" si="0"/>
        <v>Fri</v>
      </c>
      <c r="AE8" s="13" t="str">
        <f t="shared" si="0"/>
        <v>Sat</v>
      </c>
      <c r="AF8" s="13" t="str">
        <f t="shared" si="0"/>
        <v>Sun</v>
      </c>
      <c r="AG8" s="13" t="str">
        <f t="shared" si="0"/>
        <v>Mon</v>
      </c>
      <c r="AH8" s="13" t="str">
        <f t="shared" si="0"/>
        <v>Tue</v>
      </c>
      <c r="AI8" s="13" t="str">
        <f t="shared" si="0"/>
        <v>Wed</v>
      </c>
      <c r="AJ8" s="13" t="str">
        <f t="shared" si="0"/>
        <v>Thu</v>
      </c>
      <c r="AK8" s="13" t="str">
        <f t="shared" si="0"/>
        <v>Fri</v>
      </c>
      <c r="AL8" s="13" t="str">
        <f t="shared" si="0"/>
        <v>Sat</v>
      </c>
      <c r="AM8" s="13" t="str">
        <f t="shared" si="0"/>
        <v>Sun</v>
      </c>
      <c r="AN8" s="13" t="str">
        <f t="shared" si="0"/>
        <v>Mon</v>
      </c>
      <c r="AO8" s="13" t="str">
        <f t="shared" si="0"/>
        <v/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45809</v>
      </c>
      <c r="L9" s="17">
        <f>IF(K9&lt;$L$5,K9+1,"")</f>
        <v>45810</v>
      </c>
      <c r="M9" s="17">
        <f t="shared" ref="M9:AQ9" si="1">IF(L9&lt;$L$5,L9+1,"")</f>
        <v>45811</v>
      </c>
      <c r="N9" s="17">
        <f t="shared" si="1"/>
        <v>45812</v>
      </c>
      <c r="O9" s="17">
        <f t="shared" si="1"/>
        <v>45813</v>
      </c>
      <c r="P9" s="17">
        <f t="shared" si="1"/>
        <v>45814</v>
      </c>
      <c r="Q9" s="17">
        <f t="shared" si="1"/>
        <v>45815</v>
      </c>
      <c r="R9" s="17">
        <f t="shared" si="1"/>
        <v>45816</v>
      </c>
      <c r="S9" s="17">
        <f t="shared" si="1"/>
        <v>45817</v>
      </c>
      <c r="T9" s="17">
        <f t="shared" si="1"/>
        <v>45818</v>
      </c>
      <c r="U9" s="17">
        <f t="shared" si="1"/>
        <v>45819</v>
      </c>
      <c r="V9" s="17">
        <f t="shared" si="1"/>
        <v>45820</v>
      </c>
      <c r="W9" s="17">
        <f t="shared" si="1"/>
        <v>45821</v>
      </c>
      <c r="X9" s="17">
        <f t="shared" si="1"/>
        <v>45822</v>
      </c>
      <c r="Y9" s="17">
        <f t="shared" si="1"/>
        <v>45823</v>
      </c>
      <c r="Z9" s="17">
        <f t="shared" si="1"/>
        <v>45824</v>
      </c>
      <c r="AA9" s="17">
        <f t="shared" si="1"/>
        <v>45825</v>
      </c>
      <c r="AB9" s="17">
        <f t="shared" si="1"/>
        <v>45826</v>
      </c>
      <c r="AC9" s="17">
        <f t="shared" si="1"/>
        <v>45827</v>
      </c>
      <c r="AD9" s="17">
        <f t="shared" si="1"/>
        <v>45828</v>
      </c>
      <c r="AE9" s="17">
        <f t="shared" si="1"/>
        <v>45829</v>
      </c>
      <c r="AF9" s="17">
        <f t="shared" si="1"/>
        <v>45830</v>
      </c>
      <c r="AG9" s="17">
        <f t="shared" si="1"/>
        <v>45831</v>
      </c>
      <c r="AH9" s="17">
        <f t="shared" si="1"/>
        <v>45832</v>
      </c>
      <c r="AI9" s="17">
        <f t="shared" si="1"/>
        <v>45833</v>
      </c>
      <c r="AJ9" s="17">
        <f t="shared" si="1"/>
        <v>45834</v>
      </c>
      <c r="AK9" s="17">
        <f t="shared" si="1"/>
        <v>45835</v>
      </c>
      <c r="AL9" s="17">
        <f t="shared" si="1"/>
        <v>45836</v>
      </c>
      <c r="AM9" s="17">
        <f t="shared" si="1"/>
        <v>45837</v>
      </c>
      <c r="AN9" s="17">
        <f t="shared" si="1"/>
        <v>45838</v>
      </c>
      <c r="AO9" s="18" t="str">
        <f t="shared" si="1"/>
        <v/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5</v>
      </c>
      <c r="K10" s="20"/>
      <c r="L10" s="20" t="s">
        <v>40</v>
      </c>
      <c r="M10" s="20" t="s">
        <v>40</v>
      </c>
      <c r="N10" s="20" t="s">
        <v>40</v>
      </c>
      <c r="O10" s="20" t="s">
        <v>42</v>
      </c>
      <c r="P10" s="20" t="s">
        <v>40</v>
      </c>
      <c r="Q10" s="20" t="s">
        <v>40</v>
      </c>
      <c r="R10" s="20" t="str">
        <f t="shared" ref="R10:AO18" si="2">IF(R$8="Sun","WO","")</f>
        <v>WO</v>
      </c>
      <c r="S10" s="20" t="s">
        <v>40</v>
      </c>
      <c r="T10" s="20" t="s">
        <v>40</v>
      </c>
      <c r="U10" s="20" t="s">
        <v>40</v>
      </c>
      <c r="V10" s="20" t="s">
        <v>42</v>
      </c>
      <c r="W10" s="20" t="s">
        <v>40</v>
      </c>
      <c r="X10" s="20" t="s">
        <v>40</v>
      </c>
      <c r="Y10" s="20" t="str">
        <f t="shared" si="2"/>
        <v>WO</v>
      </c>
      <c r="Z10" s="20" t="s">
        <v>40</v>
      </c>
      <c r="AA10" s="20" t="s">
        <v>40</v>
      </c>
      <c r="AB10" s="20" t="s">
        <v>40</v>
      </c>
      <c r="AC10" s="20" t="s">
        <v>40</v>
      </c>
      <c r="AD10" s="20" t="s">
        <v>42</v>
      </c>
      <c r="AE10" s="20" t="s">
        <v>40</v>
      </c>
      <c r="AF10" s="20" t="str">
        <f>IF(AF$8="Sun","WO","")</f>
        <v>WO</v>
      </c>
      <c r="AG10" s="20" t="s">
        <v>40</v>
      </c>
      <c r="AH10" s="20" t="s">
        <v>40</v>
      </c>
      <c r="AI10" s="20" t="s">
        <v>40</v>
      </c>
      <c r="AJ10" s="20" t="s">
        <v>40</v>
      </c>
      <c r="AK10" s="20" t="s">
        <v>40</v>
      </c>
      <c r="AL10" s="20" t="s">
        <v>40</v>
      </c>
      <c r="AM10" s="20" t="str">
        <f t="shared" si="2"/>
        <v>WO</v>
      </c>
      <c r="AN10" s="20" t="s">
        <v>40</v>
      </c>
      <c r="AO10" s="21" t="str">
        <f t="shared" si="2"/>
        <v/>
      </c>
      <c r="AP10" s="52"/>
      <c r="AQ10" s="54"/>
      <c r="AR10" s="29">
        <v>1</v>
      </c>
      <c r="AS10" s="28">
        <v>1001</v>
      </c>
      <c r="AT10" s="28" t="str">
        <f t="shared" ref="AT10:AT29" si="3">$J$5</f>
        <v>June</v>
      </c>
      <c r="AU10" s="28" t="s">
        <v>3</v>
      </c>
      <c r="AV10" s="37">
        <f t="shared" ref="AV10:AV29" si="4">COUNTIF($K10:$AO10,"P")</f>
        <v>22</v>
      </c>
      <c r="AW10" s="38">
        <f t="shared" ref="AW10:AW29" si="5">COUNTIF($K10:$AO10,"A")</f>
        <v>0</v>
      </c>
      <c r="AX10" s="38">
        <f t="shared" ref="AX10:AX29" si="6">COUNTIF($K10:$AO10,"L")</f>
        <v>3</v>
      </c>
      <c r="AY10" s="38">
        <f t="shared" ref="AY10:AY29" si="7">$J$10</f>
        <v>5</v>
      </c>
      <c r="AZ10" s="38">
        <f t="shared" ref="AZ10:AZ29" si="8">$I$5</f>
        <v>29</v>
      </c>
      <c r="BA10" s="38">
        <f>JuneReport[[#This Row],[Days]]-JuneReport[[#This Row],[Absent]]</f>
        <v>29</v>
      </c>
      <c r="BB10" s="41">
        <v>10000</v>
      </c>
      <c r="BC10" s="41">
        <f>JuneReport[[#This Row],[Salary]]/JuneReport[[#This Row],[Days]]</f>
        <v>344.82758620689657</v>
      </c>
      <c r="BD10" s="41">
        <f>JuneReport[[#This Row],[Per Day Salary]]*JuneReport[[#This Row],[Absent]]</f>
        <v>0</v>
      </c>
      <c r="BE10" s="41">
        <f>JuneReport[[#This Row],[Salary]]-JuneReport[[#This Row],[Deduction]]</f>
        <v>10000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5</v>
      </c>
      <c r="K11" s="23" t="str">
        <f t="shared" ref="K11:Y29" si="9">IF(K$8="Sun","WO","")</f>
        <v>WO</v>
      </c>
      <c r="L11" s="23" t="s">
        <v>41</v>
      </c>
      <c r="M11" s="23" t="s">
        <v>40</v>
      </c>
      <c r="N11" s="23" t="s">
        <v>40</v>
      </c>
      <c r="O11" s="23" t="s">
        <v>42</v>
      </c>
      <c r="P11" s="23" t="s">
        <v>41</v>
      </c>
      <c r="Q11" s="23" t="s">
        <v>40</v>
      </c>
      <c r="R11" s="23" t="str">
        <f t="shared" si="2"/>
        <v>WO</v>
      </c>
      <c r="S11" s="23" t="s">
        <v>40</v>
      </c>
      <c r="T11" s="23" t="s">
        <v>40</v>
      </c>
      <c r="U11" s="23" t="s">
        <v>40</v>
      </c>
      <c r="V11" s="23" t="s">
        <v>42</v>
      </c>
      <c r="W11" s="23" t="s">
        <v>40</v>
      </c>
      <c r="X11" s="23" t="s">
        <v>40</v>
      </c>
      <c r="Y11" s="23" t="str">
        <f t="shared" si="2"/>
        <v>WO</v>
      </c>
      <c r="Z11" s="23" t="s">
        <v>40</v>
      </c>
      <c r="AA11" s="23" t="s">
        <v>40</v>
      </c>
      <c r="AB11" s="23" t="s">
        <v>40</v>
      </c>
      <c r="AC11" s="23" t="s">
        <v>40</v>
      </c>
      <c r="AD11" s="23" t="s">
        <v>42</v>
      </c>
      <c r="AE11" s="23" t="s">
        <v>40</v>
      </c>
      <c r="AF11" s="23" t="str">
        <f t="shared" si="2"/>
        <v>WO</v>
      </c>
      <c r="AG11" s="23" t="s">
        <v>40</v>
      </c>
      <c r="AH11" s="23" t="s">
        <v>40</v>
      </c>
      <c r="AI11" s="23" t="s">
        <v>40</v>
      </c>
      <c r="AJ11" s="23" t="s">
        <v>40</v>
      </c>
      <c r="AK11" s="23" t="s">
        <v>40</v>
      </c>
      <c r="AL11" s="23" t="s">
        <v>40</v>
      </c>
      <c r="AM11" s="23" t="str">
        <f t="shared" si="2"/>
        <v>WO</v>
      </c>
      <c r="AN11" s="23" t="s">
        <v>40</v>
      </c>
      <c r="AO11" s="24" t="str">
        <f t="shared" si="2"/>
        <v/>
      </c>
      <c r="AP11" s="52"/>
      <c r="AQ11" s="54"/>
      <c r="AR11" s="30">
        <v>2</v>
      </c>
      <c r="AS11" s="11">
        <v>1002</v>
      </c>
      <c r="AT11" s="11" t="str">
        <f t="shared" si="3"/>
        <v>June</v>
      </c>
      <c r="AU11" s="11" t="s">
        <v>4</v>
      </c>
      <c r="AV11" s="39">
        <f t="shared" si="4"/>
        <v>20</v>
      </c>
      <c r="AW11">
        <f t="shared" si="5"/>
        <v>2</v>
      </c>
      <c r="AX11">
        <f t="shared" si="6"/>
        <v>3</v>
      </c>
      <c r="AY11">
        <f t="shared" si="7"/>
        <v>5</v>
      </c>
      <c r="AZ11">
        <f t="shared" si="8"/>
        <v>29</v>
      </c>
      <c r="BA11">
        <f>JuneReport[[#This Row],[Days]]-JuneReport[[#This Row],[Absent]]</f>
        <v>27</v>
      </c>
      <c r="BB11" s="43">
        <v>20000</v>
      </c>
      <c r="BC11" s="43">
        <f>JuneReport[[#This Row],[Salary]]/JuneReport[[#This Row],[Days]]</f>
        <v>689.65517241379314</v>
      </c>
      <c r="BD11" s="43">
        <f>JuneReport[[#This Row],[Per Day Salary]]*JuneReport[[#This Row],[Absent]]</f>
        <v>1379.3103448275863</v>
      </c>
      <c r="BE11" s="43">
        <f>JuneReport[[#This Row],[Salary]]-JuneReport[[#This Row],[Deduction]]</f>
        <v>18620.689655172413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5</v>
      </c>
      <c r="K12" s="23" t="str">
        <f t="shared" si="9"/>
        <v>WO</v>
      </c>
      <c r="L12" s="23" t="s">
        <v>40</v>
      </c>
      <c r="M12" s="23" t="s">
        <v>40</v>
      </c>
      <c r="N12" s="23" t="s">
        <v>40</v>
      </c>
      <c r="O12" s="23" t="s">
        <v>42</v>
      </c>
      <c r="P12" s="23" t="s">
        <v>40</v>
      </c>
      <c r="Q12" s="23" t="s">
        <v>40</v>
      </c>
      <c r="R12" s="23" t="str">
        <f t="shared" si="2"/>
        <v>WO</v>
      </c>
      <c r="S12" s="23" t="s">
        <v>40</v>
      </c>
      <c r="T12" s="23" t="s">
        <v>40</v>
      </c>
      <c r="U12" s="23" t="s">
        <v>40</v>
      </c>
      <c r="V12" s="23" t="s">
        <v>42</v>
      </c>
      <c r="W12" s="23" t="s">
        <v>41</v>
      </c>
      <c r="X12" s="23" t="s">
        <v>40</v>
      </c>
      <c r="Y12" s="23" t="str">
        <f t="shared" si="2"/>
        <v>WO</v>
      </c>
      <c r="Z12" s="23" t="s">
        <v>40</v>
      </c>
      <c r="AA12" s="23" t="s">
        <v>41</v>
      </c>
      <c r="AB12" s="23" t="s">
        <v>40</v>
      </c>
      <c r="AC12" s="23" t="s">
        <v>40</v>
      </c>
      <c r="AD12" s="23" t="s">
        <v>42</v>
      </c>
      <c r="AE12" s="23" t="s">
        <v>40</v>
      </c>
      <c r="AF12" s="23" t="str">
        <f>IF(AF$8="Sun","WO","")</f>
        <v>WO</v>
      </c>
      <c r="AG12" s="23" t="s">
        <v>40</v>
      </c>
      <c r="AH12" s="23" t="s">
        <v>40</v>
      </c>
      <c r="AI12" s="23" t="s">
        <v>40</v>
      </c>
      <c r="AJ12" s="23" t="s">
        <v>40</v>
      </c>
      <c r="AK12" s="23" t="s">
        <v>40</v>
      </c>
      <c r="AL12" s="23" t="s">
        <v>40</v>
      </c>
      <c r="AM12" s="23" t="str">
        <f t="shared" si="2"/>
        <v>WO</v>
      </c>
      <c r="AN12" s="23" t="s">
        <v>41</v>
      </c>
      <c r="AO12" s="24" t="str">
        <f t="shared" si="2"/>
        <v/>
      </c>
      <c r="AP12" s="52"/>
      <c r="AQ12" s="54"/>
      <c r="AR12" s="30">
        <v>3</v>
      </c>
      <c r="AS12" s="11">
        <v>1003</v>
      </c>
      <c r="AT12" s="11" t="str">
        <f t="shared" si="3"/>
        <v>June</v>
      </c>
      <c r="AU12" s="11" t="s">
        <v>5</v>
      </c>
      <c r="AV12" s="39">
        <f t="shared" si="4"/>
        <v>19</v>
      </c>
      <c r="AW12">
        <f t="shared" si="5"/>
        <v>3</v>
      </c>
      <c r="AX12">
        <f t="shared" si="6"/>
        <v>3</v>
      </c>
      <c r="AY12">
        <f t="shared" si="7"/>
        <v>5</v>
      </c>
      <c r="AZ12">
        <f t="shared" si="8"/>
        <v>29</v>
      </c>
      <c r="BA12">
        <f>JuneReport[[#This Row],[Days]]-JuneReport[[#This Row],[Absent]]</f>
        <v>26</v>
      </c>
      <c r="BB12" s="43">
        <v>25000</v>
      </c>
      <c r="BC12" s="43">
        <f>JuneReport[[#This Row],[Salary]]/JuneReport[[#This Row],[Days]]</f>
        <v>862.06896551724139</v>
      </c>
      <c r="BD12" s="43">
        <f>JuneReport[[#This Row],[Per Day Salary]]*JuneReport[[#This Row],[Absent]]</f>
        <v>2586.2068965517242</v>
      </c>
      <c r="BE12" s="43">
        <f>JuneReport[[#This Row],[Salary]]-JuneReport[[#This Row],[Deduction]]</f>
        <v>22413.793103448275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5</v>
      </c>
      <c r="K13" s="23" t="str">
        <f t="shared" si="9"/>
        <v>WO</v>
      </c>
      <c r="L13" s="23" t="s">
        <v>40</v>
      </c>
      <c r="M13" s="23" t="s">
        <v>41</v>
      </c>
      <c r="N13" s="23" t="s">
        <v>40</v>
      </c>
      <c r="O13" s="23" t="s">
        <v>42</v>
      </c>
      <c r="P13" s="23" t="s">
        <v>40</v>
      </c>
      <c r="Q13" s="23" t="s">
        <v>40</v>
      </c>
      <c r="R13" s="23" t="str">
        <f t="shared" si="2"/>
        <v>WO</v>
      </c>
      <c r="S13" s="23" t="s">
        <v>41</v>
      </c>
      <c r="T13" s="23" t="s">
        <v>40</v>
      </c>
      <c r="U13" s="23" t="s">
        <v>40</v>
      </c>
      <c r="V13" s="23" t="s">
        <v>42</v>
      </c>
      <c r="W13" s="23" t="s">
        <v>40</v>
      </c>
      <c r="X13" s="23" t="s">
        <v>40</v>
      </c>
      <c r="Y13" s="23" t="str">
        <f t="shared" si="2"/>
        <v>WO</v>
      </c>
      <c r="Z13" s="23" t="s">
        <v>40</v>
      </c>
      <c r="AA13" s="23" t="s">
        <v>40</v>
      </c>
      <c r="AB13" s="23" t="s">
        <v>40</v>
      </c>
      <c r="AC13" s="23" t="s">
        <v>40</v>
      </c>
      <c r="AD13" s="23" t="s">
        <v>42</v>
      </c>
      <c r="AE13" s="23" t="s">
        <v>41</v>
      </c>
      <c r="AF13" s="23"/>
      <c r="AG13" s="23" t="s">
        <v>41</v>
      </c>
      <c r="AH13" s="23" t="s">
        <v>40</v>
      </c>
      <c r="AI13" s="23" t="s">
        <v>40</v>
      </c>
      <c r="AJ13" s="23" t="s">
        <v>40</v>
      </c>
      <c r="AK13" s="23" t="s">
        <v>40</v>
      </c>
      <c r="AL13" s="23" t="s">
        <v>40</v>
      </c>
      <c r="AM13" s="23" t="str">
        <f t="shared" si="2"/>
        <v>WO</v>
      </c>
      <c r="AN13" s="23" t="s">
        <v>40</v>
      </c>
      <c r="AO13" s="24" t="str">
        <f t="shared" si="2"/>
        <v/>
      </c>
      <c r="AP13" s="52"/>
      <c r="AQ13" s="54"/>
      <c r="AR13" s="30">
        <v>4</v>
      </c>
      <c r="AS13" s="11">
        <v>1004</v>
      </c>
      <c r="AT13" s="11" t="str">
        <f t="shared" si="3"/>
        <v>June</v>
      </c>
      <c r="AU13" s="11" t="s">
        <v>6</v>
      </c>
      <c r="AV13" s="39">
        <f t="shared" si="4"/>
        <v>18</v>
      </c>
      <c r="AW13">
        <f t="shared" si="5"/>
        <v>4</v>
      </c>
      <c r="AX13">
        <f t="shared" si="6"/>
        <v>3</v>
      </c>
      <c r="AY13">
        <f t="shared" si="7"/>
        <v>5</v>
      </c>
      <c r="AZ13">
        <f t="shared" si="8"/>
        <v>29</v>
      </c>
      <c r="BA13">
        <f>JuneReport[[#This Row],[Days]]-JuneReport[[#This Row],[Absent]]</f>
        <v>25</v>
      </c>
      <c r="BB13" s="43">
        <v>30000</v>
      </c>
      <c r="BC13" s="43">
        <f>JuneReport[[#This Row],[Salary]]/JuneReport[[#This Row],[Days]]</f>
        <v>1034.4827586206898</v>
      </c>
      <c r="BD13" s="43">
        <f>JuneReport[[#This Row],[Per Day Salary]]*JuneReport[[#This Row],[Absent]]</f>
        <v>4137.9310344827591</v>
      </c>
      <c r="BE13" s="43">
        <f>JuneReport[[#This Row],[Salary]]-JuneReport[[#This Row],[Deduction]]</f>
        <v>25862.068965517239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5</v>
      </c>
      <c r="K14" s="23" t="str">
        <f t="shared" si="9"/>
        <v>WO</v>
      </c>
      <c r="L14" s="23" t="s">
        <v>40</v>
      </c>
      <c r="M14" s="23" t="s">
        <v>40</v>
      </c>
      <c r="N14" s="23" t="s">
        <v>40</v>
      </c>
      <c r="O14" s="23" t="s">
        <v>42</v>
      </c>
      <c r="P14" s="23" t="s">
        <v>40</v>
      </c>
      <c r="Q14" s="23" t="s">
        <v>40</v>
      </c>
      <c r="R14" s="23" t="str">
        <f t="shared" si="2"/>
        <v>WO</v>
      </c>
      <c r="S14" s="23" t="s">
        <v>40</v>
      </c>
      <c r="T14" s="23" t="s">
        <v>40</v>
      </c>
      <c r="U14" s="23" t="s">
        <v>40</v>
      </c>
      <c r="V14" s="23" t="s">
        <v>42</v>
      </c>
      <c r="W14" s="23" t="s">
        <v>40</v>
      </c>
      <c r="X14" s="23" t="s">
        <v>40</v>
      </c>
      <c r="Y14" s="23" t="str">
        <f t="shared" si="2"/>
        <v>WO</v>
      </c>
      <c r="Z14" s="23" t="s">
        <v>40</v>
      </c>
      <c r="AA14" s="23" t="s">
        <v>40</v>
      </c>
      <c r="AB14" s="23" t="s">
        <v>40</v>
      </c>
      <c r="AC14" s="23" t="s">
        <v>40</v>
      </c>
      <c r="AD14" s="23" t="s">
        <v>42</v>
      </c>
      <c r="AE14" s="23" t="s">
        <v>40</v>
      </c>
      <c r="AF14" s="23" t="str">
        <f t="shared" si="2"/>
        <v>WO</v>
      </c>
      <c r="AG14" s="23" t="s">
        <v>41</v>
      </c>
      <c r="AH14" s="23" t="s">
        <v>40</v>
      </c>
      <c r="AI14" s="23" t="s">
        <v>40</v>
      </c>
      <c r="AJ14" s="23" t="s">
        <v>40</v>
      </c>
      <c r="AK14" s="23" t="s">
        <v>40</v>
      </c>
      <c r="AL14" s="23" t="s">
        <v>40</v>
      </c>
      <c r="AM14" s="23" t="str">
        <f t="shared" si="2"/>
        <v>WO</v>
      </c>
      <c r="AN14" s="23" t="s">
        <v>40</v>
      </c>
      <c r="AO14" s="24" t="str">
        <f t="shared" si="2"/>
        <v/>
      </c>
      <c r="AP14" s="52"/>
      <c r="AQ14" s="54"/>
      <c r="AR14" s="30">
        <v>5</v>
      </c>
      <c r="AS14" s="11">
        <v>1005</v>
      </c>
      <c r="AT14" s="11" t="str">
        <f t="shared" si="3"/>
        <v>June</v>
      </c>
      <c r="AU14" s="11" t="s">
        <v>7</v>
      </c>
      <c r="AV14" s="39">
        <f t="shared" si="4"/>
        <v>21</v>
      </c>
      <c r="AW14">
        <f t="shared" si="5"/>
        <v>1</v>
      </c>
      <c r="AX14">
        <f t="shared" si="6"/>
        <v>3</v>
      </c>
      <c r="AY14">
        <f t="shared" si="7"/>
        <v>5</v>
      </c>
      <c r="AZ14">
        <f t="shared" si="8"/>
        <v>29</v>
      </c>
      <c r="BA14">
        <f>JuneReport[[#This Row],[Days]]-JuneReport[[#This Row],[Absent]]</f>
        <v>28</v>
      </c>
      <c r="BB14" s="43">
        <v>45000</v>
      </c>
      <c r="BC14" s="43">
        <f>JuneReport[[#This Row],[Salary]]/JuneReport[[#This Row],[Days]]</f>
        <v>1551.7241379310344</v>
      </c>
      <c r="BD14" s="43">
        <f>JuneReport[[#This Row],[Per Day Salary]]*JuneReport[[#This Row],[Absent]]</f>
        <v>1551.7241379310344</v>
      </c>
      <c r="BE14" s="43">
        <f>JuneReport[[#This Row],[Salary]]-JuneReport[[#This Row],[Deduction]]</f>
        <v>43448.275862068964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5</v>
      </c>
      <c r="K15" s="23" t="str">
        <f t="shared" si="9"/>
        <v>WO</v>
      </c>
      <c r="L15" s="23" t="s">
        <v>41</v>
      </c>
      <c r="M15" s="23" t="s">
        <v>40</v>
      </c>
      <c r="N15" s="23" t="s">
        <v>40</v>
      </c>
      <c r="O15" s="23" t="s">
        <v>42</v>
      </c>
      <c r="P15" s="23" t="s">
        <v>41</v>
      </c>
      <c r="Q15" s="23" t="s">
        <v>40</v>
      </c>
      <c r="R15" s="23" t="str">
        <f t="shared" si="2"/>
        <v>WO</v>
      </c>
      <c r="S15" s="23" t="s">
        <v>40</v>
      </c>
      <c r="T15" s="23" t="s">
        <v>41</v>
      </c>
      <c r="U15" s="23" t="s">
        <v>40</v>
      </c>
      <c r="V15" s="23" t="s">
        <v>42</v>
      </c>
      <c r="W15" s="23" t="s">
        <v>40</v>
      </c>
      <c r="X15" s="23" t="s">
        <v>40</v>
      </c>
      <c r="Y15" s="23" t="str">
        <f t="shared" si="2"/>
        <v>WO</v>
      </c>
      <c r="Z15" s="23" t="s">
        <v>41</v>
      </c>
      <c r="AA15" s="23" t="s">
        <v>40</v>
      </c>
      <c r="AB15" s="23" t="s">
        <v>40</v>
      </c>
      <c r="AC15" s="23" t="s">
        <v>40</v>
      </c>
      <c r="AD15" s="23" t="s">
        <v>42</v>
      </c>
      <c r="AE15" s="23" t="s">
        <v>40</v>
      </c>
      <c r="AF15" s="23" t="str">
        <f t="shared" si="2"/>
        <v>WO</v>
      </c>
      <c r="AG15" s="23" t="s">
        <v>40</v>
      </c>
      <c r="AH15" s="23" t="s">
        <v>41</v>
      </c>
      <c r="AI15" s="23" t="s">
        <v>40</v>
      </c>
      <c r="AJ15" s="23" t="s">
        <v>40</v>
      </c>
      <c r="AK15" s="23" t="s">
        <v>40</v>
      </c>
      <c r="AL15" s="23" t="s">
        <v>40</v>
      </c>
      <c r="AM15" s="23" t="str">
        <f t="shared" si="2"/>
        <v>WO</v>
      </c>
      <c r="AN15" s="23" t="s">
        <v>40</v>
      </c>
      <c r="AO15" s="24" t="str">
        <f t="shared" si="2"/>
        <v/>
      </c>
      <c r="AP15" s="52"/>
      <c r="AQ15" s="54"/>
      <c r="AR15" s="30">
        <v>6</v>
      </c>
      <c r="AS15" s="11">
        <v>1006</v>
      </c>
      <c r="AT15" s="11" t="str">
        <f t="shared" si="3"/>
        <v>June</v>
      </c>
      <c r="AU15" s="11" t="s">
        <v>8</v>
      </c>
      <c r="AV15" s="39">
        <f t="shared" si="4"/>
        <v>17</v>
      </c>
      <c r="AW15">
        <f t="shared" si="5"/>
        <v>5</v>
      </c>
      <c r="AX15">
        <f t="shared" si="6"/>
        <v>3</v>
      </c>
      <c r="AY15">
        <f t="shared" si="7"/>
        <v>5</v>
      </c>
      <c r="AZ15">
        <f t="shared" si="8"/>
        <v>29</v>
      </c>
      <c r="BA15">
        <f>JuneReport[[#This Row],[Days]]-JuneReport[[#This Row],[Absent]]</f>
        <v>24</v>
      </c>
      <c r="BB15" s="43">
        <v>15000</v>
      </c>
      <c r="BC15" s="43">
        <f>JuneReport[[#This Row],[Salary]]/JuneReport[[#This Row],[Days]]</f>
        <v>517.24137931034488</v>
      </c>
      <c r="BD15" s="43">
        <f>JuneReport[[#This Row],[Per Day Salary]]*JuneReport[[#This Row],[Absent]]</f>
        <v>2586.2068965517246</v>
      </c>
      <c r="BE15" s="43">
        <f>JuneReport[[#This Row],[Salary]]-JuneReport[[#This Row],[Deduction]]</f>
        <v>12413.793103448275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5</v>
      </c>
      <c r="K16" s="23" t="str">
        <f t="shared" si="9"/>
        <v>WO</v>
      </c>
      <c r="L16" s="23" t="s">
        <v>40</v>
      </c>
      <c r="M16" s="23" t="s">
        <v>40</v>
      </c>
      <c r="N16" s="23" t="s">
        <v>40</v>
      </c>
      <c r="O16" s="23" t="s">
        <v>42</v>
      </c>
      <c r="P16" s="23" t="s">
        <v>40</v>
      </c>
      <c r="Q16" s="23" t="s">
        <v>40</v>
      </c>
      <c r="R16" s="23" t="str">
        <f t="shared" si="2"/>
        <v>WO</v>
      </c>
      <c r="S16" s="23" t="s">
        <v>40</v>
      </c>
      <c r="T16" s="23" t="s">
        <v>40</v>
      </c>
      <c r="U16" s="23" t="s">
        <v>40</v>
      </c>
      <c r="V16" s="23" t="s">
        <v>42</v>
      </c>
      <c r="W16" s="23" t="s">
        <v>40</v>
      </c>
      <c r="X16" s="23" t="s">
        <v>41</v>
      </c>
      <c r="Y16" s="23"/>
      <c r="Z16" s="23" t="s">
        <v>40</v>
      </c>
      <c r="AA16" s="23" t="s">
        <v>40</v>
      </c>
      <c r="AB16" s="23" t="s">
        <v>40</v>
      </c>
      <c r="AC16" s="23" t="s">
        <v>40</v>
      </c>
      <c r="AD16" s="23" t="s">
        <v>42</v>
      </c>
      <c r="AE16" s="23" t="s">
        <v>40</v>
      </c>
      <c r="AF16" s="23" t="str">
        <f t="shared" si="2"/>
        <v>WO</v>
      </c>
      <c r="AG16" s="23" t="s">
        <v>40</v>
      </c>
      <c r="AH16" s="23" t="s">
        <v>40</v>
      </c>
      <c r="AI16" s="23" t="s">
        <v>40</v>
      </c>
      <c r="AJ16" s="23" t="s">
        <v>40</v>
      </c>
      <c r="AK16" s="23" t="s">
        <v>40</v>
      </c>
      <c r="AL16" s="23" t="s">
        <v>40</v>
      </c>
      <c r="AM16" s="23" t="str">
        <f t="shared" si="2"/>
        <v>WO</v>
      </c>
      <c r="AN16" s="23" t="s">
        <v>41</v>
      </c>
      <c r="AO16" s="24" t="str">
        <f t="shared" si="2"/>
        <v/>
      </c>
      <c r="AP16" s="52"/>
      <c r="AQ16" s="54"/>
      <c r="AR16" s="30">
        <v>7</v>
      </c>
      <c r="AS16" s="11">
        <v>1007</v>
      </c>
      <c r="AT16" s="11" t="str">
        <f t="shared" si="3"/>
        <v>June</v>
      </c>
      <c r="AU16" s="11" t="s">
        <v>9</v>
      </c>
      <c r="AV16" s="39">
        <f t="shared" si="4"/>
        <v>20</v>
      </c>
      <c r="AW16">
        <f t="shared" si="5"/>
        <v>2</v>
      </c>
      <c r="AX16">
        <f t="shared" si="6"/>
        <v>3</v>
      </c>
      <c r="AY16">
        <f t="shared" si="7"/>
        <v>5</v>
      </c>
      <c r="AZ16">
        <f t="shared" si="8"/>
        <v>29</v>
      </c>
      <c r="BA16">
        <f>JuneReport[[#This Row],[Days]]-JuneReport[[#This Row],[Absent]]</f>
        <v>27</v>
      </c>
      <c r="BB16" s="43">
        <v>62000</v>
      </c>
      <c r="BC16" s="43">
        <f>JuneReport[[#This Row],[Salary]]/JuneReport[[#This Row],[Days]]</f>
        <v>2137.9310344827586</v>
      </c>
      <c r="BD16" s="43">
        <f>JuneReport[[#This Row],[Per Day Salary]]*JuneReport[[#This Row],[Absent]]</f>
        <v>4275.8620689655172</v>
      </c>
      <c r="BE16" s="43">
        <f>JuneReport[[#This Row],[Salary]]-JuneReport[[#This Row],[Deduction]]</f>
        <v>57724.137931034486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5</v>
      </c>
      <c r="K17" s="23" t="str">
        <f t="shared" si="9"/>
        <v>WO</v>
      </c>
      <c r="L17" s="23" t="s">
        <v>40</v>
      </c>
      <c r="M17" s="23" t="s">
        <v>41</v>
      </c>
      <c r="N17" s="23" t="s">
        <v>40</v>
      </c>
      <c r="O17" s="23" t="s">
        <v>42</v>
      </c>
      <c r="P17" s="23" t="s">
        <v>40</v>
      </c>
      <c r="Q17" s="23" t="s">
        <v>40</v>
      </c>
      <c r="R17" s="23" t="str">
        <f t="shared" si="2"/>
        <v>WO</v>
      </c>
      <c r="S17" s="23" t="s">
        <v>40</v>
      </c>
      <c r="T17" s="23" t="s">
        <v>40</v>
      </c>
      <c r="U17" s="23" t="s">
        <v>41</v>
      </c>
      <c r="V17" s="23" t="s">
        <v>42</v>
      </c>
      <c r="W17" s="23" t="s">
        <v>40</v>
      </c>
      <c r="X17" s="23" t="s">
        <v>40</v>
      </c>
      <c r="Y17" s="23" t="str">
        <f t="shared" si="2"/>
        <v>WO</v>
      </c>
      <c r="Z17" s="23" t="s">
        <v>40</v>
      </c>
      <c r="AA17" s="23" t="s">
        <v>41</v>
      </c>
      <c r="AB17" s="23" t="s">
        <v>40</v>
      </c>
      <c r="AC17" s="23" t="s">
        <v>41</v>
      </c>
      <c r="AD17" s="23" t="s">
        <v>42</v>
      </c>
      <c r="AE17" s="23" t="s">
        <v>40</v>
      </c>
      <c r="AF17" s="23" t="str">
        <f t="shared" si="2"/>
        <v>WO</v>
      </c>
      <c r="AG17" s="23" t="s">
        <v>40</v>
      </c>
      <c r="AH17" s="23" t="s">
        <v>40</v>
      </c>
      <c r="AI17" s="23" t="s">
        <v>40</v>
      </c>
      <c r="AJ17" s="23" t="s">
        <v>40</v>
      </c>
      <c r="AK17" s="23" t="s">
        <v>41</v>
      </c>
      <c r="AL17" s="23" t="s">
        <v>40</v>
      </c>
      <c r="AM17" s="23" t="str">
        <f t="shared" si="2"/>
        <v>WO</v>
      </c>
      <c r="AN17" s="23" t="s">
        <v>40</v>
      </c>
      <c r="AO17" s="24" t="str">
        <f t="shared" si="2"/>
        <v/>
      </c>
      <c r="AP17" s="52"/>
      <c r="AQ17" s="54"/>
      <c r="AR17" s="30">
        <v>8</v>
      </c>
      <c r="AS17" s="11">
        <v>1008</v>
      </c>
      <c r="AT17" s="11" t="str">
        <f t="shared" si="3"/>
        <v>June</v>
      </c>
      <c r="AU17" s="11" t="s">
        <v>10</v>
      </c>
      <c r="AV17" s="39">
        <f t="shared" si="4"/>
        <v>17</v>
      </c>
      <c r="AW17">
        <f t="shared" si="5"/>
        <v>5</v>
      </c>
      <c r="AX17">
        <f t="shared" si="6"/>
        <v>3</v>
      </c>
      <c r="AY17">
        <f t="shared" si="7"/>
        <v>5</v>
      </c>
      <c r="AZ17">
        <f t="shared" si="8"/>
        <v>29</v>
      </c>
      <c r="BA17">
        <f>JuneReport[[#This Row],[Days]]-JuneReport[[#This Row],[Absent]]</f>
        <v>24</v>
      </c>
      <c r="BB17" s="43">
        <v>50000</v>
      </c>
      <c r="BC17" s="43">
        <f>JuneReport[[#This Row],[Salary]]/JuneReport[[#This Row],[Days]]</f>
        <v>1724.1379310344828</v>
      </c>
      <c r="BD17" s="43">
        <f>JuneReport[[#This Row],[Per Day Salary]]*JuneReport[[#This Row],[Absent]]</f>
        <v>8620.689655172413</v>
      </c>
      <c r="BE17" s="43">
        <f>JuneReport[[#This Row],[Salary]]-JuneReport[[#This Row],[Deduction]]</f>
        <v>41379.310344827587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5</v>
      </c>
      <c r="K18" s="23" t="str">
        <f t="shared" si="9"/>
        <v>WO</v>
      </c>
      <c r="L18" s="23" t="s">
        <v>40</v>
      </c>
      <c r="M18" s="23" t="s">
        <v>40</v>
      </c>
      <c r="N18" s="23" t="s">
        <v>40</v>
      </c>
      <c r="O18" s="23" t="s">
        <v>42</v>
      </c>
      <c r="P18" s="23" t="s">
        <v>40</v>
      </c>
      <c r="Q18" s="23" t="s">
        <v>41</v>
      </c>
      <c r="R18" s="23"/>
      <c r="S18" s="23" t="s">
        <v>40</v>
      </c>
      <c r="T18" s="23" t="s">
        <v>40</v>
      </c>
      <c r="U18" s="23" t="s">
        <v>40</v>
      </c>
      <c r="V18" s="23" t="s">
        <v>42</v>
      </c>
      <c r="W18" s="23" t="s">
        <v>40</v>
      </c>
      <c r="X18" s="23" t="s">
        <v>40</v>
      </c>
      <c r="Y18" s="23" t="str">
        <f t="shared" si="2"/>
        <v>WO</v>
      </c>
      <c r="Z18" s="23" t="s">
        <v>40</v>
      </c>
      <c r="AA18" s="23" t="s">
        <v>40</v>
      </c>
      <c r="AB18" s="23" t="s">
        <v>40</v>
      </c>
      <c r="AC18" s="23" t="s">
        <v>40</v>
      </c>
      <c r="AD18" s="23" t="s">
        <v>42</v>
      </c>
      <c r="AE18" s="23" t="s">
        <v>40</v>
      </c>
      <c r="AF18" s="23" t="str">
        <f t="shared" si="2"/>
        <v>WO</v>
      </c>
      <c r="AG18" s="23" t="s">
        <v>40</v>
      </c>
      <c r="AH18" s="23" t="s">
        <v>40</v>
      </c>
      <c r="AI18" s="23" t="s">
        <v>40</v>
      </c>
      <c r="AJ18" s="23" t="s">
        <v>40</v>
      </c>
      <c r="AK18" s="23" t="s">
        <v>40</v>
      </c>
      <c r="AL18" s="23" t="s">
        <v>40</v>
      </c>
      <c r="AM18" s="23" t="str">
        <f t="shared" si="2"/>
        <v>WO</v>
      </c>
      <c r="AN18" s="23" t="s">
        <v>40</v>
      </c>
      <c r="AO18" s="24" t="str">
        <f t="shared" si="2"/>
        <v/>
      </c>
      <c r="AP18" s="52"/>
      <c r="AQ18" s="54"/>
      <c r="AR18" s="30">
        <v>9</v>
      </c>
      <c r="AS18" s="11">
        <v>1009</v>
      </c>
      <c r="AT18" s="11" t="str">
        <f t="shared" si="3"/>
        <v>June</v>
      </c>
      <c r="AU18" s="11" t="s">
        <v>11</v>
      </c>
      <c r="AV18" s="39">
        <f t="shared" si="4"/>
        <v>21</v>
      </c>
      <c r="AW18">
        <f t="shared" si="5"/>
        <v>1</v>
      </c>
      <c r="AX18">
        <f t="shared" si="6"/>
        <v>3</v>
      </c>
      <c r="AY18">
        <f t="shared" si="7"/>
        <v>5</v>
      </c>
      <c r="AZ18">
        <f t="shared" si="8"/>
        <v>29</v>
      </c>
      <c r="BA18">
        <f>JuneReport[[#This Row],[Days]]-JuneReport[[#This Row],[Absent]]</f>
        <v>28</v>
      </c>
      <c r="BB18" s="43">
        <v>25000</v>
      </c>
      <c r="BC18" s="43">
        <f>JuneReport[[#This Row],[Salary]]/JuneReport[[#This Row],[Days]]</f>
        <v>862.06896551724139</v>
      </c>
      <c r="BD18" s="43">
        <f>JuneReport[[#This Row],[Per Day Salary]]*JuneReport[[#This Row],[Absent]]</f>
        <v>862.06896551724139</v>
      </c>
      <c r="BE18" s="43">
        <f>JuneReport[[#This Row],[Salary]]-JuneReport[[#This Row],[Deduction]]</f>
        <v>24137.931034482757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5</v>
      </c>
      <c r="K19" s="23" t="str">
        <f t="shared" si="9"/>
        <v>WO</v>
      </c>
      <c r="L19" s="23" t="s">
        <v>40</v>
      </c>
      <c r="M19" s="23" t="s">
        <v>40</v>
      </c>
      <c r="N19" s="23" t="s">
        <v>40</v>
      </c>
      <c r="O19" s="23" t="s">
        <v>42</v>
      </c>
      <c r="P19" s="23" t="s">
        <v>40</v>
      </c>
      <c r="Q19" s="23" t="s">
        <v>40</v>
      </c>
      <c r="R19" s="23" t="str">
        <f t="shared" si="9"/>
        <v>WO</v>
      </c>
      <c r="S19" s="23" t="s">
        <v>40</v>
      </c>
      <c r="T19" s="23" t="s">
        <v>40</v>
      </c>
      <c r="U19" s="23" t="s">
        <v>40</v>
      </c>
      <c r="V19" s="23" t="s">
        <v>42</v>
      </c>
      <c r="W19" s="23" t="s">
        <v>40</v>
      </c>
      <c r="X19" s="23" t="s">
        <v>41</v>
      </c>
      <c r="Y19" s="23" t="str">
        <f t="shared" si="9"/>
        <v>WO</v>
      </c>
      <c r="Z19" s="23" t="s">
        <v>40</v>
      </c>
      <c r="AA19" s="23" t="s">
        <v>40</v>
      </c>
      <c r="AB19" s="23" t="s">
        <v>40</v>
      </c>
      <c r="AC19" s="23" t="s">
        <v>40</v>
      </c>
      <c r="AD19" s="23" t="s">
        <v>42</v>
      </c>
      <c r="AE19" s="23" t="s">
        <v>41</v>
      </c>
      <c r="AF19" s="23" t="str">
        <f t="shared" ref="AF19:AO19" si="10">IF(AF$8="Sun","WO","")</f>
        <v>WO</v>
      </c>
      <c r="AG19" s="23" t="s">
        <v>40</v>
      </c>
      <c r="AH19" s="23" t="s">
        <v>40</v>
      </c>
      <c r="AI19" s="23" t="s">
        <v>40</v>
      </c>
      <c r="AJ19" s="23" t="s">
        <v>40</v>
      </c>
      <c r="AK19" s="23" t="s">
        <v>40</v>
      </c>
      <c r="AL19" s="23" t="s">
        <v>41</v>
      </c>
      <c r="AM19" s="23" t="str">
        <f t="shared" si="10"/>
        <v>WO</v>
      </c>
      <c r="AN19" s="23" t="s">
        <v>40</v>
      </c>
      <c r="AO19" s="24" t="str">
        <f t="shared" si="10"/>
        <v/>
      </c>
      <c r="AP19" s="52"/>
      <c r="AQ19" s="54"/>
      <c r="AR19" s="30">
        <v>10</v>
      </c>
      <c r="AS19" s="11">
        <v>1010</v>
      </c>
      <c r="AT19" s="11" t="str">
        <f t="shared" si="3"/>
        <v>June</v>
      </c>
      <c r="AU19" s="11" t="s">
        <v>12</v>
      </c>
      <c r="AV19" s="39">
        <f t="shared" si="4"/>
        <v>19</v>
      </c>
      <c r="AW19">
        <f t="shared" si="5"/>
        <v>3</v>
      </c>
      <c r="AX19">
        <f t="shared" si="6"/>
        <v>3</v>
      </c>
      <c r="AY19">
        <f t="shared" si="7"/>
        <v>5</v>
      </c>
      <c r="AZ19">
        <f t="shared" si="8"/>
        <v>29</v>
      </c>
      <c r="BA19">
        <f>JuneReport[[#This Row],[Days]]-JuneReport[[#This Row],[Absent]]</f>
        <v>26</v>
      </c>
      <c r="BB19" s="43">
        <v>45000</v>
      </c>
      <c r="BC19" s="43">
        <f>JuneReport[[#This Row],[Salary]]/JuneReport[[#This Row],[Days]]</f>
        <v>1551.7241379310344</v>
      </c>
      <c r="BD19" s="43">
        <f>JuneReport[[#This Row],[Per Day Salary]]*JuneReport[[#This Row],[Absent]]</f>
        <v>4655.1724137931033</v>
      </c>
      <c r="BE19" s="43">
        <f>JuneReport[[#This Row],[Salary]]-JuneReport[[#This Row],[Deduction]]</f>
        <v>40344.827586206899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5</v>
      </c>
      <c r="K20" s="23" t="str">
        <f t="shared" si="9"/>
        <v>WO</v>
      </c>
      <c r="L20" s="23" t="s">
        <v>40</v>
      </c>
      <c r="M20" s="23" t="s">
        <v>40</v>
      </c>
      <c r="N20" s="23" t="s">
        <v>40</v>
      </c>
      <c r="O20" s="23" t="s">
        <v>42</v>
      </c>
      <c r="P20" s="23" t="s">
        <v>40</v>
      </c>
      <c r="Q20" s="23" t="s">
        <v>40</v>
      </c>
      <c r="R20" s="23" t="str">
        <f t="shared" si="9"/>
        <v>WO</v>
      </c>
      <c r="S20" s="23" t="s">
        <v>40</v>
      </c>
      <c r="T20" s="23" t="s">
        <v>40</v>
      </c>
      <c r="U20" s="23" t="s">
        <v>40</v>
      </c>
      <c r="V20" s="23" t="s">
        <v>42</v>
      </c>
      <c r="W20" s="23" t="s">
        <v>40</v>
      </c>
      <c r="X20" s="23" t="s">
        <v>40</v>
      </c>
      <c r="Y20" s="23" t="str">
        <f t="shared" si="9"/>
        <v>WO</v>
      </c>
      <c r="Z20" s="23" t="s">
        <v>41</v>
      </c>
      <c r="AA20" s="23" t="s">
        <v>40</v>
      </c>
      <c r="AB20" s="23" t="s">
        <v>40</v>
      </c>
      <c r="AC20" s="23" t="s">
        <v>40</v>
      </c>
      <c r="AD20" s="23" t="s">
        <v>42</v>
      </c>
      <c r="AE20" s="23" t="s">
        <v>40</v>
      </c>
      <c r="AF20" s="23" t="str">
        <f t="shared" ref="AF20:AO29" si="11">IF(AF$8="Sun","WO","")</f>
        <v>WO</v>
      </c>
      <c r="AG20" s="23" t="s">
        <v>40</v>
      </c>
      <c r="AH20" s="23" t="s">
        <v>40</v>
      </c>
      <c r="AI20" s="23" t="s">
        <v>41</v>
      </c>
      <c r="AJ20" s="23" t="s">
        <v>40</v>
      </c>
      <c r="AK20" s="23" t="s">
        <v>40</v>
      </c>
      <c r="AL20" s="23" t="s">
        <v>40</v>
      </c>
      <c r="AM20" s="23" t="str">
        <f t="shared" si="11"/>
        <v>WO</v>
      </c>
      <c r="AN20" s="23" t="s">
        <v>40</v>
      </c>
      <c r="AO20" s="24" t="str">
        <f t="shared" si="11"/>
        <v/>
      </c>
      <c r="AP20" s="52"/>
      <c r="AQ20" s="54"/>
      <c r="AR20" s="30">
        <v>11</v>
      </c>
      <c r="AS20" s="11">
        <v>1011</v>
      </c>
      <c r="AT20" s="11" t="str">
        <f t="shared" si="3"/>
        <v>June</v>
      </c>
      <c r="AU20" s="11" t="s">
        <v>13</v>
      </c>
      <c r="AV20" s="39">
        <f t="shared" si="4"/>
        <v>20</v>
      </c>
      <c r="AW20">
        <f t="shared" si="5"/>
        <v>2</v>
      </c>
      <c r="AX20">
        <f t="shared" si="6"/>
        <v>3</v>
      </c>
      <c r="AY20">
        <f t="shared" si="7"/>
        <v>5</v>
      </c>
      <c r="AZ20">
        <f t="shared" si="8"/>
        <v>29</v>
      </c>
      <c r="BA20">
        <f>JuneReport[[#This Row],[Days]]-JuneReport[[#This Row],[Absent]]</f>
        <v>27</v>
      </c>
      <c r="BB20" s="43">
        <v>48000</v>
      </c>
      <c r="BC20" s="43">
        <f>JuneReport[[#This Row],[Salary]]/JuneReport[[#This Row],[Days]]</f>
        <v>1655.1724137931035</v>
      </c>
      <c r="BD20" s="43">
        <f>JuneReport[[#This Row],[Per Day Salary]]*JuneReport[[#This Row],[Absent]]</f>
        <v>3310.344827586207</v>
      </c>
      <c r="BE20" s="43">
        <f>JuneReport[[#This Row],[Salary]]-JuneReport[[#This Row],[Deduction]]</f>
        <v>44689.65517241379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5</v>
      </c>
      <c r="K21" s="23" t="str">
        <f t="shared" si="9"/>
        <v>WO</v>
      </c>
      <c r="L21" s="23" t="s">
        <v>40</v>
      </c>
      <c r="M21" s="23" t="s">
        <v>40</v>
      </c>
      <c r="N21" s="23" t="s">
        <v>40</v>
      </c>
      <c r="O21" s="23" t="s">
        <v>42</v>
      </c>
      <c r="P21" s="23" t="s">
        <v>40</v>
      </c>
      <c r="Q21" s="23" t="s">
        <v>40</v>
      </c>
      <c r="R21" s="23" t="str">
        <f t="shared" si="9"/>
        <v>WO</v>
      </c>
      <c r="S21" s="23" t="s">
        <v>40</v>
      </c>
      <c r="T21" s="23" t="s">
        <v>40</v>
      </c>
      <c r="U21" s="23" t="s">
        <v>40</v>
      </c>
      <c r="V21" s="23" t="s">
        <v>42</v>
      </c>
      <c r="W21" s="23" t="s">
        <v>40</v>
      </c>
      <c r="X21" s="23" t="s">
        <v>40</v>
      </c>
      <c r="Y21" s="23" t="str">
        <f t="shared" si="9"/>
        <v>WO</v>
      </c>
      <c r="Z21" s="23" t="s">
        <v>40</v>
      </c>
      <c r="AA21" s="23" t="s">
        <v>40</v>
      </c>
      <c r="AB21" s="23" t="s">
        <v>40</v>
      </c>
      <c r="AC21" s="23" t="s">
        <v>40</v>
      </c>
      <c r="AD21" s="23" t="s">
        <v>42</v>
      </c>
      <c r="AE21" s="23" t="s">
        <v>40</v>
      </c>
      <c r="AF21" s="23" t="str">
        <f t="shared" si="11"/>
        <v>WO</v>
      </c>
      <c r="AG21" s="23" t="s">
        <v>40</v>
      </c>
      <c r="AH21" s="23" t="s">
        <v>40</v>
      </c>
      <c r="AI21" s="23" t="s">
        <v>40</v>
      </c>
      <c r="AJ21" s="23" t="s">
        <v>40</v>
      </c>
      <c r="AK21" s="23" t="s">
        <v>40</v>
      </c>
      <c r="AL21" s="23" t="s">
        <v>40</v>
      </c>
      <c r="AM21" s="23" t="str">
        <f t="shared" si="11"/>
        <v>WO</v>
      </c>
      <c r="AN21" s="23" t="s">
        <v>40</v>
      </c>
      <c r="AO21" s="24" t="str">
        <f t="shared" si="11"/>
        <v/>
      </c>
      <c r="AP21" s="52"/>
      <c r="AQ21" s="54"/>
      <c r="AR21" s="30">
        <v>12</v>
      </c>
      <c r="AS21" s="11">
        <v>1012</v>
      </c>
      <c r="AT21" s="11" t="str">
        <f t="shared" si="3"/>
        <v>June</v>
      </c>
      <c r="AU21" s="11" t="s">
        <v>14</v>
      </c>
      <c r="AV21" s="39">
        <f t="shared" si="4"/>
        <v>22</v>
      </c>
      <c r="AW21">
        <f t="shared" si="5"/>
        <v>0</v>
      </c>
      <c r="AX21">
        <f t="shared" si="6"/>
        <v>3</v>
      </c>
      <c r="AY21">
        <f t="shared" si="7"/>
        <v>5</v>
      </c>
      <c r="AZ21">
        <f t="shared" si="8"/>
        <v>29</v>
      </c>
      <c r="BA21">
        <f>JuneReport[[#This Row],[Days]]-JuneReport[[#This Row],[Absent]]</f>
        <v>29</v>
      </c>
      <c r="BB21" s="43">
        <v>52000</v>
      </c>
      <c r="BC21" s="43">
        <f>JuneReport[[#This Row],[Salary]]/JuneReport[[#This Row],[Days]]</f>
        <v>1793.1034482758621</v>
      </c>
      <c r="BD21" s="43">
        <f>JuneReport[[#This Row],[Per Day Salary]]*JuneReport[[#This Row],[Absent]]</f>
        <v>0</v>
      </c>
      <c r="BE21" s="43">
        <f>JuneReport[[#This Row],[Salary]]-JuneReport[[#This Row],[Deduction]]</f>
        <v>52000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5</v>
      </c>
      <c r="K22" s="23" t="str">
        <f t="shared" si="9"/>
        <v>WO</v>
      </c>
      <c r="L22" s="23" t="s">
        <v>40</v>
      </c>
      <c r="M22" s="23" t="s">
        <v>40</v>
      </c>
      <c r="N22" s="23" t="s">
        <v>40</v>
      </c>
      <c r="O22" s="23" t="s">
        <v>42</v>
      </c>
      <c r="P22" s="23" t="s">
        <v>40</v>
      </c>
      <c r="Q22" s="23" t="s">
        <v>40</v>
      </c>
      <c r="R22" s="23" t="str">
        <f t="shared" si="9"/>
        <v>WO</v>
      </c>
      <c r="S22" s="23" t="s">
        <v>40</v>
      </c>
      <c r="T22" s="23" t="s">
        <v>41</v>
      </c>
      <c r="U22" s="23" t="s">
        <v>40</v>
      </c>
      <c r="V22" s="23" t="s">
        <v>42</v>
      </c>
      <c r="W22" s="23" t="s">
        <v>40</v>
      </c>
      <c r="X22" s="23" t="s">
        <v>40</v>
      </c>
      <c r="Y22" s="23" t="str">
        <f t="shared" si="9"/>
        <v>WO</v>
      </c>
      <c r="Z22" s="23" t="s">
        <v>40</v>
      </c>
      <c r="AA22" s="23" t="s">
        <v>41</v>
      </c>
      <c r="AB22" s="23" t="s">
        <v>40</v>
      </c>
      <c r="AC22" s="23" t="s">
        <v>40</v>
      </c>
      <c r="AD22" s="23" t="s">
        <v>42</v>
      </c>
      <c r="AE22" s="23" t="s">
        <v>40</v>
      </c>
      <c r="AF22" s="23" t="str">
        <f t="shared" si="11"/>
        <v>WO</v>
      </c>
      <c r="AG22" s="23" t="s">
        <v>40</v>
      </c>
      <c r="AH22" s="23" t="s">
        <v>40</v>
      </c>
      <c r="AI22" s="23" t="s">
        <v>40</v>
      </c>
      <c r="AJ22" s="23" t="s">
        <v>40</v>
      </c>
      <c r="AK22" s="23" t="s">
        <v>41</v>
      </c>
      <c r="AL22" s="23" t="s">
        <v>40</v>
      </c>
      <c r="AM22" s="23" t="str">
        <f t="shared" si="11"/>
        <v>WO</v>
      </c>
      <c r="AN22" s="23" t="s">
        <v>41</v>
      </c>
      <c r="AO22" s="24" t="str">
        <f t="shared" si="11"/>
        <v/>
      </c>
      <c r="AP22" s="52"/>
      <c r="AQ22" s="54"/>
      <c r="AR22" s="30">
        <v>13</v>
      </c>
      <c r="AS22" s="11">
        <v>1013</v>
      </c>
      <c r="AT22" s="11" t="str">
        <f t="shared" si="3"/>
        <v>June</v>
      </c>
      <c r="AU22" s="11" t="s">
        <v>15</v>
      </c>
      <c r="AV22" s="39">
        <f t="shared" si="4"/>
        <v>18</v>
      </c>
      <c r="AW22">
        <f t="shared" si="5"/>
        <v>4</v>
      </c>
      <c r="AX22">
        <f t="shared" si="6"/>
        <v>3</v>
      </c>
      <c r="AY22">
        <f t="shared" si="7"/>
        <v>5</v>
      </c>
      <c r="AZ22">
        <f t="shared" si="8"/>
        <v>29</v>
      </c>
      <c r="BA22">
        <f>JuneReport[[#This Row],[Days]]-JuneReport[[#This Row],[Absent]]</f>
        <v>25</v>
      </c>
      <c r="BB22" s="43">
        <v>45000</v>
      </c>
      <c r="BC22" s="43">
        <f>JuneReport[[#This Row],[Salary]]/JuneReport[[#This Row],[Days]]</f>
        <v>1551.7241379310344</v>
      </c>
      <c r="BD22" s="43">
        <f>JuneReport[[#This Row],[Per Day Salary]]*JuneReport[[#This Row],[Absent]]</f>
        <v>6206.8965517241377</v>
      </c>
      <c r="BE22" s="43">
        <f>JuneReport[[#This Row],[Salary]]-JuneReport[[#This Row],[Deduction]]</f>
        <v>38793.103448275862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5</v>
      </c>
      <c r="K23" s="23" t="str">
        <f t="shared" si="9"/>
        <v>WO</v>
      </c>
      <c r="L23" s="23" t="s">
        <v>40</v>
      </c>
      <c r="M23" s="23" t="s">
        <v>40</v>
      </c>
      <c r="N23" s="23" t="s">
        <v>40</v>
      </c>
      <c r="O23" s="23" t="s">
        <v>42</v>
      </c>
      <c r="P23" s="23" t="s">
        <v>41</v>
      </c>
      <c r="Q23" s="23" t="s">
        <v>40</v>
      </c>
      <c r="R23" s="23" t="str">
        <f t="shared" si="9"/>
        <v>WO</v>
      </c>
      <c r="S23" s="23" t="s">
        <v>40</v>
      </c>
      <c r="T23" s="23" t="s">
        <v>40</v>
      </c>
      <c r="U23" s="23" t="s">
        <v>40</v>
      </c>
      <c r="V23" s="23" t="s">
        <v>42</v>
      </c>
      <c r="W23" s="23" t="s">
        <v>40</v>
      </c>
      <c r="X23" s="23" t="s">
        <v>40</v>
      </c>
      <c r="Y23" s="23" t="str">
        <f t="shared" si="9"/>
        <v>WO</v>
      </c>
      <c r="Z23" s="23" t="s">
        <v>40</v>
      </c>
      <c r="AA23" s="23" t="s">
        <v>40</v>
      </c>
      <c r="AB23" s="23" t="s">
        <v>40</v>
      </c>
      <c r="AC23" s="23" t="s">
        <v>40</v>
      </c>
      <c r="AD23" s="23" t="s">
        <v>42</v>
      </c>
      <c r="AE23" s="23" t="s">
        <v>40</v>
      </c>
      <c r="AF23" s="23" t="str">
        <f t="shared" si="11"/>
        <v>WO</v>
      </c>
      <c r="AG23" s="23" t="s">
        <v>40</v>
      </c>
      <c r="AH23" s="23" t="s">
        <v>40</v>
      </c>
      <c r="AI23" s="23" t="s">
        <v>40</v>
      </c>
      <c r="AJ23" s="23" t="s">
        <v>40</v>
      </c>
      <c r="AK23" s="23" t="s">
        <v>40</v>
      </c>
      <c r="AL23" s="23" t="s">
        <v>40</v>
      </c>
      <c r="AM23" s="23"/>
      <c r="AN23" s="23" t="s">
        <v>40</v>
      </c>
      <c r="AO23" s="24" t="str">
        <f t="shared" si="11"/>
        <v/>
      </c>
      <c r="AP23" s="52"/>
      <c r="AQ23" s="54"/>
      <c r="AR23" s="30">
        <v>14</v>
      </c>
      <c r="AS23" s="11">
        <v>1014</v>
      </c>
      <c r="AT23" s="11" t="str">
        <f t="shared" si="3"/>
        <v>June</v>
      </c>
      <c r="AU23" s="11" t="s">
        <v>16</v>
      </c>
      <c r="AV23" s="39">
        <f t="shared" si="4"/>
        <v>21</v>
      </c>
      <c r="AW23">
        <f t="shared" si="5"/>
        <v>1</v>
      </c>
      <c r="AX23">
        <f t="shared" si="6"/>
        <v>3</v>
      </c>
      <c r="AY23">
        <f t="shared" si="7"/>
        <v>5</v>
      </c>
      <c r="AZ23">
        <f t="shared" si="8"/>
        <v>29</v>
      </c>
      <c r="BA23">
        <f>JuneReport[[#This Row],[Days]]-JuneReport[[#This Row],[Absent]]</f>
        <v>28</v>
      </c>
      <c r="BB23" s="43">
        <v>15000</v>
      </c>
      <c r="BC23" s="43">
        <f>JuneReport[[#This Row],[Salary]]/JuneReport[[#This Row],[Days]]</f>
        <v>517.24137931034488</v>
      </c>
      <c r="BD23" s="43">
        <f>JuneReport[[#This Row],[Per Day Salary]]*JuneReport[[#This Row],[Absent]]</f>
        <v>517.24137931034488</v>
      </c>
      <c r="BE23" s="43">
        <f>JuneReport[[#This Row],[Salary]]-JuneReport[[#This Row],[Deduction]]</f>
        <v>14482.758620689656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5</v>
      </c>
      <c r="K24" s="23" t="str">
        <f t="shared" si="9"/>
        <v>WO</v>
      </c>
      <c r="L24" s="23" t="s">
        <v>40</v>
      </c>
      <c r="M24" s="23" t="s">
        <v>40</v>
      </c>
      <c r="N24" s="23" t="s">
        <v>40</v>
      </c>
      <c r="O24" s="23" t="s">
        <v>42</v>
      </c>
      <c r="P24" s="23" t="s">
        <v>40</v>
      </c>
      <c r="Q24" s="23" t="s">
        <v>40</v>
      </c>
      <c r="R24" s="23" t="str">
        <f t="shared" si="9"/>
        <v>WO</v>
      </c>
      <c r="S24" s="23" t="s">
        <v>40</v>
      </c>
      <c r="T24" s="23" t="s">
        <v>41</v>
      </c>
      <c r="U24" s="23" t="s">
        <v>40</v>
      </c>
      <c r="V24" s="23" t="s">
        <v>42</v>
      </c>
      <c r="W24" s="23" t="s">
        <v>40</v>
      </c>
      <c r="X24" s="23" t="s">
        <v>40</v>
      </c>
      <c r="Y24" s="23" t="str">
        <f t="shared" si="9"/>
        <v>WO</v>
      </c>
      <c r="Z24" s="23" t="s">
        <v>40</v>
      </c>
      <c r="AA24" s="23" t="s">
        <v>40</v>
      </c>
      <c r="AB24" s="23" t="s">
        <v>41</v>
      </c>
      <c r="AC24" s="23" t="s">
        <v>40</v>
      </c>
      <c r="AD24" s="23" t="s">
        <v>42</v>
      </c>
      <c r="AE24" s="23" t="s">
        <v>40</v>
      </c>
      <c r="AF24" s="23" t="str">
        <f t="shared" si="11"/>
        <v>WO</v>
      </c>
      <c r="AG24" s="23" t="s">
        <v>40</v>
      </c>
      <c r="AH24" s="23" t="s">
        <v>40</v>
      </c>
      <c r="AI24" s="23" t="s">
        <v>40</v>
      </c>
      <c r="AJ24" s="23" t="s">
        <v>40</v>
      </c>
      <c r="AK24" s="23" t="s">
        <v>40</v>
      </c>
      <c r="AL24" s="23" t="s">
        <v>40</v>
      </c>
      <c r="AM24" s="23" t="str">
        <f t="shared" si="11"/>
        <v>WO</v>
      </c>
      <c r="AN24" s="23" t="s">
        <v>40</v>
      </c>
      <c r="AO24" s="24" t="str">
        <f t="shared" si="11"/>
        <v/>
      </c>
      <c r="AP24" s="52"/>
      <c r="AQ24" s="54"/>
      <c r="AR24" s="30">
        <v>15</v>
      </c>
      <c r="AS24" s="11">
        <v>1015</v>
      </c>
      <c r="AT24" s="11" t="str">
        <f t="shared" si="3"/>
        <v>June</v>
      </c>
      <c r="AU24" s="11" t="s">
        <v>17</v>
      </c>
      <c r="AV24" s="39">
        <f t="shared" si="4"/>
        <v>20</v>
      </c>
      <c r="AW24">
        <f t="shared" si="5"/>
        <v>2</v>
      </c>
      <c r="AX24">
        <f t="shared" si="6"/>
        <v>3</v>
      </c>
      <c r="AY24">
        <f t="shared" si="7"/>
        <v>5</v>
      </c>
      <c r="AZ24">
        <f t="shared" si="8"/>
        <v>29</v>
      </c>
      <c r="BA24">
        <f>JuneReport[[#This Row],[Days]]-JuneReport[[#This Row],[Absent]]</f>
        <v>27</v>
      </c>
      <c r="BB24" s="43">
        <v>46000</v>
      </c>
      <c r="BC24" s="43">
        <f>JuneReport[[#This Row],[Salary]]/JuneReport[[#This Row],[Days]]</f>
        <v>1586.2068965517242</v>
      </c>
      <c r="BD24" s="43">
        <f>JuneReport[[#This Row],[Per Day Salary]]*JuneReport[[#This Row],[Absent]]</f>
        <v>3172.4137931034484</v>
      </c>
      <c r="BE24" s="43">
        <f>JuneReport[[#This Row],[Salary]]-JuneReport[[#This Row],[Deduction]]</f>
        <v>42827.586206896551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5</v>
      </c>
      <c r="K25" s="23" t="str">
        <f t="shared" si="9"/>
        <v>WO</v>
      </c>
      <c r="L25" s="23" t="s">
        <v>40</v>
      </c>
      <c r="M25" s="23" t="s">
        <v>41</v>
      </c>
      <c r="N25" s="23" t="s">
        <v>40</v>
      </c>
      <c r="O25" s="23" t="s">
        <v>42</v>
      </c>
      <c r="P25" s="23" t="s">
        <v>40</v>
      </c>
      <c r="Q25" s="23" t="s">
        <v>41</v>
      </c>
      <c r="R25" s="23" t="str">
        <f t="shared" si="9"/>
        <v>WO</v>
      </c>
      <c r="S25" s="23" t="s">
        <v>40</v>
      </c>
      <c r="T25" s="23" t="s">
        <v>41</v>
      </c>
      <c r="U25" s="23" t="s">
        <v>40</v>
      </c>
      <c r="V25" s="23" t="s">
        <v>42</v>
      </c>
      <c r="W25" s="23" t="s">
        <v>40</v>
      </c>
      <c r="X25" s="23" t="s">
        <v>40</v>
      </c>
      <c r="Y25" s="23" t="str">
        <f t="shared" si="9"/>
        <v>WO</v>
      </c>
      <c r="Z25" s="23" t="s">
        <v>40</v>
      </c>
      <c r="AA25" s="23" t="s">
        <v>40</v>
      </c>
      <c r="AB25" s="23" t="s">
        <v>40</v>
      </c>
      <c r="AC25" s="23" t="s">
        <v>40</v>
      </c>
      <c r="AD25" s="23" t="s">
        <v>42</v>
      </c>
      <c r="AE25" s="23" t="s">
        <v>40</v>
      </c>
      <c r="AF25" s="23" t="str">
        <f t="shared" si="11"/>
        <v>WO</v>
      </c>
      <c r="AG25" s="23" t="s">
        <v>40</v>
      </c>
      <c r="AH25" s="23" t="s">
        <v>40</v>
      </c>
      <c r="AI25" s="23" t="s">
        <v>40</v>
      </c>
      <c r="AJ25" s="23" t="s">
        <v>40</v>
      </c>
      <c r="AK25" s="23" t="s">
        <v>40</v>
      </c>
      <c r="AL25" s="23" t="s">
        <v>40</v>
      </c>
      <c r="AM25" s="23" t="str">
        <f t="shared" si="11"/>
        <v>WO</v>
      </c>
      <c r="AN25" s="23" t="s">
        <v>40</v>
      </c>
      <c r="AO25" s="24" t="str">
        <f t="shared" si="11"/>
        <v/>
      </c>
      <c r="AP25" s="52"/>
      <c r="AQ25" s="54"/>
      <c r="AR25" s="30">
        <v>16</v>
      </c>
      <c r="AS25" s="11">
        <v>1016</v>
      </c>
      <c r="AT25" s="11" t="str">
        <f t="shared" si="3"/>
        <v>June</v>
      </c>
      <c r="AU25" s="11" t="s">
        <v>18</v>
      </c>
      <c r="AV25" s="39">
        <f t="shared" si="4"/>
        <v>19</v>
      </c>
      <c r="AW25">
        <f t="shared" si="5"/>
        <v>3</v>
      </c>
      <c r="AX25">
        <f t="shared" si="6"/>
        <v>3</v>
      </c>
      <c r="AY25">
        <f t="shared" si="7"/>
        <v>5</v>
      </c>
      <c r="AZ25">
        <f t="shared" si="8"/>
        <v>29</v>
      </c>
      <c r="BA25">
        <f>JuneReport[[#This Row],[Days]]-JuneReport[[#This Row],[Absent]]</f>
        <v>26</v>
      </c>
      <c r="BB25" s="43">
        <v>52000</v>
      </c>
      <c r="BC25" s="43">
        <f>JuneReport[[#This Row],[Salary]]/JuneReport[[#This Row],[Days]]</f>
        <v>1793.1034482758621</v>
      </c>
      <c r="BD25" s="43">
        <f>JuneReport[[#This Row],[Per Day Salary]]*JuneReport[[#This Row],[Absent]]</f>
        <v>5379.3103448275861</v>
      </c>
      <c r="BE25" s="43">
        <f>JuneReport[[#This Row],[Salary]]-JuneReport[[#This Row],[Deduction]]</f>
        <v>46620.689655172413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5</v>
      </c>
      <c r="K26" s="23" t="str">
        <f t="shared" si="9"/>
        <v>WO</v>
      </c>
      <c r="L26" s="23" t="s">
        <v>40</v>
      </c>
      <c r="M26" s="23" t="s">
        <v>40</v>
      </c>
      <c r="N26" s="23" t="s">
        <v>40</v>
      </c>
      <c r="O26" s="23" t="s">
        <v>42</v>
      </c>
      <c r="P26" s="23" t="s">
        <v>40</v>
      </c>
      <c r="Q26" s="23" t="s">
        <v>40</v>
      </c>
      <c r="R26" s="23" t="str">
        <f t="shared" si="9"/>
        <v>WO</v>
      </c>
      <c r="S26" s="23" t="s">
        <v>40</v>
      </c>
      <c r="T26" s="23" t="s">
        <v>40</v>
      </c>
      <c r="U26" s="23" t="s">
        <v>40</v>
      </c>
      <c r="V26" s="23" t="s">
        <v>42</v>
      </c>
      <c r="W26" s="23" t="s">
        <v>40</v>
      </c>
      <c r="X26" s="23" t="s">
        <v>40</v>
      </c>
      <c r="Y26" s="23" t="str">
        <f t="shared" si="9"/>
        <v>WO</v>
      </c>
      <c r="Z26" s="23" t="s">
        <v>40</v>
      </c>
      <c r="AA26" s="23" t="s">
        <v>40</v>
      </c>
      <c r="AB26" s="23" t="s">
        <v>40</v>
      </c>
      <c r="AC26" s="23" t="s">
        <v>40</v>
      </c>
      <c r="AD26" s="23" t="s">
        <v>42</v>
      </c>
      <c r="AE26" s="23" t="s">
        <v>40</v>
      </c>
      <c r="AF26" s="23" t="str">
        <f t="shared" si="11"/>
        <v>WO</v>
      </c>
      <c r="AG26" s="23" t="s">
        <v>40</v>
      </c>
      <c r="AH26" s="23" t="s">
        <v>40</v>
      </c>
      <c r="AI26" s="23" t="s">
        <v>41</v>
      </c>
      <c r="AJ26" s="23" t="s">
        <v>40</v>
      </c>
      <c r="AK26" s="23" t="s">
        <v>40</v>
      </c>
      <c r="AL26" s="23" t="s">
        <v>40</v>
      </c>
      <c r="AM26" s="23" t="str">
        <f t="shared" si="11"/>
        <v>WO</v>
      </c>
      <c r="AN26" s="23" t="s">
        <v>40</v>
      </c>
      <c r="AO26" s="24" t="str">
        <f t="shared" si="11"/>
        <v/>
      </c>
      <c r="AP26" s="52"/>
      <c r="AQ26" s="54"/>
      <c r="AR26" s="30">
        <v>17</v>
      </c>
      <c r="AS26" s="11">
        <v>1017</v>
      </c>
      <c r="AT26" s="11" t="str">
        <f t="shared" si="3"/>
        <v>June</v>
      </c>
      <c r="AU26" s="11" t="s">
        <v>19</v>
      </c>
      <c r="AV26" s="39">
        <f t="shared" si="4"/>
        <v>21</v>
      </c>
      <c r="AW26">
        <f t="shared" si="5"/>
        <v>1</v>
      </c>
      <c r="AX26">
        <f t="shared" si="6"/>
        <v>3</v>
      </c>
      <c r="AY26">
        <f t="shared" si="7"/>
        <v>5</v>
      </c>
      <c r="AZ26">
        <f t="shared" si="8"/>
        <v>29</v>
      </c>
      <c r="BA26">
        <f>JuneReport[[#This Row],[Days]]-JuneReport[[#This Row],[Absent]]</f>
        <v>28</v>
      </c>
      <c r="BB26" s="43">
        <v>42000</v>
      </c>
      <c r="BC26" s="43">
        <f>JuneReport[[#This Row],[Salary]]/JuneReport[[#This Row],[Days]]</f>
        <v>1448.2758620689656</v>
      </c>
      <c r="BD26" s="43">
        <f>JuneReport[[#This Row],[Per Day Salary]]*JuneReport[[#This Row],[Absent]]</f>
        <v>1448.2758620689656</v>
      </c>
      <c r="BE26" s="43">
        <f>JuneReport[[#This Row],[Salary]]-JuneReport[[#This Row],[Deduction]]</f>
        <v>40551.724137931036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5</v>
      </c>
      <c r="K27" s="23" t="str">
        <f t="shared" si="9"/>
        <v>WO</v>
      </c>
      <c r="L27" s="23" t="s">
        <v>40</v>
      </c>
      <c r="M27" s="23" t="s">
        <v>40</v>
      </c>
      <c r="N27" s="23" t="s">
        <v>40</v>
      </c>
      <c r="O27" s="23" t="s">
        <v>42</v>
      </c>
      <c r="P27" s="23" t="s">
        <v>41</v>
      </c>
      <c r="Q27" s="23" t="s">
        <v>41</v>
      </c>
      <c r="R27" s="23" t="str">
        <f t="shared" si="9"/>
        <v>WO</v>
      </c>
      <c r="S27" s="23" t="s">
        <v>41</v>
      </c>
      <c r="T27" s="23" t="s">
        <v>40</v>
      </c>
      <c r="U27" s="23" t="s">
        <v>40</v>
      </c>
      <c r="V27" s="23" t="s">
        <v>42</v>
      </c>
      <c r="W27" s="23" t="s">
        <v>40</v>
      </c>
      <c r="X27" s="23" t="s">
        <v>40</v>
      </c>
      <c r="Y27" s="23" t="str">
        <f t="shared" si="9"/>
        <v>WO</v>
      </c>
      <c r="Z27" s="23" t="s">
        <v>40</v>
      </c>
      <c r="AA27" s="23" t="s">
        <v>41</v>
      </c>
      <c r="AB27" s="23" t="s">
        <v>40</v>
      </c>
      <c r="AC27" s="23" t="s">
        <v>40</v>
      </c>
      <c r="AD27" s="23" t="s">
        <v>42</v>
      </c>
      <c r="AE27" s="23" t="s">
        <v>40</v>
      </c>
      <c r="AF27" s="23" t="str">
        <f t="shared" si="11"/>
        <v>WO</v>
      </c>
      <c r="AG27" s="23" t="s">
        <v>40</v>
      </c>
      <c r="AH27" s="23" t="s">
        <v>40</v>
      </c>
      <c r="AI27" s="23" t="s">
        <v>40</v>
      </c>
      <c r="AJ27" s="23" t="s">
        <v>40</v>
      </c>
      <c r="AK27" s="23" t="s">
        <v>40</v>
      </c>
      <c r="AL27" s="23" t="s">
        <v>40</v>
      </c>
      <c r="AM27" s="23" t="str">
        <f t="shared" si="11"/>
        <v>WO</v>
      </c>
      <c r="AN27" s="23" t="s">
        <v>40</v>
      </c>
      <c r="AO27" s="24" t="str">
        <f t="shared" si="11"/>
        <v/>
      </c>
      <c r="AP27" s="52"/>
      <c r="AQ27" s="54"/>
      <c r="AR27" s="30">
        <v>18</v>
      </c>
      <c r="AS27" s="11">
        <v>1018</v>
      </c>
      <c r="AT27" s="11" t="str">
        <f t="shared" si="3"/>
        <v>June</v>
      </c>
      <c r="AU27" s="11" t="s">
        <v>20</v>
      </c>
      <c r="AV27" s="39">
        <f t="shared" si="4"/>
        <v>18</v>
      </c>
      <c r="AW27">
        <f t="shared" si="5"/>
        <v>4</v>
      </c>
      <c r="AX27">
        <f t="shared" si="6"/>
        <v>3</v>
      </c>
      <c r="AY27">
        <f t="shared" si="7"/>
        <v>5</v>
      </c>
      <c r="AZ27">
        <f t="shared" si="8"/>
        <v>29</v>
      </c>
      <c r="BA27">
        <f>JuneReport[[#This Row],[Days]]-JuneReport[[#This Row],[Absent]]</f>
        <v>25</v>
      </c>
      <c r="BB27" s="43">
        <v>62000</v>
      </c>
      <c r="BC27" s="43">
        <f>JuneReport[[#This Row],[Salary]]/JuneReport[[#This Row],[Days]]</f>
        <v>2137.9310344827586</v>
      </c>
      <c r="BD27" s="43">
        <f>JuneReport[[#This Row],[Per Day Salary]]*JuneReport[[#This Row],[Absent]]</f>
        <v>8551.7241379310344</v>
      </c>
      <c r="BE27" s="43">
        <f>JuneReport[[#This Row],[Salary]]-JuneReport[[#This Row],[Deduction]]</f>
        <v>53448.275862068964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5</v>
      </c>
      <c r="K28" s="23" t="str">
        <f t="shared" si="9"/>
        <v>WO</v>
      </c>
      <c r="L28" s="23" t="s">
        <v>40</v>
      </c>
      <c r="M28" s="23" t="s">
        <v>40</v>
      </c>
      <c r="N28" s="23" t="s">
        <v>40</v>
      </c>
      <c r="O28" s="23" t="s">
        <v>42</v>
      </c>
      <c r="P28" s="23" t="s">
        <v>40</v>
      </c>
      <c r="Q28" s="23" t="s">
        <v>40</v>
      </c>
      <c r="R28" s="23" t="str">
        <f t="shared" si="9"/>
        <v>WO</v>
      </c>
      <c r="S28" s="23" t="s">
        <v>40</v>
      </c>
      <c r="T28" s="23" t="s">
        <v>40</v>
      </c>
      <c r="U28" s="23" t="s">
        <v>40</v>
      </c>
      <c r="V28" s="23" t="s">
        <v>42</v>
      </c>
      <c r="W28" s="23" t="s">
        <v>40</v>
      </c>
      <c r="X28" s="23" t="s">
        <v>40</v>
      </c>
      <c r="Y28" s="23" t="str">
        <f t="shared" si="9"/>
        <v>WO</v>
      </c>
      <c r="Z28" s="23" t="s">
        <v>40</v>
      </c>
      <c r="AA28" s="23" t="s">
        <v>40</v>
      </c>
      <c r="AB28" s="23" t="s">
        <v>40</v>
      </c>
      <c r="AC28" s="23" t="s">
        <v>40</v>
      </c>
      <c r="AD28" s="23" t="s">
        <v>42</v>
      </c>
      <c r="AE28" s="23" t="s">
        <v>40</v>
      </c>
      <c r="AF28" s="23" t="str">
        <f t="shared" si="11"/>
        <v>WO</v>
      </c>
      <c r="AG28" s="23" t="s">
        <v>40</v>
      </c>
      <c r="AH28" s="23" t="s">
        <v>41</v>
      </c>
      <c r="AI28" s="23" t="s">
        <v>40</v>
      </c>
      <c r="AJ28" s="23" t="s">
        <v>40</v>
      </c>
      <c r="AK28" s="23" t="s">
        <v>40</v>
      </c>
      <c r="AL28" s="23" t="s">
        <v>40</v>
      </c>
      <c r="AM28" s="23" t="str">
        <f t="shared" si="11"/>
        <v>WO</v>
      </c>
      <c r="AN28" s="23" t="s">
        <v>40</v>
      </c>
      <c r="AO28" s="24" t="str">
        <f t="shared" si="11"/>
        <v/>
      </c>
      <c r="AP28" s="52"/>
      <c r="AQ28" s="54"/>
      <c r="AR28" s="30">
        <v>19</v>
      </c>
      <c r="AS28" s="11">
        <v>1019</v>
      </c>
      <c r="AT28" s="11" t="str">
        <f t="shared" si="3"/>
        <v>June</v>
      </c>
      <c r="AU28" s="11" t="s">
        <v>21</v>
      </c>
      <c r="AV28" s="39">
        <f t="shared" si="4"/>
        <v>21</v>
      </c>
      <c r="AW28">
        <f t="shared" si="5"/>
        <v>1</v>
      </c>
      <c r="AX28">
        <f t="shared" si="6"/>
        <v>3</v>
      </c>
      <c r="AY28">
        <f t="shared" si="7"/>
        <v>5</v>
      </c>
      <c r="AZ28">
        <f t="shared" si="8"/>
        <v>29</v>
      </c>
      <c r="BA28">
        <f>JuneReport[[#This Row],[Days]]-JuneReport[[#This Row],[Absent]]</f>
        <v>28</v>
      </c>
      <c r="BB28" s="43">
        <v>41000</v>
      </c>
      <c r="BC28" s="43">
        <f>JuneReport[[#This Row],[Salary]]/JuneReport[[#This Row],[Days]]</f>
        <v>1413.7931034482758</v>
      </c>
      <c r="BD28" s="43">
        <f>JuneReport[[#This Row],[Per Day Salary]]*JuneReport[[#This Row],[Absent]]</f>
        <v>1413.7931034482758</v>
      </c>
      <c r="BE28" s="43">
        <f>JuneReport[[#This Row],[Salary]]-JuneReport[[#This Row],[Deduction]]</f>
        <v>39586.206896551725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tr">
        <f t="shared" si="9"/>
        <v>WO</v>
      </c>
      <c r="L29" s="26" t="s">
        <v>40</v>
      </c>
      <c r="M29" s="26" t="s">
        <v>40</v>
      </c>
      <c r="N29" s="26" t="s">
        <v>40</v>
      </c>
      <c r="O29" s="26" t="s">
        <v>42</v>
      </c>
      <c r="P29" s="26" t="s">
        <v>40</v>
      </c>
      <c r="Q29" s="26" t="s">
        <v>40</v>
      </c>
      <c r="R29" s="26" t="str">
        <f t="shared" si="9"/>
        <v>WO</v>
      </c>
      <c r="S29" s="26" t="s">
        <v>40</v>
      </c>
      <c r="T29" s="26" t="s">
        <v>40</v>
      </c>
      <c r="U29" s="26" t="s">
        <v>40</v>
      </c>
      <c r="V29" s="26" t="s">
        <v>42</v>
      </c>
      <c r="W29" s="26" t="s">
        <v>40</v>
      </c>
      <c r="X29" s="26" t="s">
        <v>40</v>
      </c>
      <c r="Y29" s="26" t="str">
        <f t="shared" si="9"/>
        <v>WO</v>
      </c>
      <c r="Z29" s="26" t="s">
        <v>40</v>
      </c>
      <c r="AA29" s="26" t="s">
        <v>40</v>
      </c>
      <c r="AB29" s="26" t="s">
        <v>40</v>
      </c>
      <c r="AC29" s="26" t="s">
        <v>41</v>
      </c>
      <c r="AD29" s="26" t="s">
        <v>42</v>
      </c>
      <c r="AE29" s="26" t="s">
        <v>40</v>
      </c>
      <c r="AF29" s="26" t="str">
        <f t="shared" si="11"/>
        <v>WO</v>
      </c>
      <c r="AG29" s="26" t="s">
        <v>40</v>
      </c>
      <c r="AH29" s="26" t="s">
        <v>40</v>
      </c>
      <c r="AI29" s="26" t="s">
        <v>40</v>
      </c>
      <c r="AJ29" s="26" t="s">
        <v>40</v>
      </c>
      <c r="AK29" s="26" t="s">
        <v>40</v>
      </c>
      <c r="AL29" s="26" t="s">
        <v>40</v>
      </c>
      <c r="AM29" s="26" t="str">
        <f t="shared" si="11"/>
        <v>WO</v>
      </c>
      <c r="AN29" s="26" t="s">
        <v>40</v>
      </c>
      <c r="AO29" s="27" t="str">
        <f t="shared" si="11"/>
        <v/>
      </c>
      <c r="AP29" s="52"/>
      <c r="AQ29" s="54"/>
      <c r="AR29" s="31">
        <v>20</v>
      </c>
      <c r="AS29" s="12">
        <v>1020</v>
      </c>
      <c r="AT29" s="12" t="str">
        <f t="shared" si="3"/>
        <v>June</v>
      </c>
      <c r="AU29" s="12" t="s">
        <v>22</v>
      </c>
      <c r="AV29" s="45">
        <f t="shared" si="4"/>
        <v>21</v>
      </c>
      <c r="AW29" s="46">
        <f t="shared" si="5"/>
        <v>1</v>
      </c>
      <c r="AX29" s="46">
        <f t="shared" si="6"/>
        <v>3</v>
      </c>
      <c r="AY29" s="46">
        <f t="shared" si="7"/>
        <v>5</v>
      </c>
      <c r="AZ29" s="46">
        <f t="shared" si="8"/>
        <v>29</v>
      </c>
      <c r="BA29" s="46">
        <f>JuneReport[[#This Row],[Days]]-JuneReport[[#This Row],[Absent]]</f>
        <v>28</v>
      </c>
      <c r="BB29" s="47">
        <v>30000</v>
      </c>
      <c r="BC29" s="47">
        <f>JuneReport[[#This Row],[Salary]]/JuneReport[[#This Row],[Days]]</f>
        <v>1034.4827586206898</v>
      </c>
      <c r="BD29" s="47">
        <f>JuneReport[[#This Row],[Per Day Salary]]*JuneReport[[#This Row],[Absent]]</f>
        <v>1034.4827586206898</v>
      </c>
      <c r="BE29" s="47">
        <f>JuneReport[[#This Row],[Salary]]-JuneReport[[#This Row],[Deduction]]</f>
        <v>28965.517241379312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34" priority="1" operator="containsText" text="L">
      <formula>NOT(ISERROR(SEARCH("L",K10)))</formula>
    </cfRule>
    <cfRule type="containsText" dxfId="33" priority="2" operator="containsText" text="A">
      <formula>NOT(ISERROR(SEARCH("A",K10)))</formula>
    </cfRule>
    <cfRule type="containsText" dxfId="32" priority="3" operator="containsText" text="P">
      <formula>NOT(ISERROR(SEARCH("P",K10)))</formula>
    </cfRule>
    <cfRule type="containsText" dxfId="31" priority="4" operator="containsText" text="WO">
      <formula>NOT(ISERROR(SEARCH("WO",K10)))</formula>
    </cfRule>
    <cfRule type="containsText" dxfId="30" priority="5" operator="containsText" text="WO">
      <formula>NOT(ISERROR(SEARCH("WO",K10)))</formula>
    </cfRule>
  </conditionalFormatting>
  <dataValidations count="1">
    <dataValidation type="list" allowBlank="1" showInputMessage="1" showErrorMessage="1" sqref="L10:Q29 S10:X29 Z10:AE29 AG10:AL29 AN10:AN29" xr:uid="{5670E4A4-C053-4A00-9A32-98D288971F64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D7292D-ACAA-4390-AD47-FEC1330564FE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E107BE1-2410-4974-AB72-16104E3A76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June!AV10:AY10</xm:f>
              <xm:sqref>BF10</xm:sqref>
            </x14:sparkline>
            <x14:sparkline>
              <xm:f>June!AV11:AY11</xm:f>
              <xm:sqref>BF11</xm:sqref>
            </x14:sparkline>
            <x14:sparkline>
              <xm:f>June!AV12:AY12</xm:f>
              <xm:sqref>BF12</xm:sqref>
            </x14:sparkline>
            <x14:sparkline>
              <xm:f>June!AV13:AY13</xm:f>
              <xm:sqref>BF13</xm:sqref>
            </x14:sparkline>
            <x14:sparkline>
              <xm:f>June!AV14:AY14</xm:f>
              <xm:sqref>BF14</xm:sqref>
            </x14:sparkline>
            <x14:sparkline>
              <xm:f>June!AV15:AY15</xm:f>
              <xm:sqref>BF15</xm:sqref>
            </x14:sparkline>
            <x14:sparkline>
              <xm:f>June!AV16:AY16</xm:f>
              <xm:sqref>BF16</xm:sqref>
            </x14:sparkline>
            <x14:sparkline>
              <xm:f>June!AV17:AY17</xm:f>
              <xm:sqref>BF17</xm:sqref>
            </x14:sparkline>
            <x14:sparkline>
              <xm:f>June!AV18:AY18</xm:f>
              <xm:sqref>BF18</xm:sqref>
            </x14:sparkline>
            <x14:sparkline>
              <xm:f>June!AV19:AY19</xm:f>
              <xm:sqref>BF19</xm:sqref>
            </x14:sparkline>
            <x14:sparkline>
              <xm:f>June!AV20:AY20</xm:f>
              <xm:sqref>BF20</xm:sqref>
            </x14:sparkline>
            <x14:sparkline>
              <xm:f>June!AV21:AY21</xm:f>
              <xm:sqref>BF21</xm:sqref>
            </x14:sparkline>
            <x14:sparkline>
              <xm:f>June!AV22:AY22</xm:f>
              <xm:sqref>BF22</xm:sqref>
            </x14:sparkline>
            <x14:sparkline>
              <xm:f>June!AV23:AY23</xm:f>
              <xm:sqref>BF23</xm:sqref>
            </x14:sparkline>
            <x14:sparkline>
              <xm:f>June!AV24:AY24</xm:f>
              <xm:sqref>BF24</xm:sqref>
            </x14:sparkline>
            <x14:sparkline>
              <xm:f>June!AV25:AY25</xm:f>
              <xm:sqref>BF25</xm:sqref>
            </x14:sparkline>
            <x14:sparkline>
              <xm:f>June!AV26:AY26</xm:f>
              <xm:sqref>BF26</xm:sqref>
            </x14:sparkline>
            <x14:sparkline>
              <xm:f>June!AV27:AY27</xm:f>
              <xm:sqref>BF27</xm:sqref>
            </x14:sparkline>
            <x14:sparkline>
              <xm:f>June!AV28:AY28</xm:f>
              <xm:sqref>BF28</xm:sqref>
            </x14:sparkline>
            <x14:sparkline>
              <xm:f>June!AV29:AY29</xm:f>
              <xm:sqref>BF29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2D37-87BB-4E11-B807-A38F3A206305}">
  <dimension ref="D1:BH42"/>
  <sheetViews>
    <sheetView zoomScale="67" zoomScaleNormal="67" workbookViewId="0">
      <selection activeCell="AS12" sqref="AS12"/>
    </sheetView>
  </sheetViews>
  <sheetFormatPr defaultRowHeight="14.4" x14ac:dyDescent="0.3"/>
  <cols>
    <col min="7" max="7" width="8.44140625" customWidth="1"/>
    <col min="8" max="8" width="18" customWidth="1"/>
    <col min="9" max="9" width="13.33203125" customWidth="1"/>
    <col min="10" max="10" width="9" bestFit="1" customWidth="1"/>
    <col min="11" max="11" width="4.33203125" bestFit="1" customWidth="1"/>
    <col min="12" max="12" width="10.109375" bestFit="1" customWidth="1"/>
    <col min="13" max="13" width="4.5546875" bestFit="1" customWidth="1"/>
    <col min="14" max="14" width="3.33203125" customWidth="1"/>
    <col min="15" max="16" width="4.5546875" bestFit="1" customWidth="1"/>
    <col min="17" max="17" width="5.33203125" bestFit="1" customWidth="1"/>
    <col min="18" max="18" width="4.5546875" bestFit="1" customWidth="1"/>
    <col min="19" max="19" width="5.109375" bestFit="1" customWidth="1"/>
    <col min="20" max="20" width="4.44140625" bestFit="1" customWidth="1"/>
    <col min="21" max="21" width="3.33203125" customWidth="1"/>
    <col min="22" max="22" width="4.109375" bestFit="1" customWidth="1"/>
    <col min="23" max="23" width="4.44140625" bestFit="1" customWidth="1"/>
    <col min="24" max="24" width="5.33203125" bestFit="1" customWidth="1"/>
    <col min="25" max="25" width="4.33203125" bestFit="1" customWidth="1"/>
    <col min="26" max="26" width="5.109375" bestFit="1" customWidth="1"/>
    <col min="27" max="27" width="4.44140625" bestFit="1" customWidth="1"/>
    <col min="28" max="28" width="3.33203125" customWidth="1"/>
    <col min="29" max="29" width="4.109375" bestFit="1" customWidth="1"/>
    <col min="30" max="30" width="4.5546875" bestFit="1" customWidth="1"/>
    <col min="31" max="31" width="5.33203125" bestFit="1" customWidth="1"/>
    <col min="32" max="32" width="4.5546875" bestFit="1" customWidth="1"/>
    <col min="33" max="33" width="5.109375" bestFit="1" customWidth="1"/>
    <col min="34" max="34" width="4.5546875" bestFit="1" customWidth="1"/>
    <col min="35" max="35" width="3.33203125" customWidth="1"/>
    <col min="36" max="37" width="4.5546875" bestFit="1" customWidth="1"/>
    <col min="38" max="38" width="5.33203125" bestFit="1" customWidth="1"/>
    <col min="39" max="39" width="4.5546875" bestFit="1" customWidth="1"/>
    <col min="40" max="40" width="5.109375" bestFit="1" customWidth="1"/>
    <col min="41" max="41" width="4.33203125" bestFit="1" customWidth="1"/>
    <col min="45" max="46" width="13.77734375" customWidth="1"/>
    <col min="47" max="47" width="22.44140625" customWidth="1"/>
    <col min="48" max="48" width="9.77734375" customWidth="1"/>
    <col min="49" max="49" width="9.109375" customWidth="1"/>
    <col min="51" max="51" width="10.33203125" customWidth="1"/>
    <col min="53" max="53" width="11.33203125" customWidth="1"/>
    <col min="54" max="54" width="12.21875" customWidth="1"/>
    <col min="55" max="55" width="15.6640625" customWidth="1"/>
    <col min="56" max="56" width="12" customWidth="1"/>
    <col min="57" max="57" width="13.21875" customWidth="1"/>
    <col min="58" max="58" width="17.109375" customWidth="1"/>
  </cols>
  <sheetData>
    <row r="1" spans="4:60" x14ac:dyDescent="0.3">
      <c r="AP1" s="49"/>
      <c r="AQ1" s="49"/>
      <c r="BF1" s="49"/>
      <c r="BG1" s="49"/>
      <c r="BH1" s="49"/>
    </row>
    <row r="2" spans="4:60" x14ac:dyDescent="0.3">
      <c r="AP2" s="49"/>
      <c r="AQ2" s="49"/>
      <c r="BF2" s="49"/>
      <c r="BG2" s="49"/>
      <c r="BH2" s="49"/>
    </row>
    <row r="3" spans="4:60" x14ac:dyDescent="0.3">
      <c r="AP3" s="49"/>
      <c r="AQ3" s="49"/>
      <c r="BF3" s="49"/>
      <c r="BG3" s="49"/>
      <c r="BH3" s="49"/>
    </row>
    <row r="4" spans="4:60" x14ac:dyDescent="0.3"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</row>
    <row r="5" spans="4:60" x14ac:dyDescent="0.3">
      <c r="D5" s="49"/>
      <c r="E5" s="49"/>
      <c r="F5" s="50"/>
      <c r="G5" s="50" t="s">
        <v>24</v>
      </c>
      <c r="H5" s="51">
        <v>45839</v>
      </c>
      <c r="I5" s="50">
        <f>(DATEDIF($H$5,$L$5,"D"))</f>
        <v>30</v>
      </c>
      <c r="J5" s="50" t="str">
        <f>TEXT($H$5,"MMMM")</f>
        <v>July</v>
      </c>
      <c r="K5" s="50" t="s">
        <v>25</v>
      </c>
      <c r="L5" s="51">
        <f>EOMONTH(H5,0)</f>
        <v>45869</v>
      </c>
      <c r="M5" s="50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</row>
    <row r="6" spans="4:60" x14ac:dyDescent="0.3">
      <c r="E6" s="49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49"/>
    </row>
    <row r="7" spans="4:60" x14ac:dyDescent="0.3">
      <c r="D7" s="49"/>
      <c r="E7" s="49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49"/>
    </row>
    <row r="8" spans="4:60" ht="15" thickBot="1" x14ac:dyDescent="0.35">
      <c r="D8" s="49"/>
      <c r="E8" s="49"/>
      <c r="F8" s="52"/>
      <c r="G8" s="60" t="s">
        <v>27</v>
      </c>
      <c r="H8" s="60"/>
      <c r="I8" s="60"/>
      <c r="J8" s="13" t="s">
        <v>26</v>
      </c>
      <c r="K8" s="13" t="str">
        <f>TEXT(K9,"DDD")</f>
        <v>Tue</v>
      </c>
      <c r="L8" s="13" t="str">
        <f>TEXT(L9,"DDD")</f>
        <v>Wed</v>
      </c>
      <c r="M8" s="13" t="str">
        <f>TEXT(M9,"DDD")</f>
        <v>Thu</v>
      </c>
      <c r="N8" s="13" t="str">
        <f t="shared" ref="N8:AO8" si="0">TEXT(N9,"DDD")</f>
        <v>Fri</v>
      </c>
      <c r="O8" s="13" t="str">
        <f t="shared" si="0"/>
        <v>Sat</v>
      </c>
      <c r="P8" s="13" t="str">
        <f t="shared" si="0"/>
        <v>Sun</v>
      </c>
      <c r="Q8" s="13" t="str">
        <f t="shared" si="0"/>
        <v>Mon</v>
      </c>
      <c r="R8" s="13" t="str">
        <f t="shared" si="0"/>
        <v>Tue</v>
      </c>
      <c r="S8" s="13" t="str">
        <f t="shared" si="0"/>
        <v>Wed</v>
      </c>
      <c r="T8" s="13" t="str">
        <f t="shared" si="0"/>
        <v>Thu</v>
      </c>
      <c r="U8" s="13" t="str">
        <f t="shared" si="0"/>
        <v>Fri</v>
      </c>
      <c r="V8" s="13" t="str">
        <f t="shared" si="0"/>
        <v>Sat</v>
      </c>
      <c r="W8" s="13" t="str">
        <f t="shared" si="0"/>
        <v>Sun</v>
      </c>
      <c r="X8" s="13" t="str">
        <f t="shared" si="0"/>
        <v>Mon</v>
      </c>
      <c r="Y8" s="13" t="str">
        <f t="shared" si="0"/>
        <v>Tue</v>
      </c>
      <c r="Z8" s="13" t="str">
        <f t="shared" si="0"/>
        <v>Wed</v>
      </c>
      <c r="AA8" s="13" t="str">
        <f t="shared" si="0"/>
        <v>Thu</v>
      </c>
      <c r="AB8" s="13" t="str">
        <f t="shared" si="0"/>
        <v>Fri</v>
      </c>
      <c r="AC8" s="13" t="str">
        <f t="shared" si="0"/>
        <v>Sat</v>
      </c>
      <c r="AD8" s="13" t="str">
        <f t="shared" si="0"/>
        <v>Sun</v>
      </c>
      <c r="AE8" s="13" t="str">
        <f t="shared" si="0"/>
        <v>Mon</v>
      </c>
      <c r="AF8" s="13" t="str">
        <f t="shared" si="0"/>
        <v>Tue</v>
      </c>
      <c r="AG8" s="13" t="str">
        <f t="shared" si="0"/>
        <v>Wed</v>
      </c>
      <c r="AH8" s="13" t="str">
        <f t="shared" si="0"/>
        <v>Thu</v>
      </c>
      <c r="AI8" s="13" t="str">
        <f t="shared" si="0"/>
        <v>Fri</v>
      </c>
      <c r="AJ8" s="13" t="str">
        <f t="shared" si="0"/>
        <v>Sat</v>
      </c>
      <c r="AK8" s="13" t="str">
        <f t="shared" si="0"/>
        <v>Sun</v>
      </c>
      <c r="AL8" s="13" t="str">
        <f t="shared" si="0"/>
        <v>Mon</v>
      </c>
      <c r="AM8" s="13" t="str">
        <f t="shared" si="0"/>
        <v>Tue</v>
      </c>
      <c r="AN8" s="13" t="str">
        <f t="shared" si="0"/>
        <v>Wed</v>
      </c>
      <c r="AO8" s="13" t="str">
        <f t="shared" si="0"/>
        <v>Thu</v>
      </c>
      <c r="AP8" s="52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49"/>
    </row>
    <row r="9" spans="4:60" ht="15.6" thickTop="1" thickBot="1" x14ac:dyDescent="0.35">
      <c r="D9" s="49"/>
      <c r="E9" s="49"/>
      <c r="F9" s="52"/>
      <c r="G9" s="14" t="s">
        <v>0</v>
      </c>
      <c r="H9" s="14" t="s">
        <v>1</v>
      </c>
      <c r="I9" s="15" t="s">
        <v>2</v>
      </c>
      <c r="J9" s="16" t="s">
        <v>23</v>
      </c>
      <c r="K9" s="17">
        <f>H5</f>
        <v>45839</v>
      </c>
      <c r="L9" s="17">
        <f>IF(K9&lt;$L$5,K9+1,"")</f>
        <v>45840</v>
      </c>
      <c r="M9" s="17">
        <f t="shared" ref="M9:AQ9" si="1">IF(L9&lt;$L$5,L9+1,"")</f>
        <v>45841</v>
      </c>
      <c r="N9" s="17">
        <f t="shared" si="1"/>
        <v>45842</v>
      </c>
      <c r="O9" s="17">
        <f t="shared" si="1"/>
        <v>45843</v>
      </c>
      <c r="P9" s="17">
        <f t="shared" si="1"/>
        <v>45844</v>
      </c>
      <c r="Q9" s="17">
        <f t="shared" si="1"/>
        <v>45845</v>
      </c>
      <c r="R9" s="17">
        <f t="shared" si="1"/>
        <v>45846</v>
      </c>
      <c r="S9" s="17">
        <f t="shared" si="1"/>
        <v>45847</v>
      </c>
      <c r="T9" s="17">
        <f t="shared" si="1"/>
        <v>45848</v>
      </c>
      <c r="U9" s="17">
        <f t="shared" si="1"/>
        <v>45849</v>
      </c>
      <c r="V9" s="17">
        <f t="shared" si="1"/>
        <v>45850</v>
      </c>
      <c r="W9" s="17">
        <f t="shared" si="1"/>
        <v>45851</v>
      </c>
      <c r="X9" s="17">
        <f t="shared" si="1"/>
        <v>45852</v>
      </c>
      <c r="Y9" s="17">
        <f t="shared" si="1"/>
        <v>45853</v>
      </c>
      <c r="Z9" s="17">
        <f t="shared" si="1"/>
        <v>45854</v>
      </c>
      <c r="AA9" s="17">
        <f t="shared" si="1"/>
        <v>45855</v>
      </c>
      <c r="AB9" s="17">
        <f t="shared" si="1"/>
        <v>45856</v>
      </c>
      <c r="AC9" s="17">
        <f t="shared" si="1"/>
        <v>45857</v>
      </c>
      <c r="AD9" s="17">
        <f t="shared" si="1"/>
        <v>45858</v>
      </c>
      <c r="AE9" s="17">
        <f t="shared" si="1"/>
        <v>45859</v>
      </c>
      <c r="AF9" s="17">
        <f t="shared" si="1"/>
        <v>45860</v>
      </c>
      <c r="AG9" s="17">
        <f t="shared" si="1"/>
        <v>45861</v>
      </c>
      <c r="AH9" s="17">
        <f t="shared" si="1"/>
        <v>45862</v>
      </c>
      <c r="AI9" s="17">
        <f t="shared" si="1"/>
        <v>45863</v>
      </c>
      <c r="AJ9" s="17">
        <f t="shared" si="1"/>
        <v>45864</v>
      </c>
      <c r="AK9" s="17">
        <f t="shared" si="1"/>
        <v>45865</v>
      </c>
      <c r="AL9" s="17">
        <f t="shared" si="1"/>
        <v>45866</v>
      </c>
      <c r="AM9" s="17">
        <f t="shared" si="1"/>
        <v>45867</v>
      </c>
      <c r="AN9" s="17">
        <f t="shared" si="1"/>
        <v>45868</v>
      </c>
      <c r="AO9" s="18">
        <f t="shared" si="1"/>
        <v>45869</v>
      </c>
      <c r="AP9" s="53" t="str">
        <f t="shared" si="1"/>
        <v/>
      </c>
      <c r="AQ9" s="55" t="str">
        <f t="shared" si="1"/>
        <v/>
      </c>
      <c r="AR9" s="32" t="s">
        <v>1</v>
      </c>
      <c r="AS9" s="33" t="s">
        <v>2</v>
      </c>
      <c r="AT9" s="33" t="s">
        <v>39</v>
      </c>
      <c r="AU9" s="34" t="s">
        <v>37</v>
      </c>
      <c r="AV9" s="35" t="s">
        <v>28</v>
      </c>
      <c r="AW9" s="35" t="s">
        <v>29</v>
      </c>
      <c r="AX9" s="35" t="s">
        <v>30</v>
      </c>
      <c r="AY9" s="35" t="s">
        <v>31</v>
      </c>
      <c r="AZ9" s="35" t="s">
        <v>26</v>
      </c>
      <c r="BA9" s="35" t="s">
        <v>32</v>
      </c>
      <c r="BB9" s="40" t="s">
        <v>33</v>
      </c>
      <c r="BC9" s="35" t="s">
        <v>34</v>
      </c>
      <c r="BD9" s="35" t="s">
        <v>35</v>
      </c>
      <c r="BE9" s="35" t="s">
        <v>36</v>
      </c>
      <c r="BF9" s="36" t="s">
        <v>38</v>
      </c>
      <c r="BG9" s="54"/>
      <c r="BH9" s="49"/>
    </row>
    <row r="10" spans="4:60" ht="15" thickTop="1" x14ac:dyDescent="0.3">
      <c r="D10" s="49"/>
      <c r="E10" s="49"/>
      <c r="F10" s="52"/>
      <c r="G10" s="5">
        <v>1</v>
      </c>
      <c r="H10" s="6" t="s">
        <v>3</v>
      </c>
      <c r="I10" s="10">
        <v>1001</v>
      </c>
      <c r="J10" s="19">
        <f>COUNTIF(K8:$AO$8,"Sun")</f>
        <v>4</v>
      </c>
      <c r="K10" s="20" t="s">
        <v>40</v>
      </c>
      <c r="L10" s="20" t="s">
        <v>40</v>
      </c>
      <c r="M10" s="20" t="s">
        <v>42</v>
      </c>
      <c r="N10" s="20" t="s">
        <v>40</v>
      </c>
      <c r="O10" s="20" t="s">
        <v>41</v>
      </c>
      <c r="P10" s="20" t="str">
        <f t="shared" ref="P10:AK18" si="2">IF(P$8="Sun","WO","")</f>
        <v>WO</v>
      </c>
      <c r="Q10" s="20" t="s">
        <v>40</v>
      </c>
      <c r="R10" s="20" t="s">
        <v>42</v>
      </c>
      <c r="S10" s="20" t="s">
        <v>40</v>
      </c>
      <c r="T10" s="20" t="s">
        <v>40</v>
      </c>
      <c r="U10" s="20" t="s">
        <v>40</v>
      </c>
      <c r="V10" s="20" t="s">
        <v>40</v>
      </c>
      <c r="W10" s="20" t="str">
        <f t="shared" si="2"/>
        <v>WO</v>
      </c>
      <c r="X10" s="20" t="s">
        <v>40</v>
      </c>
      <c r="Y10" s="20" t="s">
        <v>40</v>
      </c>
      <c r="Z10" s="20" t="s">
        <v>40</v>
      </c>
      <c r="AA10" s="20" t="s">
        <v>41</v>
      </c>
      <c r="AB10" s="20" t="s">
        <v>40</v>
      </c>
      <c r="AC10" s="20" t="s">
        <v>40</v>
      </c>
      <c r="AD10" s="20" t="str">
        <f>IF(AD$8="Sun","WO","")</f>
        <v>WO</v>
      </c>
      <c r="AE10" s="20" t="s">
        <v>40</v>
      </c>
      <c r="AF10" s="20" t="s">
        <v>40</v>
      </c>
      <c r="AG10" s="20" t="s">
        <v>40</v>
      </c>
      <c r="AH10" s="20" t="s">
        <v>40</v>
      </c>
      <c r="AI10" s="20" t="s">
        <v>42</v>
      </c>
      <c r="AJ10" s="20" t="s">
        <v>40</v>
      </c>
      <c r="AK10" s="20" t="str">
        <f t="shared" si="2"/>
        <v>WO</v>
      </c>
      <c r="AL10" s="20" t="s">
        <v>40</v>
      </c>
      <c r="AM10" s="20" t="s">
        <v>40</v>
      </c>
      <c r="AN10" s="20" t="s">
        <v>40</v>
      </c>
      <c r="AO10" s="21" t="s">
        <v>40</v>
      </c>
      <c r="AP10" s="52"/>
      <c r="AQ10" s="54"/>
      <c r="AR10" s="29">
        <v>1</v>
      </c>
      <c r="AS10" s="28">
        <v>1001</v>
      </c>
      <c r="AT10" s="28" t="str">
        <f t="shared" ref="AT10:AT29" si="3">$J$5</f>
        <v>July</v>
      </c>
      <c r="AU10" s="28" t="s">
        <v>3</v>
      </c>
      <c r="AV10" s="37">
        <f t="shared" ref="AV10:AV29" si="4">COUNTIF($K10:$AO10,"P")</f>
        <v>22</v>
      </c>
      <c r="AW10" s="38">
        <f t="shared" ref="AW10:AW29" si="5">COUNTIF($K10:$AO10,"A")</f>
        <v>2</v>
      </c>
      <c r="AX10" s="38">
        <f t="shared" ref="AX10:AX29" si="6">COUNTIF($K10:$AO10,"L")</f>
        <v>3</v>
      </c>
      <c r="AY10" s="38">
        <f t="shared" ref="AY10:AY29" si="7">$J$10</f>
        <v>4</v>
      </c>
      <c r="AZ10" s="38">
        <f t="shared" ref="AZ10:AZ29" si="8">$I$5</f>
        <v>30</v>
      </c>
      <c r="BA10" s="38">
        <f>JulyReport[[#This Row],[Days]]-JulyReport[[#This Row],[Absent]]</f>
        <v>28</v>
      </c>
      <c r="BB10" s="41">
        <v>10000</v>
      </c>
      <c r="BC10" s="41">
        <f>JulyReport[[#This Row],[Salary]]/JulyReport[[#This Row],[Days]]</f>
        <v>333.33333333333331</v>
      </c>
      <c r="BD10" s="41">
        <f>JulyReport[[#This Row],[Per Day Salary]]*JulyReport[[#This Row],[Absent]]</f>
        <v>666.66666666666663</v>
      </c>
      <c r="BE10" s="41">
        <f>JulyReport[[#This Row],[Salary]]-JulyReport[[#This Row],[Deduction]]</f>
        <v>9333.3333333333339</v>
      </c>
      <c r="BF10" s="42"/>
      <c r="BG10" s="54"/>
      <c r="BH10" s="49"/>
    </row>
    <row r="11" spans="4:60" x14ac:dyDescent="0.3">
      <c r="D11" s="49"/>
      <c r="E11" s="49"/>
      <c r="F11" s="52"/>
      <c r="G11" s="7">
        <v>2</v>
      </c>
      <c r="H11" s="4" t="s">
        <v>4</v>
      </c>
      <c r="I11" s="11">
        <v>1002</v>
      </c>
      <c r="J11" s="22">
        <f>COUNTIF(K$8:$AO9,"Sun")</f>
        <v>4</v>
      </c>
      <c r="K11" s="23" t="s">
        <v>40</v>
      </c>
      <c r="L11" s="23" t="s">
        <v>40</v>
      </c>
      <c r="M11" s="23" t="s">
        <v>42</v>
      </c>
      <c r="N11" s="23" t="s">
        <v>40</v>
      </c>
      <c r="O11" s="23" t="s">
        <v>40</v>
      </c>
      <c r="P11" s="23" t="str">
        <f t="shared" si="2"/>
        <v>WO</v>
      </c>
      <c r="Q11" s="23" t="s">
        <v>40</v>
      </c>
      <c r="R11" s="23" t="s">
        <v>42</v>
      </c>
      <c r="S11" s="23" t="s">
        <v>40</v>
      </c>
      <c r="T11" s="23" t="s">
        <v>40</v>
      </c>
      <c r="U11" s="23" t="s">
        <v>40</v>
      </c>
      <c r="V11" s="23" t="s">
        <v>40</v>
      </c>
      <c r="W11" s="23" t="str">
        <f t="shared" si="2"/>
        <v>WO</v>
      </c>
      <c r="X11" s="23" t="s">
        <v>40</v>
      </c>
      <c r="Y11" s="23" t="s">
        <v>40</v>
      </c>
      <c r="Z11" s="23" t="s">
        <v>40</v>
      </c>
      <c r="AA11" s="23" t="s">
        <v>40</v>
      </c>
      <c r="AB11" s="23" t="s">
        <v>40</v>
      </c>
      <c r="AC11" s="23" t="s">
        <v>40</v>
      </c>
      <c r="AD11" s="23"/>
      <c r="AE11" s="23" t="s">
        <v>40</v>
      </c>
      <c r="AF11" s="23" t="s">
        <v>40</v>
      </c>
      <c r="AG11" s="23" t="s">
        <v>40</v>
      </c>
      <c r="AH11" s="23" t="s">
        <v>40</v>
      </c>
      <c r="AI11" s="23" t="s">
        <v>42</v>
      </c>
      <c r="AJ11" s="23" t="s">
        <v>40</v>
      </c>
      <c r="AK11" s="23" t="str">
        <f t="shared" si="2"/>
        <v>WO</v>
      </c>
      <c r="AL11" s="23" t="s">
        <v>40</v>
      </c>
      <c r="AM11" s="23" t="s">
        <v>40</v>
      </c>
      <c r="AN11" s="23" t="s">
        <v>40</v>
      </c>
      <c r="AO11" s="24" t="s">
        <v>40</v>
      </c>
      <c r="AP11" s="52"/>
      <c r="AQ11" s="54"/>
      <c r="AR11" s="30">
        <v>2</v>
      </c>
      <c r="AS11" s="11">
        <v>1002</v>
      </c>
      <c r="AT11" s="11" t="str">
        <f t="shared" si="3"/>
        <v>July</v>
      </c>
      <c r="AU11" s="11" t="s">
        <v>4</v>
      </c>
      <c r="AV11" s="39">
        <f t="shared" si="4"/>
        <v>24</v>
      </c>
      <c r="AW11">
        <f t="shared" si="5"/>
        <v>0</v>
      </c>
      <c r="AX11">
        <f t="shared" si="6"/>
        <v>3</v>
      </c>
      <c r="AY11">
        <f t="shared" si="7"/>
        <v>4</v>
      </c>
      <c r="AZ11">
        <f t="shared" si="8"/>
        <v>30</v>
      </c>
      <c r="BA11">
        <f>JulyReport[[#This Row],[Days]]-JulyReport[[#This Row],[Absent]]</f>
        <v>30</v>
      </c>
      <c r="BB11" s="43">
        <v>20000</v>
      </c>
      <c r="BC11" s="43">
        <f>JulyReport[[#This Row],[Salary]]/JulyReport[[#This Row],[Days]]</f>
        <v>666.66666666666663</v>
      </c>
      <c r="BD11" s="43">
        <f>JulyReport[[#This Row],[Per Day Salary]]*JulyReport[[#This Row],[Absent]]</f>
        <v>0</v>
      </c>
      <c r="BE11" s="43">
        <f>JulyReport[[#This Row],[Salary]]-JulyReport[[#This Row],[Deduction]]</f>
        <v>20000</v>
      </c>
      <c r="BF11" s="44"/>
      <c r="BG11" s="54"/>
      <c r="BH11" s="49"/>
    </row>
    <row r="12" spans="4:60" x14ac:dyDescent="0.3">
      <c r="D12" s="49"/>
      <c r="E12" s="49"/>
      <c r="F12" s="52"/>
      <c r="G12" s="7">
        <v>3</v>
      </c>
      <c r="H12" s="4" t="s">
        <v>5</v>
      </c>
      <c r="I12" s="11">
        <v>1003</v>
      </c>
      <c r="J12" s="22">
        <f>COUNTIF(K$8:$AO10,"Sun")</f>
        <v>4</v>
      </c>
      <c r="K12" s="23" t="s">
        <v>40</v>
      </c>
      <c r="L12" s="23" t="s">
        <v>40</v>
      </c>
      <c r="M12" s="23" t="s">
        <v>42</v>
      </c>
      <c r="N12" s="23" t="s">
        <v>40</v>
      </c>
      <c r="O12" s="23" t="s">
        <v>40</v>
      </c>
      <c r="P12" s="23" t="str">
        <f t="shared" si="2"/>
        <v>WO</v>
      </c>
      <c r="Q12" s="23" t="s">
        <v>41</v>
      </c>
      <c r="R12" s="23" t="s">
        <v>42</v>
      </c>
      <c r="S12" s="23" t="s">
        <v>41</v>
      </c>
      <c r="T12" s="23" t="s">
        <v>40</v>
      </c>
      <c r="U12" s="23" t="s">
        <v>40</v>
      </c>
      <c r="V12" s="23" t="s">
        <v>40</v>
      </c>
      <c r="W12" s="23" t="str">
        <f t="shared" si="2"/>
        <v>WO</v>
      </c>
      <c r="X12" s="23" t="s">
        <v>40</v>
      </c>
      <c r="Y12" s="23" t="s">
        <v>40</v>
      </c>
      <c r="Z12" s="23" t="s">
        <v>40</v>
      </c>
      <c r="AA12" s="23" t="s">
        <v>40</v>
      </c>
      <c r="AB12" s="23" t="s">
        <v>40</v>
      </c>
      <c r="AC12" s="23" t="s">
        <v>40</v>
      </c>
      <c r="AD12" s="23"/>
      <c r="AE12" s="23" t="s">
        <v>40</v>
      </c>
      <c r="AF12" s="23" t="s">
        <v>40</v>
      </c>
      <c r="AG12" s="23" t="s">
        <v>40</v>
      </c>
      <c r="AH12" s="23" t="s">
        <v>40</v>
      </c>
      <c r="AI12" s="23" t="s">
        <v>42</v>
      </c>
      <c r="AJ12" s="23" t="s">
        <v>40</v>
      </c>
      <c r="AK12" s="23" t="str">
        <f t="shared" si="2"/>
        <v>WO</v>
      </c>
      <c r="AL12" s="23" t="s">
        <v>40</v>
      </c>
      <c r="AM12" s="23" t="s">
        <v>40</v>
      </c>
      <c r="AN12" s="23" t="s">
        <v>41</v>
      </c>
      <c r="AO12" s="24" t="s">
        <v>40</v>
      </c>
      <c r="AP12" s="52"/>
      <c r="AQ12" s="54"/>
      <c r="AR12" s="30">
        <v>3</v>
      </c>
      <c r="AS12" s="11">
        <v>1003</v>
      </c>
      <c r="AT12" s="11" t="str">
        <f t="shared" si="3"/>
        <v>July</v>
      </c>
      <c r="AU12" s="11" t="s">
        <v>5</v>
      </c>
      <c r="AV12" s="39">
        <f t="shared" si="4"/>
        <v>21</v>
      </c>
      <c r="AW12">
        <f t="shared" si="5"/>
        <v>3</v>
      </c>
      <c r="AX12">
        <f t="shared" si="6"/>
        <v>3</v>
      </c>
      <c r="AY12">
        <f t="shared" si="7"/>
        <v>4</v>
      </c>
      <c r="AZ12">
        <f t="shared" si="8"/>
        <v>30</v>
      </c>
      <c r="BA12">
        <f>JulyReport[[#This Row],[Days]]-JulyReport[[#This Row],[Absent]]</f>
        <v>27</v>
      </c>
      <c r="BB12" s="43">
        <v>25000</v>
      </c>
      <c r="BC12" s="43">
        <f>JulyReport[[#This Row],[Salary]]/JulyReport[[#This Row],[Days]]</f>
        <v>833.33333333333337</v>
      </c>
      <c r="BD12" s="43">
        <f>JulyReport[[#This Row],[Per Day Salary]]*JulyReport[[#This Row],[Absent]]</f>
        <v>2500</v>
      </c>
      <c r="BE12" s="43">
        <f>JulyReport[[#This Row],[Salary]]-JulyReport[[#This Row],[Deduction]]</f>
        <v>22500</v>
      </c>
      <c r="BF12" s="44"/>
      <c r="BG12" s="54"/>
      <c r="BH12" s="49"/>
    </row>
    <row r="13" spans="4:60" x14ac:dyDescent="0.3">
      <c r="D13" s="49"/>
      <c r="E13" s="49"/>
      <c r="F13" s="52"/>
      <c r="G13" s="7">
        <v>4</v>
      </c>
      <c r="H13" s="4" t="s">
        <v>6</v>
      </c>
      <c r="I13" s="11">
        <v>1004</v>
      </c>
      <c r="J13" s="22">
        <f>COUNTIF(K$8:$AO11,"Sun")</f>
        <v>4</v>
      </c>
      <c r="K13" s="23" t="s">
        <v>41</v>
      </c>
      <c r="L13" s="23" t="s">
        <v>40</v>
      </c>
      <c r="M13" s="23" t="s">
        <v>42</v>
      </c>
      <c r="N13" s="23" t="s">
        <v>40</v>
      </c>
      <c r="O13" s="23" t="s">
        <v>40</v>
      </c>
      <c r="P13" s="23" t="str">
        <f t="shared" si="2"/>
        <v>WO</v>
      </c>
      <c r="Q13" s="23" t="s">
        <v>40</v>
      </c>
      <c r="R13" s="23" t="s">
        <v>42</v>
      </c>
      <c r="S13" s="23" t="s">
        <v>40</v>
      </c>
      <c r="T13" s="23" t="s">
        <v>40</v>
      </c>
      <c r="U13" s="23" t="s">
        <v>40</v>
      </c>
      <c r="V13" s="23" t="s">
        <v>40</v>
      </c>
      <c r="W13" s="23" t="str">
        <f t="shared" si="2"/>
        <v>WO</v>
      </c>
      <c r="X13" s="23" t="s">
        <v>41</v>
      </c>
      <c r="Y13" s="23" t="s">
        <v>40</v>
      </c>
      <c r="Z13" s="23" t="s">
        <v>40</v>
      </c>
      <c r="AA13" s="23" t="s">
        <v>40</v>
      </c>
      <c r="AB13" s="23" t="s">
        <v>40</v>
      </c>
      <c r="AC13" s="23" t="s">
        <v>40</v>
      </c>
      <c r="AD13" s="23" t="str">
        <f t="shared" si="2"/>
        <v>WO</v>
      </c>
      <c r="AE13" s="23" t="s">
        <v>40</v>
      </c>
      <c r="AF13" s="23" t="s">
        <v>40</v>
      </c>
      <c r="AG13" s="23" t="s">
        <v>41</v>
      </c>
      <c r="AH13" s="23" t="s">
        <v>40</v>
      </c>
      <c r="AI13" s="23" t="s">
        <v>42</v>
      </c>
      <c r="AJ13" s="23" t="s">
        <v>40</v>
      </c>
      <c r="AK13" s="23" t="str">
        <f t="shared" si="2"/>
        <v>WO</v>
      </c>
      <c r="AL13" s="23" t="s">
        <v>40</v>
      </c>
      <c r="AM13" s="23" t="s">
        <v>40</v>
      </c>
      <c r="AN13" s="23" t="s">
        <v>40</v>
      </c>
      <c r="AO13" s="24" t="s">
        <v>40</v>
      </c>
      <c r="AP13" s="52"/>
      <c r="AQ13" s="54"/>
      <c r="AR13" s="30">
        <v>4</v>
      </c>
      <c r="AS13" s="11">
        <v>1004</v>
      </c>
      <c r="AT13" s="11" t="str">
        <f t="shared" si="3"/>
        <v>July</v>
      </c>
      <c r="AU13" s="11" t="s">
        <v>6</v>
      </c>
      <c r="AV13" s="39">
        <f t="shared" si="4"/>
        <v>21</v>
      </c>
      <c r="AW13">
        <f t="shared" si="5"/>
        <v>3</v>
      </c>
      <c r="AX13">
        <f t="shared" si="6"/>
        <v>3</v>
      </c>
      <c r="AY13">
        <f t="shared" si="7"/>
        <v>4</v>
      </c>
      <c r="AZ13">
        <f t="shared" si="8"/>
        <v>30</v>
      </c>
      <c r="BA13">
        <f>JulyReport[[#This Row],[Days]]-JulyReport[[#This Row],[Absent]]</f>
        <v>27</v>
      </c>
      <c r="BB13" s="43">
        <v>30000</v>
      </c>
      <c r="BC13" s="43">
        <f>JulyReport[[#This Row],[Salary]]/JulyReport[[#This Row],[Days]]</f>
        <v>1000</v>
      </c>
      <c r="BD13" s="43">
        <f>JulyReport[[#This Row],[Per Day Salary]]*JulyReport[[#This Row],[Absent]]</f>
        <v>3000</v>
      </c>
      <c r="BE13" s="43">
        <f>JulyReport[[#This Row],[Salary]]-JulyReport[[#This Row],[Deduction]]</f>
        <v>27000</v>
      </c>
      <c r="BF13" s="44"/>
      <c r="BG13" s="54"/>
      <c r="BH13" s="49"/>
    </row>
    <row r="14" spans="4:60" x14ac:dyDescent="0.3">
      <c r="D14" s="49"/>
      <c r="E14" s="49"/>
      <c r="F14" s="52"/>
      <c r="G14" s="7">
        <v>5</v>
      </c>
      <c r="H14" s="4" t="s">
        <v>7</v>
      </c>
      <c r="I14" s="11">
        <v>1005</v>
      </c>
      <c r="J14" s="22">
        <f>COUNTIF(K$8:$AO12,"Sun")</f>
        <v>4</v>
      </c>
      <c r="K14" s="23" t="s">
        <v>40</v>
      </c>
      <c r="L14" s="23" t="s">
        <v>40</v>
      </c>
      <c r="M14" s="23" t="s">
        <v>42</v>
      </c>
      <c r="N14" s="23" t="s">
        <v>40</v>
      </c>
      <c r="O14" s="23" t="s">
        <v>41</v>
      </c>
      <c r="P14" s="23" t="str">
        <f t="shared" si="2"/>
        <v>WO</v>
      </c>
      <c r="Q14" s="23" t="s">
        <v>40</v>
      </c>
      <c r="R14" s="23" t="s">
        <v>42</v>
      </c>
      <c r="S14" s="23" t="s">
        <v>40</v>
      </c>
      <c r="T14" s="23" t="s">
        <v>40</v>
      </c>
      <c r="U14" s="23" t="s">
        <v>40</v>
      </c>
      <c r="V14" s="23" t="s">
        <v>40</v>
      </c>
      <c r="W14" s="23" t="str">
        <f t="shared" si="2"/>
        <v>WO</v>
      </c>
      <c r="X14" s="23" t="s">
        <v>40</v>
      </c>
      <c r="Y14" s="23" t="s">
        <v>40</v>
      </c>
      <c r="Z14" s="23" t="s">
        <v>40</v>
      </c>
      <c r="AA14" s="23" t="s">
        <v>40</v>
      </c>
      <c r="AB14" s="23" t="s">
        <v>40</v>
      </c>
      <c r="AC14" s="23" t="s">
        <v>40</v>
      </c>
      <c r="AD14" s="23" t="str">
        <f t="shared" si="2"/>
        <v>WO</v>
      </c>
      <c r="AE14" s="23" t="s">
        <v>40</v>
      </c>
      <c r="AF14" s="23" t="s">
        <v>40</v>
      </c>
      <c r="AG14" s="23" t="s">
        <v>40</v>
      </c>
      <c r="AH14" s="23" t="s">
        <v>40</v>
      </c>
      <c r="AI14" s="23" t="s">
        <v>42</v>
      </c>
      <c r="AJ14" s="23" t="s">
        <v>40</v>
      </c>
      <c r="AK14" s="23" t="str">
        <f t="shared" si="2"/>
        <v>WO</v>
      </c>
      <c r="AL14" s="23" t="s">
        <v>41</v>
      </c>
      <c r="AM14" s="23" t="s">
        <v>40</v>
      </c>
      <c r="AN14" s="23" t="s">
        <v>40</v>
      </c>
      <c r="AO14" s="24" t="s">
        <v>40</v>
      </c>
      <c r="AP14" s="52"/>
      <c r="AQ14" s="54"/>
      <c r="AR14" s="30">
        <v>5</v>
      </c>
      <c r="AS14" s="11">
        <v>1005</v>
      </c>
      <c r="AT14" s="11" t="str">
        <f t="shared" si="3"/>
        <v>July</v>
      </c>
      <c r="AU14" s="11" t="s">
        <v>7</v>
      </c>
      <c r="AV14" s="39">
        <f t="shared" si="4"/>
        <v>22</v>
      </c>
      <c r="AW14">
        <f t="shared" si="5"/>
        <v>2</v>
      </c>
      <c r="AX14">
        <f t="shared" si="6"/>
        <v>3</v>
      </c>
      <c r="AY14">
        <f t="shared" si="7"/>
        <v>4</v>
      </c>
      <c r="AZ14">
        <f t="shared" si="8"/>
        <v>30</v>
      </c>
      <c r="BA14">
        <f>JulyReport[[#This Row],[Days]]-JulyReport[[#This Row],[Absent]]</f>
        <v>28</v>
      </c>
      <c r="BB14" s="43">
        <v>45000</v>
      </c>
      <c r="BC14" s="43">
        <f>JulyReport[[#This Row],[Salary]]/JulyReport[[#This Row],[Days]]</f>
        <v>1500</v>
      </c>
      <c r="BD14" s="43">
        <f>JulyReport[[#This Row],[Per Day Salary]]*JulyReport[[#This Row],[Absent]]</f>
        <v>3000</v>
      </c>
      <c r="BE14" s="43">
        <f>JulyReport[[#This Row],[Salary]]-JulyReport[[#This Row],[Deduction]]</f>
        <v>42000</v>
      </c>
      <c r="BF14" s="44"/>
      <c r="BG14" s="54"/>
      <c r="BH14" s="49"/>
    </row>
    <row r="15" spans="4:60" x14ac:dyDescent="0.3">
      <c r="D15" s="49"/>
      <c r="E15" s="49"/>
      <c r="F15" s="52"/>
      <c r="G15" s="7">
        <v>6</v>
      </c>
      <c r="H15" s="4" t="s">
        <v>8</v>
      </c>
      <c r="I15" s="11">
        <v>1006</v>
      </c>
      <c r="J15" s="22">
        <f>COUNTIF(K$8:$AO13,"Sun")</f>
        <v>4</v>
      </c>
      <c r="K15" s="23" t="s">
        <v>40</v>
      </c>
      <c r="L15" s="23" t="s">
        <v>40</v>
      </c>
      <c r="M15" s="23" t="s">
        <v>42</v>
      </c>
      <c r="N15" s="23" t="s">
        <v>40</v>
      </c>
      <c r="O15" s="23" t="s">
        <v>40</v>
      </c>
      <c r="P15" s="23" t="str">
        <f t="shared" si="2"/>
        <v>WO</v>
      </c>
      <c r="Q15" s="23" t="s">
        <v>40</v>
      </c>
      <c r="R15" s="23" t="s">
        <v>42</v>
      </c>
      <c r="S15" s="23" t="s">
        <v>40</v>
      </c>
      <c r="T15" s="23" t="s">
        <v>40</v>
      </c>
      <c r="U15" s="23" t="s">
        <v>40</v>
      </c>
      <c r="V15" s="23" t="s">
        <v>40</v>
      </c>
      <c r="W15" s="23" t="str">
        <f t="shared" si="2"/>
        <v>WO</v>
      </c>
      <c r="X15" s="23" t="s">
        <v>40</v>
      </c>
      <c r="Y15" s="23" t="s">
        <v>41</v>
      </c>
      <c r="Z15" s="23" t="s">
        <v>41</v>
      </c>
      <c r="AA15" s="23" t="s">
        <v>40</v>
      </c>
      <c r="AB15" s="23" t="s">
        <v>40</v>
      </c>
      <c r="AC15" s="23" t="s">
        <v>40</v>
      </c>
      <c r="AD15" s="23" t="str">
        <f t="shared" si="2"/>
        <v>WO</v>
      </c>
      <c r="AE15" s="23" t="s">
        <v>40</v>
      </c>
      <c r="AF15" s="23" t="s">
        <v>40</v>
      </c>
      <c r="AG15" s="23" t="s">
        <v>40</v>
      </c>
      <c r="AH15" s="23" t="s">
        <v>40</v>
      </c>
      <c r="AI15" s="23" t="s">
        <v>42</v>
      </c>
      <c r="AJ15" s="23" t="s">
        <v>40</v>
      </c>
      <c r="AK15" s="23" t="str">
        <f t="shared" si="2"/>
        <v>WO</v>
      </c>
      <c r="AL15" s="23" t="s">
        <v>40</v>
      </c>
      <c r="AM15" s="23" t="s">
        <v>40</v>
      </c>
      <c r="AN15" s="23" t="s">
        <v>40</v>
      </c>
      <c r="AO15" s="24" t="s">
        <v>40</v>
      </c>
      <c r="AP15" s="52"/>
      <c r="AQ15" s="54"/>
      <c r="AR15" s="30">
        <v>6</v>
      </c>
      <c r="AS15" s="11">
        <v>1006</v>
      </c>
      <c r="AT15" s="11" t="str">
        <f t="shared" si="3"/>
        <v>July</v>
      </c>
      <c r="AU15" s="11" t="s">
        <v>8</v>
      </c>
      <c r="AV15" s="39">
        <f t="shared" si="4"/>
        <v>22</v>
      </c>
      <c r="AW15">
        <f t="shared" si="5"/>
        <v>2</v>
      </c>
      <c r="AX15">
        <f t="shared" si="6"/>
        <v>3</v>
      </c>
      <c r="AY15">
        <f t="shared" si="7"/>
        <v>4</v>
      </c>
      <c r="AZ15">
        <f t="shared" si="8"/>
        <v>30</v>
      </c>
      <c r="BA15">
        <f>JulyReport[[#This Row],[Days]]-JulyReport[[#This Row],[Absent]]</f>
        <v>28</v>
      </c>
      <c r="BB15" s="43">
        <v>15000</v>
      </c>
      <c r="BC15" s="43">
        <f>JulyReport[[#This Row],[Salary]]/JulyReport[[#This Row],[Days]]</f>
        <v>500</v>
      </c>
      <c r="BD15" s="43">
        <f>JulyReport[[#This Row],[Per Day Salary]]*JulyReport[[#This Row],[Absent]]</f>
        <v>1000</v>
      </c>
      <c r="BE15" s="43">
        <f>JulyReport[[#This Row],[Salary]]-JulyReport[[#This Row],[Deduction]]</f>
        <v>14000</v>
      </c>
      <c r="BF15" s="44"/>
      <c r="BG15" s="54"/>
      <c r="BH15" s="49"/>
    </row>
    <row r="16" spans="4:60" x14ac:dyDescent="0.3">
      <c r="D16" s="49"/>
      <c r="E16" s="49"/>
      <c r="F16" s="52"/>
      <c r="G16" s="7">
        <v>7</v>
      </c>
      <c r="H16" s="4" t="s">
        <v>9</v>
      </c>
      <c r="I16" s="11">
        <v>1007</v>
      </c>
      <c r="J16" s="22">
        <f>COUNTIF(K$8:$AO14,"Sun")</f>
        <v>4</v>
      </c>
      <c r="K16" s="23" t="s">
        <v>40</v>
      </c>
      <c r="L16" s="23" t="s">
        <v>41</v>
      </c>
      <c r="M16" s="23" t="s">
        <v>42</v>
      </c>
      <c r="N16" s="23" t="s">
        <v>40</v>
      </c>
      <c r="O16" s="23" t="s">
        <v>40</v>
      </c>
      <c r="P16" s="23" t="str">
        <f t="shared" si="2"/>
        <v>WO</v>
      </c>
      <c r="Q16" s="23" t="s">
        <v>41</v>
      </c>
      <c r="R16" s="23" t="s">
        <v>42</v>
      </c>
      <c r="S16" s="23" t="s">
        <v>41</v>
      </c>
      <c r="T16" s="23" t="s">
        <v>40</v>
      </c>
      <c r="U16" s="23" t="s">
        <v>40</v>
      </c>
      <c r="V16" s="23" t="s">
        <v>40</v>
      </c>
      <c r="W16" s="23" t="str">
        <f t="shared" si="2"/>
        <v>WO</v>
      </c>
      <c r="X16" s="23" t="s">
        <v>40</v>
      </c>
      <c r="Y16" s="23" t="s">
        <v>40</v>
      </c>
      <c r="Z16" s="23" t="s">
        <v>41</v>
      </c>
      <c r="AA16" s="23" t="s">
        <v>40</v>
      </c>
      <c r="AB16" s="23" t="s">
        <v>41</v>
      </c>
      <c r="AC16" s="23" t="s">
        <v>40</v>
      </c>
      <c r="AD16" s="23" t="str">
        <f t="shared" si="2"/>
        <v>WO</v>
      </c>
      <c r="AE16" s="23" t="s">
        <v>41</v>
      </c>
      <c r="AF16" s="23" t="s">
        <v>40</v>
      </c>
      <c r="AG16" s="23" t="s">
        <v>40</v>
      </c>
      <c r="AH16" s="23" t="s">
        <v>40</v>
      </c>
      <c r="AI16" s="23" t="s">
        <v>42</v>
      </c>
      <c r="AJ16" s="23" t="s">
        <v>40</v>
      </c>
      <c r="AK16" s="23" t="str">
        <f t="shared" si="2"/>
        <v>WO</v>
      </c>
      <c r="AL16" s="23" t="s">
        <v>40</v>
      </c>
      <c r="AM16" s="23" t="s">
        <v>40</v>
      </c>
      <c r="AN16" s="23" t="s">
        <v>40</v>
      </c>
      <c r="AO16" s="24" t="s">
        <v>40</v>
      </c>
      <c r="AP16" s="52"/>
      <c r="AQ16" s="54"/>
      <c r="AR16" s="30">
        <v>7</v>
      </c>
      <c r="AS16" s="11">
        <v>1007</v>
      </c>
      <c r="AT16" s="11" t="str">
        <f t="shared" si="3"/>
        <v>July</v>
      </c>
      <c r="AU16" s="11" t="s">
        <v>9</v>
      </c>
      <c r="AV16" s="39">
        <f t="shared" si="4"/>
        <v>18</v>
      </c>
      <c r="AW16">
        <f t="shared" si="5"/>
        <v>6</v>
      </c>
      <c r="AX16">
        <f t="shared" si="6"/>
        <v>3</v>
      </c>
      <c r="AY16">
        <f t="shared" si="7"/>
        <v>4</v>
      </c>
      <c r="AZ16">
        <f t="shared" si="8"/>
        <v>30</v>
      </c>
      <c r="BA16">
        <f>JulyReport[[#This Row],[Days]]-JulyReport[[#This Row],[Absent]]</f>
        <v>24</v>
      </c>
      <c r="BB16" s="43">
        <v>62000</v>
      </c>
      <c r="BC16" s="43">
        <f>JulyReport[[#This Row],[Salary]]/JulyReport[[#This Row],[Days]]</f>
        <v>2066.6666666666665</v>
      </c>
      <c r="BD16" s="43">
        <f>JulyReport[[#This Row],[Per Day Salary]]*JulyReport[[#This Row],[Absent]]</f>
        <v>12400</v>
      </c>
      <c r="BE16" s="43">
        <f>JulyReport[[#This Row],[Salary]]-JulyReport[[#This Row],[Deduction]]</f>
        <v>49600</v>
      </c>
      <c r="BF16" s="44"/>
      <c r="BG16" s="54"/>
      <c r="BH16" s="49"/>
    </row>
    <row r="17" spans="4:60" x14ac:dyDescent="0.3">
      <c r="D17" s="49"/>
      <c r="E17" s="49"/>
      <c r="F17" s="52"/>
      <c r="G17" s="7">
        <v>8</v>
      </c>
      <c r="H17" s="4" t="s">
        <v>10</v>
      </c>
      <c r="I17" s="11">
        <v>1008</v>
      </c>
      <c r="J17" s="22">
        <f>COUNTIF(K$8:$AO15,"Sun")</f>
        <v>4</v>
      </c>
      <c r="K17" s="23" t="s">
        <v>40</v>
      </c>
      <c r="L17" s="23" t="s">
        <v>40</v>
      </c>
      <c r="M17" s="23" t="s">
        <v>42</v>
      </c>
      <c r="N17" s="23" t="s">
        <v>40</v>
      </c>
      <c r="O17" s="23" t="s">
        <v>40</v>
      </c>
      <c r="P17" s="23" t="str">
        <f t="shared" si="2"/>
        <v>WO</v>
      </c>
      <c r="Q17" s="23" t="s">
        <v>40</v>
      </c>
      <c r="R17" s="23" t="s">
        <v>42</v>
      </c>
      <c r="S17" s="23" t="s">
        <v>40</v>
      </c>
      <c r="T17" s="23" t="s">
        <v>40</v>
      </c>
      <c r="U17" s="23" t="s">
        <v>41</v>
      </c>
      <c r="V17" s="23" t="s">
        <v>40</v>
      </c>
      <c r="W17" s="23" t="str">
        <f t="shared" si="2"/>
        <v>WO</v>
      </c>
      <c r="X17" s="23" t="s">
        <v>40</v>
      </c>
      <c r="Y17" s="23" t="s">
        <v>40</v>
      </c>
      <c r="Z17" s="23" t="s">
        <v>41</v>
      </c>
      <c r="AA17" s="23" t="s">
        <v>40</v>
      </c>
      <c r="AB17" s="23" t="s">
        <v>40</v>
      </c>
      <c r="AC17" s="23" t="s">
        <v>40</v>
      </c>
      <c r="AD17" s="23" t="str">
        <f t="shared" si="2"/>
        <v>WO</v>
      </c>
      <c r="AE17" s="23" t="s">
        <v>40</v>
      </c>
      <c r="AF17" s="23" t="s">
        <v>40</v>
      </c>
      <c r="AG17" s="23" t="s">
        <v>40</v>
      </c>
      <c r="AH17" s="23" t="s">
        <v>40</v>
      </c>
      <c r="AI17" s="23" t="s">
        <v>42</v>
      </c>
      <c r="AJ17" s="23" t="s">
        <v>40</v>
      </c>
      <c r="AK17" s="23" t="str">
        <f t="shared" si="2"/>
        <v>WO</v>
      </c>
      <c r="AL17" s="23" t="s">
        <v>40</v>
      </c>
      <c r="AM17" s="23" t="s">
        <v>40</v>
      </c>
      <c r="AN17" s="23" t="s">
        <v>40</v>
      </c>
      <c r="AO17" s="24" t="s">
        <v>40</v>
      </c>
      <c r="AP17" s="52"/>
      <c r="AQ17" s="54"/>
      <c r="AR17" s="30">
        <v>8</v>
      </c>
      <c r="AS17" s="11">
        <v>1008</v>
      </c>
      <c r="AT17" s="11" t="str">
        <f t="shared" si="3"/>
        <v>July</v>
      </c>
      <c r="AU17" s="11" t="s">
        <v>10</v>
      </c>
      <c r="AV17" s="39">
        <f t="shared" si="4"/>
        <v>22</v>
      </c>
      <c r="AW17">
        <f t="shared" si="5"/>
        <v>2</v>
      </c>
      <c r="AX17">
        <f t="shared" si="6"/>
        <v>3</v>
      </c>
      <c r="AY17">
        <f t="shared" si="7"/>
        <v>4</v>
      </c>
      <c r="AZ17">
        <f t="shared" si="8"/>
        <v>30</v>
      </c>
      <c r="BA17">
        <f>JulyReport[[#This Row],[Days]]-JulyReport[[#This Row],[Absent]]</f>
        <v>28</v>
      </c>
      <c r="BB17" s="43">
        <v>50000</v>
      </c>
      <c r="BC17" s="43">
        <f>JulyReport[[#This Row],[Salary]]/JulyReport[[#This Row],[Days]]</f>
        <v>1666.6666666666667</v>
      </c>
      <c r="BD17" s="43">
        <f>JulyReport[[#This Row],[Per Day Salary]]*JulyReport[[#This Row],[Absent]]</f>
        <v>3333.3333333333335</v>
      </c>
      <c r="BE17" s="43">
        <f>JulyReport[[#This Row],[Salary]]-JulyReport[[#This Row],[Deduction]]</f>
        <v>46666.666666666664</v>
      </c>
      <c r="BF17" s="44"/>
      <c r="BG17" s="54"/>
      <c r="BH17" s="49"/>
    </row>
    <row r="18" spans="4:60" x14ac:dyDescent="0.3">
      <c r="D18" s="49"/>
      <c r="E18" s="49"/>
      <c r="F18" s="52"/>
      <c r="G18" s="7">
        <v>9</v>
      </c>
      <c r="H18" s="4" t="s">
        <v>11</v>
      </c>
      <c r="I18" s="11">
        <v>1009</v>
      </c>
      <c r="J18" s="22">
        <f>COUNTIF(K$8:$AO16,"Sun")</f>
        <v>4</v>
      </c>
      <c r="K18" s="23" t="s">
        <v>40</v>
      </c>
      <c r="L18" s="23" t="s">
        <v>40</v>
      </c>
      <c r="M18" s="23" t="s">
        <v>42</v>
      </c>
      <c r="N18" s="23" t="s">
        <v>40</v>
      </c>
      <c r="O18" s="23" t="s">
        <v>40</v>
      </c>
      <c r="P18" s="23" t="str">
        <f t="shared" si="2"/>
        <v>WO</v>
      </c>
      <c r="Q18" s="23" t="s">
        <v>40</v>
      </c>
      <c r="R18" s="23" t="s">
        <v>42</v>
      </c>
      <c r="S18" s="23" t="s">
        <v>40</v>
      </c>
      <c r="T18" s="23" t="s">
        <v>40</v>
      </c>
      <c r="U18" s="23" t="s">
        <v>40</v>
      </c>
      <c r="V18" s="23" t="s">
        <v>40</v>
      </c>
      <c r="W18" s="23" t="str">
        <f t="shared" si="2"/>
        <v>WO</v>
      </c>
      <c r="X18" s="23" t="s">
        <v>40</v>
      </c>
      <c r="Y18" s="23" t="s">
        <v>40</v>
      </c>
      <c r="Z18" s="23" t="s">
        <v>40</v>
      </c>
      <c r="AA18" s="23" t="s">
        <v>40</v>
      </c>
      <c r="AB18" s="23" t="s">
        <v>40</v>
      </c>
      <c r="AC18" s="23" t="s">
        <v>40</v>
      </c>
      <c r="AD18" s="23" t="str">
        <f t="shared" si="2"/>
        <v>WO</v>
      </c>
      <c r="AE18" s="23" t="s">
        <v>40</v>
      </c>
      <c r="AF18" s="23" t="s">
        <v>40</v>
      </c>
      <c r="AG18" s="23" t="s">
        <v>40</v>
      </c>
      <c r="AH18" s="23" t="s">
        <v>40</v>
      </c>
      <c r="AI18" s="23" t="s">
        <v>42</v>
      </c>
      <c r="AJ18" s="23" t="s">
        <v>40</v>
      </c>
      <c r="AK18" s="23" t="str">
        <f t="shared" si="2"/>
        <v>WO</v>
      </c>
      <c r="AL18" s="23" t="s">
        <v>40</v>
      </c>
      <c r="AM18" s="23" t="s">
        <v>40</v>
      </c>
      <c r="AN18" s="23" t="s">
        <v>41</v>
      </c>
      <c r="AO18" s="24" t="s">
        <v>40</v>
      </c>
      <c r="AP18" s="52"/>
      <c r="AQ18" s="54"/>
      <c r="AR18" s="30">
        <v>9</v>
      </c>
      <c r="AS18" s="11">
        <v>1009</v>
      </c>
      <c r="AT18" s="11" t="str">
        <f t="shared" si="3"/>
        <v>July</v>
      </c>
      <c r="AU18" s="11" t="s">
        <v>11</v>
      </c>
      <c r="AV18" s="39">
        <f t="shared" si="4"/>
        <v>23</v>
      </c>
      <c r="AW18">
        <f t="shared" si="5"/>
        <v>1</v>
      </c>
      <c r="AX18">
        <f t="shared" si="6"/>
        <v>3</v>
      </c>
      <c r="AY18">
        <f t="shared" si="7"/>
        <v>4</v>
      </c>
      <c r="AZ18">
        <f t="shared" si="8"/>
        <v>30</v>
      </c>
      <c r="BA18">
        <f>JulyReport[[#This Row],[Days]]-JulyReport[[#This Row],[Absent]]</f>
        <v>29</v>
      </c>
      <c r="BB18" s="43">
        <v>25000</v>
      </c>
      <c r="BC18" s="43">
        <f>JulyReport[[#This Row],[Salary]]/JulyReport[[#This Row],[Days]]</f>
        <v>833.33333333333337</v>
      </c>
      <c r="BD18" s="43">
        <f>JulyReport[[#This Row],[Per Day Salary]]*JulyReport[[#This Row],[Absent]]</f>
        <v>833.33333333333337</v>
      </c>
      <c r="BE18" s="43">
        <f>JulyReport[[#This Row],[Salary]]-JulyReport[[#This Row],[Deduction]]</f>
        <v>24166.666666666668</v>
      </c>
      <c r="BF18" s="44"/>
      <c r="BG18" s="54"/>
      <c r="BH18" s="49"/>
    </row>
    <row r="19" spans="4:60" x14ac:dyDescent="0.3">
      <c r="D19" s="49"/>
      <c r="E19" s="49"/>
      <c r="F19" s="52"/>
      <c r="G19" s="7">
        <v>10</v>
      </c>
      <c r="H19" s="4" t="s">
        <v>12</v>
      </c>
      <c r="I19" s="11">
        <v>1010</v>
      </c>
      <c r="J19" s="22">
        <f>COUNTIF(K$8:$AO17,"Sun")</f>
        <v>4</v>
      </c>
      <c r="K19" s="23" t="s">
        <v>41</v>
      </c>
      <c r="L19" s="23" t="s">
        <v>40</v>
      </c>
      <c r="M19" s="23" t="s">
        <v>42</v>
      </c>
      <c r="N19" s="23" t="s">
        <v>41</v>
      </c>
      <c r="O19" s="23" t="s">
        <v>40</v>
      </c>
      <c r="P19" s="23" t="str">
        <f t="shared" ref="P19:W29" si="9">IF(P$8="Sun","WO","")</f>
        <v>WO</v>
      </c>
      <c r="Q19" s="23" t="s">
        <v>40</v>
      </c>
      <c r="R19" s="23" t="s">
        <v>42</v>
      </c>
      <c r="S19" s="23" t="s">
        <v>40</v>
      </c>
      <c r="T19" s="23" t="s">
        <v>40</v>
      </c>
      <c r="U19" s="23" t="s">
        <v>40</v>
      </c>
      <c r="V19" s="23" t="s">
        <v>40</v>
      </c>
      <c r="W19" s="23" t="str">
        <f t="shared" si="9"/>
        <v>WO</v>
      </c>
      <c r="X19" s="23" t="s">
        <v>40</v>
      </c>
      <c r="Y19" s="23" t="s">
        <v>40</v>
      </c>
      <c r="Z19" s="23" t="s">
        <v>40</v>
      </c>
      <c r="AA19" s="23" t="s">
        <v>40</v>
      </c>
      <c r="AB19" s="23" t="s">
        <v>40</v>
      </c>
      <c r="AC19" s="23" t="s">
        <v>40</v>
      </c>
      <c r="AD19" s="23" t="str">
        <f t="shared" ref="AD19:AK19" si="10">IF(AD$8="Sun","WO","")</f>
        <v>WO</v>
      </c>
      <c r="AE19" s="23" t="s">
        <v>40</v>
      </c>
      <c r="AF19" s="23" t="s">
        <v>41</v>
      </c>
      <c r="AG19" s="23" t="s">
        <v>40</v>
      </c>
      <c r="AH19" s="23" t="s">
        <v>40</v>
      </c>
      <c r="AI19" s="23" t="s">
        <v>42</v>
      </c>
      <c r="AJ19" s="23" t="s">
        <v>40</v>
      </c>
      <c r="AK19" s="23" t="str">
        <f t="shared" si="10"/>
        <v>WO</v>
      </c>
      <c r="AL19" s="23" t="s">
        <v>40</v>
      </c>
      <c r="AM19" s="23" t="s">
        <v>40</v>
      </c>
      <c r="AN19" s="23" t="s">
        <v>40</v>
      </c>
      <c r="AO19" s="24" t="s">
        <v>40</v>
      </c>
      <c r="AP19" s="52"/>
      <c r="AQ19" s="54"/>
      <c r="AR19" s="30">
        <v>10</v>
      </c>
      <c r="AS19" s="11">
        <v>1010</v>
      </c>
      <c r="AT19" s="11" t="str">
        <f t="shared" si="3"/>
        <v>July</v>
      </c>
      <c r="AU19" s="11" t="s">
        <v>12</v>
      </c>
      <c r="AV19" s="39">
        <f t="shared" si="4"/>
        <v>21</v>
      </c>
      <c r="AW19">
        <f t="shared" si="5"/>
        <v>3</v>
      </c>
      <c r="AX19">
        <f t="shared" si="6"/>
        <v>3</v>
      </c>
      <c r="AY19">
        <f t="shared" si="7"/>
        <v>4</v>
      </c>
      <c r="AZ19">
        <f t="shared" si="8"/>
        <v>30</v>
      </c>
      <c r="BA19">
        <f>JulyReport[[#This Row],[Days]]-JulyReport[[#This Row],[Absent]]</f>
        <v>27</v>
      </c>
      <c r="BB19" s="43">
        <v>45000</v>
      </c>
      <c r="BC19" s="43">
        <f>JulyReport[[#This Row],[Salary]]/JulyReport[[#This Row],[Days]]</f>
        <v>1500</v>
      </c>
      <c r="BD19" s="43">
        <f>JulyReport[[#This Row],[Per Day Salary]]*JulyReport[[#This Row],[Absent]]</f>
        <v>4500</v>
      </c>
      <c r="BE19" s="43">
        <f>JulyReport[[#This Row],[Salary]]-JulyReport[[#This Row],[Deduction]]</f>
        <v>40500</v>
      </c>
      <c r="BF19" s="44"/>
      <c r="BG19" s="54"/>
      <c r="BH19" s="49"/>
    </row>
    <row r="20" spans="4:60" x14ac:dyDescent="0.3">
      <c r="D20" s="49"/>
      <c r="E20" s="49"/>
      <c r="F20" s="52"/>
      <c r="G20" s="7">
        <v>11</v>
      </c>
      <c r="H20" s="4" t="s">
        <v>13</v>
      </c>
      <c r="I20" s="11">
        <v>1011</v>
      </c>
      <c r="J20" s="22">
        <f>COUNTIF(K$8:$AO18,"Sun")</f>
        <v>4</v>
      </c>
      <c r="K20" s="23" t="s">
        <v>40</v>
      </c>
      <c r="L20" s="23" t="s">
        <v>40</v>
      </c>
      <c r="M20" s="23" t="s">
        <v>42</v>
      </c>
      <c r="N20" s="23" t="s">
        <v>40</v>
      </c>
      <c r="O20" s="23" t="s">
        <v>40</v>
      </c>
      <c r="P20" s="23" t="str">
        <f t="shared" si="9"/>
        <v>WO</v>
      </c>
      <c r="Q20" s="23" t="s">
        <v>40</v>
      </c>
      <c r="R20" s="23" t="s">
        <v>42</v>
      </c>
      <c r="S20" s="23" t="s">
        <v>40</v>
      </c>
      <c r="T20" s="23" t="s">
        <v>40</v>
      </c>
      <c r="U20" s="23" t="s">
        <v>40</v>
      </c>
      <c r="V20" s="23" t="s">
        <v>40</v>
      </c>
      <c r="W20" s="23" t="str">
        <f t="shared" si="9"/>
        <v>WO</v>
      </c>
      <c r="X20" s="23" t="s">
        <v>40</v>
      </c>
      <c r="Y20" s="23" t="s">
        <v>40</v>
      </c>
      <c r="Z20" s="23" t="s">
        <v>40</v>
      </c>
      <c r="AA20" s="23" t="s">
        <v>40</v>
      </c>
      <c r="AB20" s="23" t="s">
        <v>40</v>
      </c>
      <c r="AC20" s="23" t="s">
        <v>40</v>
      </c>
      <c r="AD20" s="23" t="str">
        <f t="shared" ref="AD20:AK29" si="11">IF(AD$8="Sun","WO","")</f>
        <v>WO</v>
      </c>
      <c r="AE20" s="23" t="s">
        <v>40</v>
      </c>
      <c r="AF20" s="23" t="s">
        <v>40</v>
      </c>
      <c r="AG20" s="23" t="s">
        <v>40</v>
      </c>
      <c r="AH20" s="23" t="s">
        <v>40</v>
      </c>
      <c r="AI20" s="23" t="s">
        <v>42</v>
      </c>
      <c r="AJ20" s="23" t="s">
        <v>40</v>
      </c>
      <c r="AK20" s="23" t="str">
        <f t="shared" si="11"/>
        <v>WO</v>
      </c>
      <c r="AL20" s="23" t="s">
        <v>40</v>
      </c>
      <c r="AM20" s="23" t="s">
        <v>40</v>
      </c>
      <c r="AN20" s="23" t="s">
        <v>40</v>
      </c>
      <c r="AO20" s="24" t="s">
        <v>40</v>
      </c>
      <c r="AP20" s="52"/>
      <c r="AQ20" s="54"/>
      <c r="AR20" s="30">
        <v>11</v>
      </c>
      <c r="AS20" s="11">
        <v>1011</v>
      </c>
      <c r="AT20" s="11" t="str">
        <f t="shared" si="3"/>
        <v>July</v>
      </c>
      <c r="AU20" s="11" t="s">
        <v>13</v>
      </c>
      <c r="AV20" s="39">
        <f t="shared" si="4"/>
        <v>24</v>
      </c>
      <c r="AW20">
        <f t="shared" si="5"/>
        <v>0</v>
      </c>
      <c r="AX20">
        <f t="shared" si="6"/>
        <v>3</v>
      </c>
      <c r="AY20">
        <f t="shared" si="7"/>
        <v>4</v>
      </c>
      <c r="AZ20">
        <f t="shared" si="8"/>
        <v>30</v>
      </c>
      <c r="BA20">
        <f>JulyReport[[#This Row],[Days]]-JulyReport[[#This Row],[Absent]]</f>
        <v>30</v>
      </c>
      <c r="BB20" s="43">
        <v>48000</v>
      </c>
      <c r="BC20" s="43">
        <f>JulyReport[[#This Row],[Salary]]/JulyReport[[#This Row],[Days]]</f>
        <v>1600</v>
      </c>
      <c r="BD20" s="43">
        <f>JulyReport[[#This Row],[Per Day Salary]]*JulyReport[[#This Row],[Absent]]</f>
        <v>0</v>
      </c>
      <c r="BE20" s="43">
        <f>JulyReport[[#This Row],[Salary]]-JulyReport[[#This Row],[Deduction]]</f>
        <v>48000</v>
      </c>
      <c r="BF20" s="44"/>
      <c r="BG20" s="54"/>
      <c r="BH20" s="49"/>
    </row>
    <row r="21" spans="4:60" x14ac:dyDescent="0.3">
      <c r="D21" s="49"/>
      <c r="E21" s="49"/>
      <c r="F21" s="52"/>
      <c r="G21" s="7">
        <v>12</v>
      </c>
      <c r="H21" s="4" t="s">
        <v>14</v>
      </c>
      <c r="I21" s="11">
        <v>1012</v>
      </c>
      <c r="J21" s="22">
        <f>COUNTIF(K$8:$AO19,"Sun")</f>
        <v>4</v>
      </c>
      <c r="K21" s="23" t="s">
        <v>40</v>
      </c>
      <c r="L21" s="23" t="s">
        <v>40</v>
      </c>
      <c r="M21" s="23" t="s">
        <v>42</v>
      </c>
      <c r="N21" s="23" t="s">
        <v>40</v>
      </c>
      <c r="O21" s="23" t="s">
        <v>40</v>
      </c>
      <c r="P21" s="23" t="str">
        <f t="shared" si="9"/>
        <v>WO</v>
      </c>
      <c r="Q21" s="23" t="s">
        <v>41</v>
      </c>
      <c r="R21" s="23" t="s">
        <v>42</v>
      </c>
      <c r="S21" s="23" t="s">
        <v>40</v>
      </c>
      <c r="T21" s="23" t="s">
        <v>40</v>
      </c>
      <c r="U21" s="23" t="s">
        <v>40</v>
      </c>
      <c r="V21" s="23" t="s">
        <v>40</v>
      </c>
      <c r="W21" s="23" t="str">
        <f t="shared" si="9"/>
        <v>WO</v>
      </c>
      <c r="X21" s="23" t="s">
        <v>40</v>
      </c>
      <c r="Y21" s="23" t="s">
        <v>40</v>
      </c>
      <c r="Z21" s="23" t="s">
        <v>40</v>
      </c>
      <c r="AA21" s="23" t="s">
        <v>40</v>
      </c>
      <c r="AB21" s="23" t="s">
        <v>40</v>
      </c>
      <c r="AC21" s="23" t="s">
        <v>40</v>
      </c>
      <c r="AD21" s="23" t="str">
        <f t="shared" si="11"/>
        <v>WO</v>
      </c>
      <c r="AE21" s="23" t="s">
        <v>40</v>
      </c>
      <c r="AF21" s="23" t="s">
        <v>40</v>
      </c>
      <c r="AG21" s="23" t="s">
        <v>40</v>
      </c>
      <c r="AH21" s="23" t="s">
        <v>40</v>
      </c>
      <c r="AI21" s="23" t="s">
        <v>42</v>
      </c>
      <c r="AJ21" s="23" t="s">
        <v>40</v>
      </c>
      <c r="AK21" s="23" t="str">
        <f t="shared" si="11"/>
        <v>WO</v>
      </c>
      <c r="AL21" s="23" t="s">
        <v>40</v>
      </c>
      <c r="AM21" s="23" t="s">
        <v>40</v>
      </c>
      <c r="AN21" s="23" t="s">
        <v>40</v>
      </c>
      <c r="AO21" s="24" t="s">
        <v>40</v>
      </c>
      <c r="AP21" s="52"/>
      <c r="AQ21" s="54"/>
      <c r="AR21" s="30">
        <v>12</v>
      </c>
      <c r="AS21" s="11">
        <v>1012</v>
      </c>
      <c r="AT21" s="11" t="str">
        <f t="shared" si="3"/>
        <v>July</v>
      </c>
      <c r="AU21" s="11" t="s">
        <v>14</v>
      </c>
      <c r="AV21" s="39">
        <f t="shared" si="4"/>
        <v>23</v>
      </c>
      <c r="AW21">
        <f t="shared" si="5"/>
        <v>1</v>
      </c>
      <c r="AX21">
        <f t="shared" si="6"/>
        <v>3</v>
      </c>
      <c r="AY21">
        <f t="shared" si="7"/>
        <v>4</v>
      </c>
      <c r="AZ21">
        <f t="shared" si="8"/>
        <v>30</v>
      </c>
      <c r="BA21">
        <f>JulyReport[[#This Row],[Days]]-JulyReport[[#This Row],[Absent]]</f>
        <v>29</v>
      </c>
      <c r="BB21" s="43">
        <v>52000</v>
      </c>
      <c r="BC21" s="43">
        <f>JulyReport[[#This Row],[Salary]]/JulyReport[[#This Row],[Days]]</f>
        <v>1733.3333333333333</v>
      </c>
      <c r="BD21" s="43">
        <f>JulyReport[[#This Row],[Per Day Salary]]*JulyReport[[#This Row],[Absent]]</f>
        <v>1733.3333333333333</v>
      </c>
      <c r="BE21" s="43">
        <f>JulyReport[[#This Row],[Salary]]-JulyReport[[#This Row],[Deduction]]</f>
        <v>50266.666666666664</v>
      </c>
      <c r="BF21" s="44"/>
      <c r="BG21" s="54"/>
      <c r="BH21" s="49"/>
    </row>
    <row r="22" spans="4:60" x14ac:dyDescent="0.3">
      <c r="D22" s="49"/>
      <c r="E22" s="49"/>
      <c r="F22" s="52"/>
      <c r="G22" s="7">
        <v>13</v>
      </c>
      <c r="H22" s="4" t="s">
        <v>15</v>
      </c>
      <c r="I22" s="11">
        <v>1013</v>
      </c>
      <c r="J22" s="22">
        <f>COUNTIF(K$8:$AO20,"Sun")</f>
        <v>4</v>
      </c>
      <c r="K22" s="23" t="s">
        <v>40</v>
      </c>
      <c r="L22" s="23" t="s">
        <v>41</v>
      </c>
      <c r="M22" s="23" t="s">
        <v>42</v>
      </c>
      <c r="N22" s="23" t="s">
        <v>40</v>
      </c>
      <c r="O22" s="23" t="s">
        <v>40</v>
      </c>
      <c r="P22" s="23" t="str">
        <f t="shared" si="9"/>
        <v>WO</v>
      </c>
      <c r="Q22" s="23" t="s">
        <v>40</v>
      </c>
      <c r="R22" s="23" t="s">
        <v>42</v>
      </c>
      <c r="S22" s="23" t="s">
        <v>40</v>
      </c>
      <c r="T22" s="23" t="s">
        <v>41</v>
      </c>
      <c r="U22" s="23" t="s">
        <v>40</v>
      </c>
      <c r="V22" s="23" t="s">
        <v>40</v>
      </c>
      <c r="W22" s="23" t="str">
        <f t="shared" si="9"/>
        <v>WO</v>
      </c>
      <c r="X22" s="23" t="s">
        <v>40</v>
      </c>
      <c r="Y22" s="23" t="s">
        <v>40</v>
      </c>
      <c r="Z22" s="23" t="s">
        <v>40</v>
      </c>
      <c r="AA22" s="23" t="s">
        <v>40</v>
      </c>
      <c r="AB22" s="23" t="s">
        <v>40</v>
      </c>
      <c r="AC22" s="23" t="s">
        <v>40</v>
      </c>
      <c r="AD22" s="23"/>
      <c r="AE22" s="23" t="s">
        <v>40</v>
      </c>
      <c r="AF22" s="23" t="s">
        <v>40</v>
      </c>
      <c r="AG22" s="23" t="s">
        <v>40</v>
      </c>
      <c r="AH22" s="23" t="s">
        <v>40</v>
      </c>
      <c r="AI22" s="23" t="s">
        <v>42</v>
      </c>
      <c r="AJ22" s="23" t="s">
        <v>40</v>
      </c>
      <c r="AK22" s="23" t="str">
        <f t="shared" si="11"/>
        <v>WO</v>
      </c>
      <c r="AL22" s="23" t="s">
        <v>41</v>
      </c>
      <c r="AM22" s="23" t="s">
        <v>40</v>
      </c>
      <c r="AN22" s="23" t="s">
        <v>40</v>
      </c>
      <c r="AO22" s="24" t="s">
        <v>40</v>
      </c>
      <c r="AP22" s="52"/>
      <c r="AQ22" s="54"/>
      <c r="AR22" s="30">
        <v>13</v>
      </c>
      <c r="AS22" s="11">
        <v>1013</v>
      </c>
      <c r="AT22" s="11" t="str">
        <f t="shared" si="3"/>
        <v>July</v>
      </c>
      <c r="AU22" s="11" t="s">
        <v>15</v>
      </c>
      <c r="AV22" s="39">
        <f t="shared" si="4"/>
        <v>21</v>
      </c>
      <c r="AW22">
        <f t="shared" si="5"/>
        <v>3</v>
      </c>
      <c r="AX22">
        <f t="shared" si="6"/>
        <v>3</v>
      </c>
      <c r="AY22">
        <f t="shared" si="7"/>
        <v>4</v>
      </c>
      <c r="AZ22">
        <f t="shared" si="8"/>
        <v>30</v>
      </c>
      <c r="BA22">
        <f>JulyReport[[#This Row],[Days]]-JulyReport[[#This Row],[Absent]]</f>
        <v>27</v>
      </c>
      <c r="BB22" s="43">
        <v>45000</v>
      </c>
      <c r="BC22" s="43">
        <f>JulyReport[[#This Row],[Salary]]/JulyReport[[#This Row],[Days]]</f>
        <v>1500</v>
      </c>
      <c r="BD22" s="43">
        <f>JulyReport[[#This Row],[Per Day Salary]]*JulyReport[[#This Row],[Absent]]</f>
        <v>4500</v>
      </c>
      <c r="BE22" s="43">
        <f>JulyReport[[#This Row],[Salary]]-JulyReport[[#This Row],[Deduction]]</f>
        <v>40500</v>
      </c>
      <c r="BF22" s="44"/>
      <c r="BG22" s="54"/>
      <c r="BH22" s="49"/>
    </row>
    <row r="23" spans="4:60" x14ac:dyDescent="0.3">
      <c r="D23" s="49"/>
      <c r="E23" s="49"/>
      <c r="F23" s="52"/>
      <c r="G23" s="7">
        <v>14</v>
      </c>
      <c r="H23" s="4" t="s">
        <v>16</v>
      </c>
      <c r="I23" s="11">
        <v>1014</v>
      </c>
      <c r="J23" s="22">
        <f>COUNTIF(K$8:$AO21,"Sun")</f>
        <v>4</v>
      </c>
      <c r="K23" s="23" t="s">
        <v>40</v>
      </c>
      <c r="L23" s="23" t="s">
        <v>40</v>
      </c>
      <c r="M23" s="23" t="s">
        <v>42</v>
      </c>
      <c r="N23" s="23" t="s">
        <v>40</v>
      </c>
      <c r="O23" s="23" t="s">
        <v>41</v>
      </c>
      <c r="P23" s="23" t="str">
        <f t="shared" si="9"/>
        <v>WO</v>
      </c>
      <c r="Q23" s="23" t="s">
        <v>40</v>
      </c>
      <c r="R23" s="23" t="s">
        <v>42</v>
      </c>
      <c r="S23" s="23" t="s">
        <v>40</v>
      </c>
      <c r="T23" s="23" t="s">
        <v>40</v>
      </c>
      <c r="U23" s="23" t="s">
        <v>40</v>
      </c>
      <c r="V23" s="23" t="s">
        <v>40</v>
      </c>
      <c r="W23" s="23" t="str">
        <f t="shared" si="9"/>
        <v>WO</v>
      </c>
      <c r="X23" s="23" t="s">
        <v>40</v>
      </c>
      <c r="Y23" s="23" t="s">
        <v>41</v>
      </c>
      <c r="Z23" s="23" t="s">
        <v>40</v>
      </c>
      <c r="AA23" s="23" t="s">
        <v>40</v>
      </c>
      <c r="AB23" s="23" t="s">
        <v>40</v>
      </c>
      <c r="AC23" s="23" t="s">
        <v>40</v>
      </c>
      <c r="AD23" s="23" t="str">
        <f t="shared" si="11"/>
        <v>WO</v>
      </c>
      <c r="AE23" s="23" t="s">
        <v>41</v>
      </c>
      <c r="AF23" s="23" t="s">
        <v>41</v>
      </c>
      <c r="AG23" s="23" t="s">
        <v>41</v>
      </c>
      <c r="AH23" s="23" t="s">
        <v>41</v>
      </c>
      <c r="AI23" s="23" t="s">
        <v>42</v>
      </c>
      <c r="AJ23" s="23" t="s">
        <v>40</v>
      </c>
      <c r="AK23" s="23" t="str">
        <f t="shared" si="11"/>
        <v>WO</v>
      </c>
      <c r="AL23" s="23" t="s">
        <v>40</v>
      </c>
      <c r="AM23" s="23" t="s">
        <v>40</v>
      </c>
      <c r="AN23" s="23" t="s">
        <v>41</v>
      </c>
      <c r="AO23" s="24" t="s">
        <v>40</v>
      </c>
      <c r="AP23" s="52"/>
      <c r="AQ23" s="54"/>
      <c r="AR23" s="30">
        <v>14</v>
      </c>
      <c r="AS23" s="11">
        <v>1014</v>
      </c>
      <c r="AT23" s="11" t="str">
        <f t="shared" si="3"/>
        <v>July</v>
      </c>
      <c r="AU23" s="11" t="s">
        <v>16</v>
      </c>
      <c r="AV23" s="39">
        <f t="shared" si="4"/>
        <v>17</v>
      </c>
      <c r="AW23">
        <f t="shared" si="5"/>
        <v>7</v>
      </c>
      <c r="AX23">
        <f t="shared" si="6"/>
        <v>3</v>
      </c>
      <c r="AY23">
        <f t="shared" si="7"/>
        <v>4</v>
      </c>
      <c r="AZ23">
        <f t="shared" si="8"/>
        <v>30</v>
      </c>
      <c r="BA23">
        <f>JulyReport[[#This Row],[Days]]-JulyReport[[#This Row],[Absent]]</f>
        <v>23</v>
      </c>
      <c r="BB23" s="43">
        <v>15000</v>
      </c>
      <c r="BC23" s="43">
        <f>JulyReport[[#This Row],[Salary]]/JulyReport[[#This Row],[Days]]</f>
        <v>500</v>
      </c>
      <c r="BD23" s="43">
        <f>JulyReport[[#This Row],[Per Day Salary]]*JulyReport[[#This Row],[Absent]]</f>
        <v>3500</v>
      </c>
      <c r="BE23" s="43">
        <f>JulyReport[[#This Row],[Salary]]-JulyReport[[#This Row],[Deduction]]</f>
        <v>11500</v>
      </c>
      <c r="BF23" s="44"/>
      <c r="BG23" s="54"/>
      <c r="BH23" s="49"/>
    </row>
    <row r="24" spans="4:60" x14ac:dyDescent="0.3">
      <c r="D24" s="49"/>
      <c r="E24" s="49"/>
      <c r="F24" s="52"/>
      <c r="G24" s="7">
        <v>15</v>
      </c>
      <c r="H24" s="4" t="s">
        <v>17</v>
      </c>
      <c r="I24" s="11">
        <v>1015</v>
      </c>
      <c r="J24" s="22">
        <f>COUNTIF(K$8:$AO22,"Sun")</f>
        <v>4</v>
      </c>
      <c r="K24" s="23" t="s">
        <v>40</v>
      </c>
      <c r="L24" s="23" t="s">
        <v>40</v>
      </c>
      <c r="M24" s="23" t="s">
        <v>42</v>
      </c>
      <c r="N24" s="23" t="s">
        <v>40</v>
      </c>
      <c r="O24" s="23" t="s">
        <v>40</v>
      </c>
      <c r="P24" s="23" t="str">
        <f t="shared" si="9"/>
        <v>WO</v>
      </c>
      <c r="Q24" s="23" t="s">
        <v>40</v>
      </c>
      <c r="R24" s="23" t="s">
        <v>42</v>
      </c>
      <c r="S24" s="23" t="s">
        <v>40</v>
      </c>
      <c r="T24" s="23" t="s">
        <v>40</v>
      </c>
      <c r="U24" s="23" t="s">
        <v>40</v>
      </c>
      <c r="V24" s="23" t="s">
        <v>40</v>
      </c>
      <c r="W24" s="23" t="str">
        <f t="shared" si="9"/>
        <v>WO</v>
      </c>
      <c r="X24" s="23" t="s">
        <v>40</v>
      </c>
      <c r="Y24" s="23" t="s">
        <v>40</v>
      </c>
      <c r="Z24" s="23" t="s">
        <v>40</v>
      </c>
      <c r="AA24" s="23" t="s">
        <v>40</v>
      </c>
      <c r="AB24" s="23" t="s">
        <v>40</v>
      </c>
      <c r="AC24" s="23" t="s">
        <v>40</v>
      </c>
      <c r="AD24" s="23" t="str">
        <f t="shared" si="11"/>
        <v>WO</v>
      </c>
      <c r="AE24" s="23" t="s">
        <v>40</v>
      </c>
      <c r="AF24" s="23" t="s">
        <v>40</v>
      </c>
      <c r="AG24" s="23" t="s">
        <v>40</v>
      </c>
      <c r="AH24" s="23" t="s">
        <v>40</v>
      </c>
      <c r="AI24" s="23" t="s">
        <v>42</v>
      </c>
      <c r="AJ24" s="23" t="s">
        <v>40</v>
      </c>
      <c r="AK24" s="23" t="str">
        <f t="shared" si="11"/>
        <v>WO</v>
      </c>
      <c r="AL24" s="23" t="s">
        <v>40</v>
      </c>
      <c r="AM24" s="23" t="s">
        <v>40</v>
      </c>
      <c r="AN24" s="23" t="s">
        <v>40</v>
      </c>
      <c r="AO24" s="24" t="s">
        <v>40</v>
      </c>
      <c r="AP24" s="52"/>
      <c r="AQ24" s="54"/>
      <c r="AR24" s="30">
        <v>15</v>
      </c>
      <c r="AS24" s="11">
        <v>1015</v>
      </c>
      <c r="AT24" s="11" t="str">
        <f t="shared" si="3"/>
        <v>July</v>
      </c>
      <c r="AU24" s="11" t="s">
        <v>17</v>
      </c>
      <c r="AV24" s="39">
        <f t="shared" si="4"/>
        <v>24</v>
      </c>
      <c r="AW24">
        <f t="shared" si="5"/>
        <v>0</v>
      </c>
      <c r="AX24">
        <f t="shared" si="6"/>
        <v>3</v>
      </c>
      <c r="AY24">
        <f t="shared" si="7"/>
        <v>4</v>
      </c>
      <c r="AZ24">
        <f t="shared" si="8"/>
        <v>30</v>
      </c>
      <c r="BA24">
        <f>JulyReport[[#This Row],[Days]]-JulyReport[[#This Row],[Absent]]</f>
        <v>30</v>
      </c>
      <c r="BB24" s="43">
        <v>46000</v>
      </c>
      <c r="BC24" s="43">
        <f>JulyReport[[#This Row],[Salary]]/JulyReport[[#This Row],[Days]]</f>
        <v>1533.3333333333333</v>
      </c>
      <c r="BD24" s="43">
        <f>JulyReport[[#This Row],[Per Day Salary]]*JulyReport[[#This Row],[Absent]]</f>
        <v>0</v>
      </c>
      <c r="BE24" s="43">
        <f>JulyReport[[#This Row],[Salary]]-JulyReport[[#This Row],[Deduction]]</f>
        <v>46000</v>
      </c>
      <c r="BF24" s="44"/>
      <c r="BG24" s="54"/>
      <c r="BH24" s="49"/>
    </row>
    <row r="25" spans="4:60" x14ac:dyDescent="0.3">
      <c r="D25" s="49"/>
      <c r="E25" s="49"/>
      <c r="F25" s="52"/>
      <c r="G25" s="7">
        <v>16</v>
      </c>
      <c r="H25" s="4" t="s">
        <v>18</v>
      </c>
      <c r="I25" s="11">
        <v>1016</v>
      </c>
      <c r="J25" s="22">
        <f>COUNTIF(K$8:$AO23,"Sun")</f>
        <v>4</v>
      </c>
      <c r="K25" s="23" t="s">
        <v>41</v>
      </c>
      <c r="L25" s="23" t="s">
        <v>40</v>
      </c>
      <c r="M25" s="23" t="s">
        <v>42</v>
      </c>
      <c r="N25" s="23" t="s">
        <v>40</v>
      </c>
      <c r="O25" s="23" t="s">
        <v>40</v>
      </c>
      <c r="P25" s="23" t="str">
        <f t="shared" si="9"/>
        <v>WO</v>
      </c>
      <c r="Q25" s="23" t="s">
        <v>40</v>
      </c>
      <c r="R25" s="23" t="s">
        <v>42</v>
      </c>
      <c r="S25" s="23" t="s">
        <v>40</v>
      </c>
      <c r="T25" s="23" t="s">
        <v>40</v>
      </c>
      <c r="U25" s="23" t="s">
        <v>41</v>
      </c>
      <c r="V25" s="23" t="s">
        <v>40</v>
      </c>
      <c r="W25" s="23" t="str">
        <f t="shared" si="9"/>
        <v>WO</v>
      </c>
      <c r="X25" s="23" t="s">
        <v>40</v>
      </c>
      <c r="Y25" s="23" t="s">
        <v>40</v>
      </c>
      <c r="Z25" s="23" t="s">
        <v>40</v>
      </c>
      <c r="AA25" s="23" t="s">
        <v>40</v>
      </c>
      <c r="AB25" s="23" t="s">
        <v>40</v>
      </c>
      <c r="AC25" s="23" t="s">
        <v>40</v>
      </c>
      <c r="AD25" s="23" t="str">
        <f t="shared" si="11"/>
        <v>WO</v>
      </c>
      <c r="AE25" s="23" t="s">
        <v>40</v>
      </c>
      <c r="AF25" s="23" t="s">
        <v>40</v>
      </c>
      <c r="AG25" s="23" t="s">
        <v>40</v>
      </c>
      <c r="AH25" s="23" t="s">
        <v>40</v>
      </c>
      <c r="AI25" s="23" t="s">
        <v>42</v>
      </c>
      <c r="AJ25" s="23" t="s">
        <v>40</v>
      </c>
      <c r="AK25" s="23" t="str">
        <f t="shared" si="11"/>
        <v>WO</v>
      </c>
      <c r="AL25" s="23" t="s">
        <v>40</v>
      </c>
      <c r="AM25" s="23" t="s">
        <v>40</v>
      </c>
      <c r="AN25" s="23" t="s">
        <v>40</v>
      </c>
      <c r="AO25" s="24" t="s">
        <v>40</v>
      </c>
      <c r="AP25" s="52"/>
      <c r="AQ25" s="54"/>
      <c r="AR25" s="30">
        <v>16</v>
      </c>
      <c r="AS25" s="11">
        <v>1016</v>
      </c>
      <c r="AT25" s="11" t="str">
        <f t="shared" si="3"/>
        <v>July</v>
      </c>
      <c r="AU25" s="11" t="s">
        <v>18</v>
      </c>
      <c r="AV25" s="39">
        <f t="shared" si="4"/>
        <v>22</v>
      </c>
      <c r="AW25">
        <f t="shared" si="5"/>
        <v>2</v>
      </c>
      <c r="AX25">
        <f t="shared" si="6"/>
        <v>3</v>
      </c>
      <c r="AY25">
        <f t="shared" si="7"/>
        <v>4</v>
      </c>
      <c r="AZ25">
        <f t="shared" si="8"/>
        <v>30</v>
      </c>
      <c r="BA25">
        <f>JulyReport[[#This Row],[Days]]-JulyReport[[#This Row],[Absent]]</f>
        <v>28</v>
      </c>
      <c r="BB25" s="43">
        <v>52000</v>
      </c>
      <c r="BC25" s="43">
        <f>JulyReport[[#This Row],[Salary]]/JulyReport[[#This Row],[Days]]</f>
        <v>1733.3333333333333</v>
      </c>
      <c r="BD25" s="43">
        <f>JulyReport[[#This Row],[Per Day Salary]]*JulyReport[[#This Row],[Absent]]</f>
        <v>3466.6666666666665</v>
      </c>
      <c r="BE25" s="43">
        <f>JulyReport[[#This Row],[Salary]]-JulyReport[[#This Row],[Deduction]]</f>
        <v>48533.333333333336</v>
      </c>
      <c r="BF25" s="44"/>
      <c r="BG25" s="54"/>
      <c r="BH25" s="49"/>
    </row>
    <row r="26" spans="4:60" x14ac:dyDescent="0.3">
      <c r="D26" s="49"/>
      <c r="E26" s="49"/>
      <c r="F26" s="52"/>
      <c r="G26" s="7">
        <v>17</v>
      </c>
      <c r="H26" s="4" t="s">
        <v>19</v>
      </c>
      <c r="I26" s="11">
        <v>1017</v>
      </c>
      <c r="J26" s="22">
        <f>COUNTIF(K$8:$AO24,"Sun")</f>
        <v>4</v>
      </c>
      <c r="K26" s="23" t="s">
        <v>40</v>
      </c>
      <c r="L26" s="23" t="s">
        <v>40</v>
      </c>
      <c r="M26" s="23" t="s">
        <v>42</v>
      </c>
      <c r="N26" s="23" t="s">
        <v>40</v>
      </c>
      <c r="O26" s="23" t="s">
        <v>40</v>
      </c>
      <c r="P26" s="23" t="str">
        <f t="shared" si="9"/>
        <v>WO</v>
      </c>
      <c r="Q26" s="23" t="s">
        <v>41</v>
      </c>
      <c r="R26" s="23" t="s">
        <v>42</v>
      </c>
      <c r="S26" s="23" t="s">
        <v>40</v>
      </c>
      <c r="T26" s="23" t="s">
        <v>40</v>
      </c>
      <c r="U26" s="23" t="s">
        <v>40</v>
      </c>
      <c r="V26" s="23" t="s">
        <v>40</v>
      </c>
      <c r="W26" s="23" t="str">
        <f t="shared" si="9"/>
        <v>WO</v>
      </c>
      <c r="X26" s="23" t="s">
        <v>40</v>
      </c>
      <c r="Y26" s="23" t="s">
        <v>40</v>
      </c>
      <c r="Z26" s="23" t="s">
        <v>41</v>
      </c>
      <c r="AA26" s="23" t="s">
        <v>40</v>
      </c>
      <c r="AB26" s="23" t="s">
        <v>40</v>
      </c>
      <c r="AC26" s="23" t="s">
        <v>40</v>
      </c>
      <c r="AD26" s="23" t="str">
        <f t="shared" si="11"/>
        <v>WO</v>
      </c>
      <c r="AE26" s="23" t="s">
        <v>40</v>
      </c>
      <c r="AF26" s="23" t="s">
        <v>40</v>
      </c>
      <c r="AG26" s="23" t="s">
        <v>41</v>
      </c>
      <c r="AH26" s="23" t="s">
        <v>40</v>
      </c>
      <c r="AI26" s="23" t="s">
        <v>42</v>
      </c>
      <c r="AJ26" s="23" t="s">
        <v>40</v>
      </c>
      <c r="AK26" s="23" t="str">
        <f t="shared" si="11"/>
        <v>WO</v>
      </c>
      <c r="AL26" s="23" t="s">
        <v>41</v>
      </c>
      <c r="AM26" s="23" t="s">
        <v>41</v>
      </c>
      <c r="AN26" s="23" t="s">
        <v>40</v>
      </c>
      <c r="AO26" s="24" t="s">
        <v>40</v>
      </c>
      <c r="AP26" s="52"/>
      <c r="AQ26" s="54"/>
      <c r="AR26" s="30">
        <v>17</v>
      </c>
      <c r="AS26" s="11">
        <v>1017</v>
      </c>
      <c r="AT26" s="11" t="str">
        <f t="shared" si="3"/>
        <v>July</v>
      </c>
      <c r="AU26" s="11" t="s">
        <v>19</v>
      </c>
      <c r="AV26" s="39">
        <f t="shared" si="4"/>
        <v>19</v>
      </c>
      <c r="AW26">
        <f t="shared" si="5"/>
        <v>5</v>
      </c>
      <c r="AX26">
        <f t="shared" si="6"/>
        <v>3</v>
      </c>
      <c r="AY26">
        <f t="shared" si="7"/>
        <v>4</v>
      </c>
      <c r="AZ26">
        <f t="shared" si="8"/>
        <v>30</v>
      </c>
      <c r="BA26">
        <f>JulyReport[[#This Row],[Days]]-JulyReport[[#This Row],[Absent]]</f>
        <v>25</v>
      </c>
      <c r="BB26" s="43">
        <v>42000</v>
      </c>
      <c r="BC26" s="43">
        <f>JulyReport[[#This Row],[Salary]]/JulyReport[[#This Row],[Days]]</f>
        <v>1400</v>
      </c>
      <c r="BD26" s="43">
        <f>JulyReport[[#This Row],[Per Day Salary]]*JulyReport[[#This Row],[Absent]]</f>
        <v>7000</v>
      </c>
      <c r="BE26" s="43">
        <f>JulyReport[[#This Row],[Salary]]-JulyReport[[#This Row],[Deduction]]</f>
        <v>35000</v>
      </c>
      <c r="BF26" s="44"/>
      <c r="BG26" s="54"/>
      <c r="BH26" s="49"/>
    </row>
    <row r="27" spans="4:60" x14ac:dyDescent="0.3">
      <c r="D27" s="49"/>
      <c r="E27" s="49"/>
      <c r="F27" s="52"/>
      <c r="G27" s="7">
        <v>18</v>
      </c>
      <c r="H27" s="4" t="s">
        <v>20</v>
      </c>
      <c r="I27" s="11">
        <v>1018</v>
      </c>
      <c r="J27" s="22">
        <f>COUNTIF(K$8:$AO25,"Sun")</f>
        <v>4</v>
      </c>
      <c r="K27" s="23" t="s">
        <v>40</v>
      </c>
      <c r="L27" s="23" t="s">
        <v>40</v>
      </c>
      <c r="M27" s="23" t="s">
        <v>42</v>
      </c>
      <c r="N27" s="23" t="s">
        <v>40</v>
      </c>
      <c r="O27" s="23" t="s">
        <v>40</v>
      </c>
      <c r="P27" s="23" t="str">
        <f t="shared" si="9"/>
        <v>WO</v>
      </c>
      <c r="Q27" s="23" t="s">
        <v>40</v>
      </c>
      <c r="R27" s="23" t="s">
        <v>42</v>
      </c>
      <c r="S27" s="23" t="s">
        <v>40</v>
      </c>
      <c r="T27" s="23" t="s">
        <v>40</v>
      </c>
      <c r="U27" s="23" t="s">
        <v>41</v>
      </c>
      <c r="V27" s="23" t="s">
        <v>40</v>
      </c>
      <c r="W27" s="23" t="str">
        <f t="shared" si="9"/>
        <v>WO</v>
      </c>
      <c r="X27" s="23" t="s">
        <v>40</v>
      </c>
      <c r="Y27" s="23" t="s">
        <v>40</v>
      </c>
      <c r="Z27" s="23" t="s">
        <v>40</v>
      </c>
      <c r="AA27" s="23" t="s">
        <v>40</v>
      </c>
      <c r="AB27" s="23" t="s">
        <v>40</v>
      </c>
      <c r="AC27" s="23" t="s">
        <v>40</v>
      </c>
      <c r="AD27" s="23" t="str">
        <f t="shared" si="11"/>
        <v>WO</v>
      </c>
      <c r="AE27" s="23" t="s">
        <v>40</v>
      </c>
      <c r="AF27" s="23" t="s">
        <v>40</v>
      </c>
      <c r="AG27" s="23" t="s">
        <v>40</v>
      </c>
      <c r="AH27" s="23" t="s">
        <v>40</v>
      </c>
      <c r="AI27" s="23" t="s">
        <v>42</v>
      </c>
      <c r="AJ27" s="23" t="s">
        <v>40</v>
      </c>
      <c r="AK27" s="23" t="str">
        <f t="shared" si="11"/>
        <v>WO</v>
      </c>
      <c r="AL27" s="23" t="s">
        <v>40</v>
      </c>
      <c r="AM27" s="23" t="s">
        <v>40</v>
      </c>
      <c r="AN27" s="23" t="s">
        <v>40</v>
      </c>
      <c r="AO27" s="24" t="s">
        <v>40</v>
      </c>
      <c r="AP27" s="52"/>
      <c r="AQ27" s="54"/>
      <c r="AR27" s="30">
        <v>18</v>
      </c>
      <c r="AS27" s="11">
        <v>1018</v>
      </c>
      <c r="AT27" s="11" t="str">
        <f t="shared" si="3"/>
        <v>July</v>
      </c>
      <c r="AU27" s="11" t="s">
        <v>20</v>
      </c>
      <c r="AV27" s="39">
        <f t="shared" si="4"/>
        <v>23</v>
      </c>
      <c r="AW27">
        <f t="shared" si="5"/>
        <v>1</v>
      </c>
      <c r="AX27">
        <f t="shared" si="6"/>
        <v>3</v>
      </c>
      <c r="AY27">
        <f t="shared" si="7"/>
        <v>4</v>
      </c>
      <c r="AZ27">
        <f t="shared" si="8"/>
        <v>30</v>
      </c>
      <c r="BA27">
        <f>JulyReport[[#This Row],[Days]]-JulyReport[[#This Row],[Absent]]</f>
        <v>29</v>
      </c>
      <c r="BB27" s="43">
        <v>62000</v>
      </c>
      <c r="BC27" s="43">
        <f>JulyReport[[#This Row],[Salary]]/JulyReport[[#This Row],[Days]]</f>
        <v>2066.6666666666665</v>
      </c>
      <c r="BD27" s="43">
        <f>JulyReport[[#This Row],[Per Day Salary]]*JulyReport[[#This Row],[Absent]]</f>
        <v>2066.6666666666665</v>
      </c>
      <c r="BE27" s="43">
        <f>JulyReport[[#This Row],[Salary]]-JulyReport[[#This Row],[Deduction]]</f>
        <v>59933.333333333336</v>
      </c>
      <c r="BF27" s="44"/>
      <c r="BG27" s="54"/>
      <c r="BH27" s="49"/>
    </row>
    <row r="28" spans="4:60" x14ac:dyDescent="0.3">
      <c r="D28" s="49"/>
      <c r="E28" s="49"/>
      <c r="F28" s="52"/>
      <c r="G28" s="7">
        <v>19</v>
      </c>
      <c r="H28" s="4" t="s">
        <v>21</v>
      </c>
      <c r="I28" s="11">
        <v>1019</v>
      </c>
      <c r="J28" s="22">
        <f>COUNTIF(K$8:$AO26,"Sun")</f>
        <v>4</v>
      </c>
      <c r="K28" s="23" t="s">
        <v>40</v>
      </c>
      <c r="L28" s="23" t="s">
        <v>40</v>
      </c>
      <c r="M28" s="23" t="s">
        <v>42</v>
      </c>
      <c r="N28" s="23" t="s">
        <v>40</v>
      </c>
      <c r="O28" s="23" t="s">
        <v>40</v>
      </c>
      <c r="P28" s="23" t="str">
        <f t="shared" si="9"/>
        <v>WO</v>
      </c>
      <c r="Q28" s="23" t="s">
        <v>40</v>
      </c>
      <c r="R28" s="23" t="s">
        <v>42</v>
      </c>
      <c r="S28" s="23" t="s">
        <v>40</v>
      </c>
      <c r="T28" s="23" t="s">
        <v>40</v>
      </c>
      <c r="U28" s="23" t="s">
        <v>40</v>
      </c>
      <c r="V28" s="23" t="s">
        <v>40</v>
      </c>
      <c r="W28" s="23" t="str">
        <f t="shared" si="9"/>
        <v>WO</v>
      </c>
      <c r="X28" s="23" t="s">
        <v>40</v>
      </c>
      <c r="Y28" s="23" t="s">
        <v>40</v>
      </c>
      <c r="Z28" s="23" t="s">
        <v>40</v>
      </c>
      <c r="AA28" s="23" t="s">
        <v>40</v>
      </c>
      <c r="AB28" s="23" t="s">
        <v>40</v>
      </c>
      <c r="AC28" s="23" t="s">
        <v>40</v>
      </c>
      <c r="AD28" s="23" t="str">
        <f t="shared" si="11"/>
        <v>WO</v>
      </c>
      <c r="AE28" s="23" t="s">
        <v>40</v>
      </c>
      <c r="AF28" s="23" t="s">
        <v>40</v>
      </c>
      <c r="AG28" s="23" t="s">
        <v>40</v>
      </c>
      <c r="AH28" s="23" t="s">
        <v>40</v>
      </c>
      <c r="AI28" s="23" t="s">
        <v>42</v>
      </c>
      <c r="AJ28" s="23" t="s">
        <v>40</v>
      </c>
      <c r="AK28" s="23" t="str">
        <f t="shared" si="11"/>
        <v>WO</v>
      </c>
      <c r="AL28" s="23" t="s">
        <v>40</v>
      </c>
      <c r="AM28" s="23" t="s">
        <v>40</v>
      </c>
      <c r="AN28" s="23" t="s">
        <v>40</v>
      </c>
      <c r="AO28" s="24" t="s">
        <v>40</v>
      </c>
      <c r="AP28" s="52"/>
      <c r="AQ28" s="54"/>
      <c r="AR28" s="30">
        <v>19</v>
      </c>
      <c r="AS28" s="11">
        <v>1019</v>
      </c>
      <c r="AT28" s="11" t="str">
        <f t="shared" si="3"/>
        <v>July</v>
      </c>
      <c r="AU28" s="11" t="s">
        <v>21</v>
      </c>
      <c r="AV28" s="39">
        <f t="shared" si="4"/>
        <v>24</v>
      </c>
      <c r="AW28">
        <f t="shared" si="5"/>
        <v>0</v>
      </c>
      <c r="AX28">
        <f t="shared" si="6"/>
        <v>3</v>
      </c>
      <c r="AY28">
        <f t="shared" si="7"/>
        <v>4</v>
      </c>
      <c r="AZ28">
        <f t="shared" si="8"/>
        <v>30</v>
      </c>
      <c r="BA28">
        <f>JulyReport[[#This Row],[Days]]-JulyReport[[#This Row],[Absent]]</f>
        <v>30</v>
      </c>
      <c r="BB28" s="43">
        <v>41000</v>
      </c>
      <c r="BC28" s="43">
        <f>JulyReport[[#This Row],[Salary]]/JulyReport[[#This Row],[Days]]</f>
        <v>1366.6666666666667</v>
      </c>
      <c r="BD28" s="43">
        <f>JulyReport[[#This Row],[Per Day Salary]]*JulyReport[[#This Row],[Absent]]</f>
        <v>0</v>
      </c>
      <c r="BE28" s="43">
        <f>JulyReport[[#This Row],[Salary]]-JulyReport[[#This Row],[Deduction]]</f>
        <v>41000</v>
      </c>
      <c r="BF28" s="44"/>
      <c r="BG28" s="54"/>
      <c r="BH28" s="49"/>
    </row>
    <row r="29" spans="4:60" ht="15" thickBot="1" x14ac:dyDescent="0.35">
      <c r="D29" s="49"/>
      <c r="E29" s="49"/>
      <c r="F29" s="52"/>
      <c r="G29" s="8">
        <v>20</v>
      </c>
      <c r="H29" s="9" t="s">
        <v>22</v>
      </c>
      <c r="I29" s="12">
        <v>1020</v>
      </c>
      <c r="J29" s="25">
        <v>4</v>
      </c>
      <c r="K29" s="26" t="s">
        <v>40</v>
      </c>
      <c r="L29" s="26" t="s">
        <v>40</v>
      </c>
      <c r="M29" s="26" t="s">
        <v>42</v>
      </c>
      <c r="N29" s="26" t="s">
        <v>40</v>
      </c>
      <c r="O29" s="26" t="s">
        <v>40</v>
      </c>
      <c r="P29" s="26" t="str">
        <f t="shared" si="9"/>
        <v>WO</v>
      </c>
      <c r="Q29" s="26" t="s">
        <v>40</v>
      </c>
      <c r="R29" s="26" t="s">
        <v>42</v>
      </c>
      <c r="S29" s="26" t="s">
        <v>40</v>
      </c>
      <c r="T29" s="26" t="s">
        <v>40</v>
      </c>
      <c r="U29" s="26" t="s">
        <v>40</v>
      </c>
      <c r="V29" s="26" t="s">
        <v>40</v>
      </c>
      <c r="W29" s="26" t="str">
        <f t="shared" si="9"/>
        <v>WO</v>
      </c>
      <c r="X29" s="26" t="s">
        <v>40</v>
      </c>
      <c r="Y29" s="26" t="s">
        <v>40</v>
      </c>
      <c r="Z29" s="26" t="s">
        <v>40</v>
      </c>
      <c r="AA29" s="26" t="s">
        <v>40</v>
      </c>
      <c r="AB29" s="26" t="s">
        <v>40</v>
      </c>
      <c r="AC29" s="26" t="s">
        <v>40</v>
      </c>
      <c r="AD29" s="26" t="str">
        <f t="shared" si="11"/>
        <v>WO</v>
      </c>
      <c r="AE29" s="26" t="s">
        <v>40</v>
      </c>
      <c r="AF29" s="26" t="s">
        <v>40</v>
      </c>
      <c r="AG29" s="26" t="s">
        <v>40</v>
      </c>
      <c r="AH29" s="26" t="s">
        <v>40</v>
      </c>
      <c r="AI29" s="26" t="s">
        <v>42</v>
      </c>
      <c r="AJ29" s="26" t="s">
        <v>40</v>
      </c>
      <c r="AK29" s="26" t="str">
        <f t="shared" si="11"/>
        <v>WO</v>
      </c>
      <c r="AL29" s="26" t="s">
        <v>40</v>
      </c>
      <c r="AM29" s="26" t="s">
        <v>40</v>
      </c>
      <c r="AN29" s="26" t="s">
        <v>40</v>
      </c>
      <c r="AO29" s="27" t="s">
        <v>40</v>
      </c>
      <c r="AP29" s="52"/>
      <c r="AQ29" s="54"/>
      <c r="AR29" s="31">
        <v>20</v>
      </c>
      <c r="AS29" s="12">
        <v>1020</v>
      </c>
      <c r="AT29" s="12" t="str">
        <f t="shared" si="3"/>
        <v>July</v>
      </c>
      <c r="AU29" s="12" t="s">
        <v>22</v>
      </c>
      <c r="AV29" s="45">
        <f t="shared" si="4"/>
        <v>24</v>
      </c>
      <c r="AW29" s="46">
        <f t="shared" si="5"/>
        <v>0</v>
      </c>
      <c r="AX29" s="46">
        <f t="shared" si="6"/>
        <v>3</v>
      </c>
      <c r="AY29" s="46">
        <f t="shared" si="7"/>
        <v>4</v>
      </c>
      <c r="AZ29" s="46">
        <f t="shared" si="8"/>
        <v>30</v>
      </c>
      <c r="BA29" s="46">
        <f>JulyReport[[#This Row],[Days]]-JulyReport[[#This Row],[Absent]]</f>
        <v>30</v>
      </c>
      <c r="BB29" s="47">
        <v>30000</v>
      </c>
      <c r="BC29" s="47">
        <f>JulyReport[[#This Row],[Salary]]/JulyReport[[#This Row],[Days]]</f>
        <v>1000</v>
      </c>
      <c r="BD29" s="47">
        <f>JulyReport[[#This Row],[Per Day Salary]]*JulyReport[[#This Row],[Absent]]</f>
        <v>0</v>
      </c>
      <c r="BE29" s="47">
        <f>JulyReport[[#This Row],[Salary]]-JulyReport[[#This Row],[Deduction]]</f>
        <v>30000</v>
      </c>
      <c r="BF29" s="48"/>
      <c r="BG29" s="54"/>
      <c r="BH29" s="49"/>
    </row>
    <row r="30" spans="4:60" ht="15" thickTop="1" x14ac:dyDescent="0.3">
      <c r="D30" s="49"/>
      <c r="E30" s="49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49"/>
    </row>
    <row r="31" spans="4:60" x14ac:dyDescent="0.3">
      <c r="D31" s="49"/>
      <c r="E31" s="49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49"/>
    </row>
    <row r="32" spans="4:60" x14ac:dyDescent="0.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</row>
    <row r="33" spans="4:60" x14ac:dyDescent="0.3"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</row>
    <row r="34" spans="4:60" x14ac:dyDescent="0.3"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</row>
    <row r="35" spans="4:60" x14ac:dyDescent="0.3"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</row>
    <row r="36" spans="4:60" x14ac:dyDescent="0.3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</row>
    <row r="37" spans="4:60" x14ac:dyDescent="0.3"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</row>
    <row r="38" spans="4:60" x14ac:dyDescent="0.3"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</row>
    <row r="39" spans="4:60" x14ac:dyDescent="0.3"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</row>
    <row r="40" spans="4:60" x14ac:dyDescent="0.3"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</row>
    <row r="41" spans="4:60" x14ac:dyDescent="0.3"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4:60" x14ac:dyDescent="0.3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</sheetData>
  <mergeCells count="1">
    <mergeCell ref="G8:I8"/>
  </mergeCells>
  <conditionalFormatting sqref="K10:AO29">
    <cfRule type="containsText" dxfId="29" priority="1" operator="containsText" text="L">
      <formula>NOT(ISERROR(SEARCH("L",K10)))</formula>
    </cfRule>
    <cfRule type="containsText" dxfId="28" priority="2" operator="containsText" text="A">
      <formula>NOT(ISERROR(SEARCH("A",K10)))</formula>
    </cfRule>
    <cfRule type="containsText" dxfId="27" priority="3" operator="containsText" text="P">
      <formula>NOT(ISERROR(SEARCH("P",K10)))</formula>
    </cfRule>
    <cfRule type="containsText" dxfId="26" priority="4" operator="containsText" text="WO">
      <formula>NOT(ISERROR(SEARCH("WO",K10)))</formula>
    </cfRule>
    <cfRule type="containsText" dxfId="25" priority="5" operator="containsText" text="WO">
      <formula>NOT(ISERROR(SEARCH("WO",K10)))</formula>
    </cfRule>
  </conditionalFormatting>
  <dataValidations count="1">
    <dataValidation type="list" allowBlank="1" showInputMessage="1" showErrorMessage="1" sqref="K10:O29 Q10:V29 X10:AC29 AL10:AO29 AE10:AJ29" xr:uid="{746C96B4-BCA9-4FA3-B375-7C9FAE6BD45D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BFF9FD-CC9E-4C3E-958E-90DF06B22395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293A402-6D7C-4E08-ADFA-934CB03EC5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July!AV10:AY10</xm:f>
              <xm:sqref>BF10</xm:sqref>
            </x14:sparkline>
            <x14:sparkline>
              <xm:f>July!AV11:AY11</xm:f>
              <xm:sqref>BF11</xm:sqref>
            </x14:sparkline>
            <x14:sparkline>
              <xm:f>July!AV12:AY12</xm:f>
              <xm:sqref>BF12</xm:sqref>
            </x14:sparkline>
            <x14:sparkline>
              <xm:f>July!AV13:AY13</xm:f>
              <xm:sqref>BF13</xm:sqref>
            </x14:sparkline>
            <x14:sparkline>
              <xm:f>July!AV14:AY14</xm:f>
              <xm:sqref>BF14</xm:sqref>
            </x14:sparkline>
            <x14:sparkline>
              <xm:f>July!AV15:AY15</xm:f>
              <xm:sqref>BF15</xm:sqref>
            </x14:sparkline>
            <x14:sparkline>
              <xm:f>July!AV16:AY16</xm:f>
              <xm:sqref>BF16</xm:sqref>
            </x14:sparkline>
            <x14:sparkline>
              <xm:f>July!AV17:AY17</xm:f>
              <xm:sqref>BF17</xm:sqref>
            </x14:sparkline>
            <x14:sparkline>
              <xm:f>July!AV18:AY18</xm:f>
              <xm:sqref>BF18</xm:sqref>
            </x14:sparkline>
            <x14:sparkline>
              <xm:f>July!AV19:AY19</xm:f>
              <xm:sqref>BF19</xm:sqref>
            </x14:sparkline>
            <x14:sparkline>
              <xm:f>July!AV20:AY20</xm:f>
              <xm:sqref>BF20</xm:sqref>
            </x14:sparkline>
            <x14:sparkline>
              <xm:f>July!AV21:AY21</xm:f>
              <xm:sqref>BF21</xm:sqref>
            </x14:sparkline>
            <x14:sparkline>
              <xm:f>July!AV22:AY22</xm:f>
              <xm:sqref>BF22</xm:sqref>
            </x14:sparkline>
            <x14:sparkline>
              <xm:f>July!AV23:AY23</xm:f>
              <xm:sqref>BF23</xm:sqref>
            </x14:sparkline>
            <x14:sparkline>
              <xm:f>July!AV24:AY24</xm:f>
              <xm:sqref>BF24</xm:sqref>
            </x14:sparkline>
            <x14:sparkline>
              <xm:f>July!AV25:AY25</xm:f>
              <xm:sqref>BF25</xm:sqref>
            </x14:sparkline>
            <x14:sparkline>
              <xm:f>July!AV26:AY26</xm:f>
              <xm:sqref>BF26</xm:sqref>
            </x14:sparkline>
            <x14:sparkline>
              <xm:f>July!AV27:AY27</xm:f>
              <xm:sqref>BF27</xm:sqref>
            </x14:sparkline>
            <x14:sparkline>
              <xm:f>July!AV28:AY28</xm:f>
              <xm:sqref>BF28</xm:sqref>
            </x14:sparkline>
            <x14:sparkline>
              <xm:f>July!AV29:AY29</xm:f>
              <xm:sqref>BF29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Rough</vt:lpstr>
      <vt:lpstr>Sheet1</vt:lpstr>
      <vt:lpstr>Jan</vt:lpstr>
      <vt:lpstr>Feb</vt:lpstr>
      <vt:lpstr>March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Kandpal</dc:creator>
  <cp:lastModifiedBy>komal Kandpal</cp:lastModifiedBy>
  <dcterms:created xsi:type="dcterms:W3CDTF">2025-08-03T15:43:05Z</dcterms:created>
  <dcterms:modified xsi:type="dcterms:W3CDTF">2025-08-07T18:56:48Z</dcterms:modified>
</cp:coreProperties>
</file>