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a5419aea85d73878/Documents/"/>
    </mc:Choice>
  </mc:AlternateContent>
  <xr:revisionPtr revIDLastSave="47" documentId="8_{3420A32D-B50B-457C-A389-789F4FA8BD52}" xr6:coauthVersionLast="47" xr6:coauthVersionMax="47" xr10:uidLastSave="{09D7AF7F-C4FA-45E8-A10D-2760E65E438A}"/>
  <bookViews>
    <workbookView xWindow="-108" yWindow="-108" windowWidth="23256" windowHeight="12456" activeTab="5" xr2:uid="{613BA4F2-BBA0-4786-86DF-D575099063EC}"/>
  </bookViews>
  <sheets>
    <sheet name="t-stats" sheetId="1" r:id="rId1"/>
    <sheet name="t-stats 2 samples" sheetId="2" r:id="rId2"/>
    <sheet name="t-stats 2 sample(example 2)" sheetId="3" r:id="rId3"/>
    <sheet name="Chi square test" sheetId="4" r:id="rId4"/>
    <sheet name="ANOVA" sheetId="5" r:id="rId5"/>
    <sheet name="ANOVA 2" sheetId="6" r:id="rId6"/>
  </sheets>
  <definedNames>
    <definedName name="M1_Mean">ANOVA!$C$9</definedName>
    <definedName name="M2_Mean">ANOVA!$D$9</definedName>
    <definedName name="M3_Mean">ANOVA!$E$9</definedName>
    <definedName name="Overall_Mean">ANOVA!$F$9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6" l="1"/>
  <c r="G19" i="6"/>
  <c r="D18" i="6"/>
  <c r="E18" i="6"/>
  <c r="F18" i="6"/>
  <c r="C18" i="6"/>
  <c r="F17" i="6"/>
  <c r="E17" i="6"/>
  <c r="D17" i="6"/>
  <c r="C17" i="6"/>
  <c r="G8" i="6"/>
  <c r="D16" i="6"/>
  <c r="E16" i="6"/>
  <c r="F16" i="6"/>
  <c r="C16" i="6"/>
  <c r="G15" i="6"/>
  <c r="G13" i="6"/>
  <c r="G12" i="6"/>
  <c r="D12" i="6"/>
  <c r="E12" i="6"/>
  <c r="F12" i="6"/>
  <c r="C12" i="6"/>
  <c r="D11" i="6"/>
  <c r="E11" i="6"/>
  <c r="F11" i="6"/>
  <c r="C11" i="6"/>
  <c r="F10" i="6"/>
  <c r="E10" i="6"/>
  <c r="D10" i="6"/>
  <c r="C10" i="6"/>
  <c r="D9" i="6"/>
  <c r="E9" i="6"/>
  <c r="F9" i="6"/>
  <c r="C9" i="6"/>
  <c r="G9" i="6"/>
  <c r="D16" i="5"/>
  <c r="E16" i="5"/>
  <c r="C16" i="5"/>
  <c r="F15" i="5"/>
  <c r="F9" i="5"/>
  <c r="E9" i="5"/>
  <c r="E10" i="5" s="1"/>
  <c r="E11" i="5" s="1"/>
  <c r="E12" i="5" s="1"/>
  <c r="D9" i="5" l="1"/>
  <c r="D10" i="5" s="1"/>
  <c r="D11" i="5" s="1"/>
  <c r="D12" i="5" s="1"/>
  <c r="C9" i="5"/>
  <c r="F8" i="5"/>
  <c r="N25" i="4"/>
  <c r="N24" i="4"/>
  <c r="M24" i="4"/>
  <c r="N10" i="4"/>
  <c r="N11" i="4"/>
  <c r="N12" i="4"/>
  <c r="N13" i="4"/>
  <c r="N14" i="4"/>
  <c r="N15" i="4"/>
  <c r="N16" i="4"/>
  <c r="N17" i="4"/>
  <c r="N18" i="4"/>
  <c r="N19" i="4"/>
  <c r="N20" i="4"/>
  <c r="N21" i="4"/>
  <c r="N22" i="4"/>
  <c r="N23" i="4"/>
  <c r="N9" i="4"/>
  <c r="M10" i="4"/>
  <c r="M11" i="4"/>
  <c r="M12" i="4"/>
  <c r="M13" i="4"/>
  <c r="M14" i="4"/>
  <c r="M15" i="4"/>
  <c r="M16" i="4"/>
  <c r="M17" i="4"/>
  <c r="M18" i="4"/>
  <c r="M19" i="4"/>
  <c r="M20" i="4"/>
  <c r="M21" i="4"/>
  <c r="M22" i="4"/>
  <c r="M23" i="4"/>
  <c r="M9" i="4"/>
  <c r="L10" i="4"/>
  <c r="L11" i="4"/>
  <c r="L12" i="4"/>
  <c r="L13" i="4"/>
  <c r="L14" i="4"/>
  <c r="L15" i="4"/>
  <c r="L16" i="4"/>
  <c r="L17" i="4"/>
  <c r="L18" i="4"/>
  <c r="L19" i="4"/>
  <c r="L20" i="4"/>
  <c r="L21" i="4"/>
  <c r="L22" i="4"/>
  <c r="L23" i="4"/>
  <c r="L24" i="4"/>
  <c r="L9" i="4"/>
  <c r="K24" i="4"/>
  <c r="K23" i="4"/>
  <c r="K22" i="4"/>
  <c r="K21" i="4"/>
  <c r="K20" i="4"/>
  <c r="K19" i="4"/>
  <c r="K18" i="4"/>
  <c r="K17" i="4"/>
  <c r="K16" i="4"/>
  <c r="K15" i="4"/>
  <c r="K14" i="4"/>
  <c r="K13" i="4"/>
  <c r="K12" i="4"/>
  <c r="K11" i="4"/>
  <c r="K10" i="4"/>
  <c r="K9" i="4"/>
  <c r="E17" i="5" l="1"/>
  <c r="E18" i="5" s="1"/>
  <c r="C17" i="5"/>
  <c r="C18" i="5" s="1"/>
  <c r="D17" i="5"/>
  <c r="D18" i="5" s="1"/>
  <c r="C10" i="5"/>
  <c r="C11" i="5" s="1"/>
  <c r="C12" i="5" s="1"/>
  <c r="F12" i="5" s="1"/>
  <c r="F19" i="5" l="1"/>
  <c r="F20" i="5" s="1"/>
  <c r="N6" i="4"/>
  <c r="M6" i="4"/>
  <c r="L6" i="4"/>
  <c r="K6" i="4"/>
  <c r="O6" i="4" s="1"/>
  <c r="P4" i="4" s="1"/>
  <c r="O5" i="4"/>
  <c r="O4" i="4"/>
  <c r="O3" i="4"/>
  <c r="P3" i="4" s="1"/>
  <c r="O2" i="4"/>
  <c r="E15" i="4"/>
  <c r="E8" i="4"/>
  <c r="E9" i="4"/>
  <c r="E10" i="4"/>
  <c r="E11" i="4"/>
  <c r="E12" i="4"/>
  <c r="E13" i="4"/>
  <c r="E14" i="4"/>
  <c r="E7" i="4"/>
  <c r="D8" i="4"/>
  <c r="D9" i="4"/>
  <c r="D10" i="4"/>
  <c r="D11" i="4"/>
  <c r="D12" i="4"/>
  <c r="D13" i="4"/>
  <c r="D14" i="4"/>
  <c r="D7" i="4"/>
  <c r="C8" i="4"/>
  <c r="C9" i="4"/>
  <c r="C10" i="4"/>
  <c r="C11" i="4"/>
  <c r="C12" i="4"/>
  <c r="C13" i="4"/>
  <c r="C14" i="4"/>
  <c r="C7" i="4"/>
  <c r="B14" i="4"/>
  <c r="B13" i="4"/>
  <c r="B12" i="4"/>
  <c r="B11" i="4"/>
  <c r="B10" i="4"/>
  <c r="B9" i="4"/>
  <c r="B8" i="4"/>
  <c r="B7" i="4"/>
  <c r="P2" i="4" l="1"/>
  <c r="P5" i="4"/>
  <c r="G3" i="4" l="1"/>
  <c r="G2" i="4"/>
  <c r="E4" i="4"/>
  <c r="D4" i="4"/>
  <c r="C4" i="4"/>
  <c r="B4" i="4"/>
  <c r="F4" i="4" s="1"/>
  <c r="F3" i="4"/>
  <c r="F2" i="4"/>
  <c r="G31" i="3"/>
  <c r="G35" i="3" s="1"/>
  <c r="G37" i="3" s="1"/>
  <c r="G30" i="3"/>
  <c r="G34" i="3" s="1"/>
  <c r="G36" i="3" s="1"/>
  <c r="G29" i="3"/>
  <c r="G28" i="3"/>
  <c r="G38" i="3"/>
  <c r="F37" i="2"/>
  <c r="F34" i="2"/>
  <c r="F36" i="2" s="1"/>
  <c r="F33" i="2"/>
  <c r="F35" i="2" s="1"/>
  <c r="F24" i="2" s="1"/>
  <c r="F38" i="2" s="1"/>
  <c r="F30" i="2"/>
  <c r="F29" i="2"/>
  <c r="F28" i="2"/>
  <c r="F27" i="2"/>
  <c r="F27" i="1"/>
  <c r="F26" i="1"/>
  <c r="E32" i="1" s="1"/>
  <c r="E35" i="1" s="1"/>
  <c r="F25" i="1"/>
  <c r="G25" i="3" l="1"/>
  <c r="G39" i="3" s="1"/>
</calcChain>
</file>

<file path=xl/sharedStrings.xml><?xml version="1.0" encoding="utf-8"?>
<sst xmlns="http://schemas.openxmlformats.org/spreadsheetml/2006/main" count="178" uniqueCount="125">
  <si>
    <t>Minutes</t>
  </si>
  <si>
    <t xml:space="preserve">Experian Marketing Services reported that the typical American spends a mean of 144 minutes (2.4 hours) per day accessing the Internet via a mobile device. (Source: The 2014 Digital Marketer, available at ex.pn/IkXJjfX.) In order to test the validity of this statement, you select a sample of 30 friends and family. The results for the time spent per day accessing the Internet via mobile device (in minutes) are stored in InternetMobileTime 
a. Is there evidence that the population mean time spent per day accessing the Internet via mobile device is different from 144 minutes? Use the p-value approach and a level of significance of 0.05.
b. What assumption about the population distribution is needed in order to conduct the t test in (a)? </t>
  </si>
  <si>
    <t>Step 1</t>
  </si>
  <si>
    <t>H0 = Population mean=144</t>
  </si>
  <si>
    <t>H1 = Population mean is not equal to 144</t>
  </si>
  <si>
    <t>Step 2</t>
  </si>
  <si>
    <t>1 sample 2 tailed test</t>
  </si>
  <si>
    <t>Step 3</t>
  </si>
  <si>
    <t>Level of significance = 0.05</t>
  </si>
  <si>
    <t>Step 4</t>
  </si>
  <si>
    <t>T - statistics ( because sample size is 30 and 
population standard deviation is not given)</t>
  </si>
  <si>
    <t>Sample Mean</t>
  </si>
  <si>
    <t>Sample Standard Deviation</t>
  </si>
  <si>
    <t>no of sample</t>
  </si>
  <si>
    <t>degree of freedom</t>
  </si>
  <si>
    <t>T statistics</t>
  </si>
  <si>
    <t>Step 5</t>
  </si>
  <si>
    <t>Find p value</t>
  </si>
  <si>
    <t>Step 6</t>
  </si>
  <si>
    <t>p value&gt;0.05</t>
  </si>
  <si>
    <t>We fail to reject H0
Accept H0</t>
  </si>
  <si>
    <t>Critical value=</t>
  </si>
  <si>
    <t>T-statistics is under the 
acceptance area 
so Accept H0</t>
  </si>
  <si>
    <t>WingA</t>
  </si>
  <si>
    <t>WingB</t>
  </si>
  <si>
    <t xml:space="preserve">A hotel manager looks to enhance the initial impressions that hotel guests have when they check in. Contributing to initial impressions is the time it takes to deliver a guest’s luggage to the room after check-in. A random sample of 20 deliveries on a particular day were selected in Wing A of the hotel, and a random sample of 20 deliveries were selected in Wing B. The results are stored in Luggage . Analyze the data and determine whether there is a difference between the mean delivery times in the two wings of the hotel. (Use  𝛼= 0.05) 
</t>
  </si>
  <si>
    <t>H0: Avg time Wing A &lt;= Avg time Wing B</t>
  </si>
  <si>
    <t>H1: Avg time Wing A &gt; Avg time Wing B</t>
  </si>
  <si>
    <t>T-statistics</t>
  </si>
  <si>
    <t>x1 bar</t>
  </si>
  <si>
    <t>x2 bar</t>
  </si>
  <si>
    <t>s1</t>
  </si>
  <si>
    <t>s2</t>
  </si>
  <si>
    <t>n1</t>
  </si>
  <si>
    <t>n2</t>
  </si>
  <si>
    <t>s1^2</t>
  </si>
  <si>
    <t>s2^2</t>
  </si>
  <si>
    <t>s1^2/n1</t>
  </si>
  <si>
    <t>s2^2/n2</t>
  </si>
  <si>
    <t>p value</t>
  </si>
  <si>
    <t>p value &gt; 0.05</t>
  </si>
  <si>
    <t>Accept H0</t>
  </si>
  <si>
    <t>H0: Avg time Wing A = Avg time Wing B</t>
  </si>
  <si>
    <t>Reject H0</t>
  </si>
  <si>
    <t>H1: Avg time Wing A not equal Avg time Wing B</t>
  </si>
  <si>
    <t>p value &lt; 0.05</t>
  </si>
  <si>
    <t>Northeast</t>
  </si>
  <si>
    <t>SouthEast</t>
  </si>
  <si>
    <t>Central</t>
  </si>
  <si>
    <t>West Coat</t>
  </si>
  <si>
    <t>Total</t>
  </si>
  <si>
    <t>Overall Prop</t>
  </si>
  <si>
    <t xml:space="preserve">Prefer </t>
  </si>
  <si>
    <t>Not Prefer</t>
  </si>
  <si>
    <t>Observed 
Frequency</t>
  </si>
  <si>
    <t>Expected 
Frequency</t>
  </si>
  <si>
    <t>Fo-fe</t>
  </si>
  <si>
    <t>(Fo-Fe)^2</t>
  </si>
  <si>
    <t>(Fo-Fe)^2/Fe</t>
  </si>
  <si>
    <t>Chi Square Statistic</t>
  </si>
  <si>
    <t>PG</t>
  </si>
  <si>
    <t>UG</t>
  </si>
  <si>
    <t>High School</t>
  </si>
  <si>
    <t>Elementary</t>
  </si>
  <si>
    <t>Never</t>
  </si>
  <si>
    <t>Sometimes</t>
  </si>
  <si>
    <t>M or E</t>
  </si>
  <si>
    <t>Both</t>
  </si>
  <si>
    <t>We need degree of distribution because different degree of freedom gives us different
distribution.</t>
  </si>
  <si>
    <t>Chi Square Statistic=Summation((fo-fe)^2/fe)</t>
  </si>
  <si>
    <t>Degree of Freedom=(no of rows-1) * (no of col-1)=(2-1)*(4-1)=3</t>
  </si>
  <si>
    <t>Level of significance=10%</t>
  </si>
  <si>
    <t>Critical value of chi square from calculator=6.251</t>
  </si>
  <si>
    <t>Chi square statistic is less than critical value so Accept H0 means proportions are equal.</t>
  </si>
  <si>
    <t>CHI SQUARE STATISTICS</t>
  </si>
  <si>
    <t>DEGREE OF FREEDOM=3*3=9</t>
  </si>
  <si>
    <t>LEVEL OF SIGNIFICANCE=10%</t>
  </si>
  <si>
    <t>CRITICAL VALUE OF CHI SQUARE BY CALCULATOR=14.68</t>
  </si>
  <si>
    <t>CHI SQUARE STATISTICS &gt; CRITICAL VALUE SO REJECT H0</t>
  </si>
  <si>
    <t>ANOVA</t>
  </si>
  <si>
    <t>Method 1</t>
  </si>
  <si>
    <t>Method 2</t>
  </si>
  <si>
    <t>Method 3</t>
  </si>
  <si>
    <t>Overall</t>
  </si>
  <si>
    <t>Variance Among Samples</t>
  </si>
  <si>
    <t>Sample Size</t>
  </si>
  <si>
    <t>Mean</t>
  </si>
  <si>
    <t>Mean Diff (Sample Mean - Overall Mean)</t>
  </si>
  <si>
    <t>Mean Diff ^ 2</t>
  </si>
  <si>
    <t>Variance Among Sample Formula</t>
  </si>
  <si>
    <t>Sample Size * MD^2</t>
  </si>
  <si>
    <t>Sum (Sample Size * MD^2)</t>
  </si>
  <si>
    <t>Degree of Freedom</t>
  </si>
  <si>
    <t>Variance Between Samples</t>
  </si>
  <si>
    <t>Variance Within Samples</t>
  </si>
  <si>
    <t>Variance in the Sample</t>
  </si>
  <si>
    <t>Variance Factor</t>
  </si>
  <si>
    <t>Sample Variance</t>
  </si>
  <si>
    <t>Variance within Samples</t>
  </si>
  <si>
    <t>F - Stat</t>
  </si>
  <si>
    <t>DOF - Num</t>
  </si>
  <si>
    <t>DOF - Den</t>
  </si>
  <si>
    <t>Sample 1</t>
  </si>
  <si>
    <t>Sample 2</t>
  </si>
  <si>
    <t>Sample 3</t>
  </si>
  <si>
    <t>Sample 4</t>
  </si>
  <si>
    <t>H0 = U1=U2=U3…</t>
  </si>
  <si>
    <t>H1=U1,U2,U3,.. IS NOT EQUAL (U=MEAN)</t>
  </si>
  <si>
    <t>Variance Factor=</t>
  </si>
  <si>
    <t>k=total no of samples (here k=3)</t>
  </si>
  <si>
    <t>nT=total no of sample size</t>
  </si>
  <si>
    <t>nj= jth no of sample size(individual sample size</t>
  </si>
  <si>
    <t>sj=Variance in the sample</t>
  </si>
  <si>
    <r>
      <t>DOF-Den=n</t>
    </r>
    <r>
      <rPr>
        <sz val="10"/>
        <color theme="1"/>
        <rFont val="Calibri"/>
        <family val="2"/>
        <scheme val="minor"/>
      </rPr>
      <t>T</t>
    </r>
    <r>
      <rPr>
        <sz val="11"/>
        <color theme="1"/>
        <rFont val="Calibri"/>
        <family val="2"/>
        <scheme val="minor"/>
      </rPr>
      <t>-k</t>
    </r>
  </si>
  <si>
    <t>DOF-NUM=(no of samples)-1</t>
  </si>
  <si>
    <t>xj bar =Sample mean of individual sample</t>
  </si>
  <si>
    <t>x double bar = overall mean</t>
  </si>
  <si>
    <t>F-Stats = Variance Among Samples/
Variance within Samples</t>
  </si>
  <si>
    <t>Level of Significance=0.05</t>
  </si>
  <si>
    <t>Critical value=3.80 from calculator</t>
  </si>
  <si>
    <t>F-stats &lt; Critical value=Accept H0</t>
  </si>
  <si>
    <t>Means average is same</t>
  </si>
  <si>
    <t>critival value=3.23</t>
  </si>
  <si>
    <t>F-stats &lt;critical value=Accept H0</t>
  </si>
  <si>
    <t>level of significance=0.05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</si>
</sst>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
  </numFmts>
  <fonts count="12" x14ac:knownFonts="1">
    <font>
      <sz val="11"/>
      <color theme="1"/>
      <name val="Calibri"/>
      <family val="2"/>
      <scheme val="minor"/>
    </font>
    <font>
      <b/>
      <sz val="11"/>
      <color theme="1"/>
      <name val="Calibri"/>
      <family val="2"/>
      <scheme val="minor"/>
    </font>
    <font>
      <sz val="18"/>
      <color theme="1"/>
      <name val="Calibri"/>
      <family val="2"/>
      <scheme val="minor"/>
    </font>
    <font>
      <b/>
      <sz val="12"/>
      <color theme="1"/>
      <name val="Calibri"/>
      <family val="2"/>
      <scheme val="minor"/>
    </font>
    <font>
      <b/>
      <sz val="18"/>
      <color theme="1"/>
      <name val="Calibri"/>
      <family val="2"/>
      <scheme val="minor"/>
    </font>
    <font>
      <sz val="16"/>
      <color theme="1"/>
      <name val="Calibri"/>
      <family val="2"/>
      <scheme val="minor"/>
    </font>
    <font>
      <b/>
      <sz val="16"/>
      <color theme="1"/>
      <name val="Calibri"/>
      <family val="2"/>
      <scheme val="minor"/>
    </font>
    <font>
      <b/>
      <sz val="36"/>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1"/>
      <color theme="4"/>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9"/>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1">
    <xf numFmtId="0" fontId="0" fillId="0" borderId="0" xfId="0"/>
    <xf numFmtId="0" fontId="0" fillId="0" borderId="0" xfId="0" applyAlignment="1">
      <alignment horizontal="center"/>
    </xf>
    <xf numFmtId="0" fontId="0" fillId="0" borderId="0" xfId="0" applyAlignment="1">
      <alignment wrapText="1"/>
    </xf>
    <xf numFmtId="16" fontId="0" fillId="0" borderId="0" xfId="0" applyNumberFormat="1"/>
    <xf numFmtId="2" fontId="0" fillId="0" borderId="0" xfId="0" applyNumberFormat="1"/>
    <xf numFmtId="0" fontId="1" fillId="0" borderId="0" xfId="0" applyFont="1"/>
    <xf numFmtId="0" fontId="1" fillId="0" borderId="0" xfId="0" applyFont="1" applyAlignment="1">
      <alignment horizontal="center"/>
    </xf>
    <xf numFmtId="164" fontId="0" fillId="0" borderId="0" xfId="0" applyNumberFormat="1" applyAlignment="1">
      <alignment horizontal="left" indent="2"/>
    </xf>
    <xf numFmtId="0" fontId="0" fillId="0" borderId="1" xfId="0" applyBorder="1" applyAlignment="1">
      <alignment horizontal="center"/>
    </xf>
    <xf numFmtId="0" fontId="3" fillId="0" borderId="1" xfId="0" applyFont="1" applyBorder="1" applyAlignment="1">
      <alignment horizontal="center"/>
    </xf>
    <xf numFmtId="165" fontId="1" fillId="0" borderId="1" xfId="0" applyNumberFormat="1" applyFont="1" applyBorder="1" applyAlignment="1">
      <alignment horizontal="center"/>
    </xf>
    <xf numFmtId="0" fontId="0" fillId="0" borderId="1" xfId="0" applyBorder="1"/>
    <xf numFmtId="2" fontId="0" fillId="0" borderId="1" xfId="0" applyNumberFormat="1" applyBorder="1"/>
    <xf numFmtId="2" fontId="5" fillId="3" borderId="1" xfId="0" applyNumberFormat="1" applyFont="1" applyFill="1" applyBorder="1"/>
    <xf numFmtId="0" fontId="3" fillId="0" borderId="1" xfId="0" applyFont="1" applyBorder="1" applyAlignment="1">
      <alignment wrapText="1"/>
    </xf>
    <xf numFmtId="0" fontId="3" fillId="0" borderId="1" xfId="0" applyFont="1" applyBorder="1"/>
    <xf numFmtId="0" fontId="0" fillId="4" borderId="1" xfId="0" applyFill="1" applyBorder="1" applyAlignment="1">
      <alignment horizontal="center"/>
    </xf>
    <xf numFmtId="0" fontId="0" fillId="0" borderId="1" xfId="0" applyBorder="1" applyAlignment="1">
      <alignment horizontal="center" vertical="center"/>
    </xf>
    <xf numFmtId="0" fontId="3" fillId="0" borderId="1" xfId="0" applyFont="1" applyBorder="1" applyAlignment="1">
      <alignment horizontal="center" vertical="center"/>
    </xf>
    <xf numFmtId="165" fontId="1" fillId="0" borderId="1" xfId="0" applyNumberFormat="1" applyFont="1" applyBorder="1" applyAlignment="1">
      <alignment horizontal="center" vertical="center"/>
    </xf>
    <xf numFmtId="2" fontId="6" fillId="0" borderId="1" xfId="0" applyNumberFormat="1" applyFont="1" applyBorder="1"/>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8" fillId="10" borderId="1" xfId="0" applyFont="1" applyFill="1" applyBorder="1" applyAlignment="1">
      <alignment horizontal="center" vertical="center" wrapText="1"/>
    </xf>
    <xf numFmtId="0" fontId="0" fillId="0" borderId="1" xfId="0" applyBorder="1" applyAlignment="1">
      <alignment wrapText="1"/>
    </xf>
    <xf numFmtId="0" fontId="8" fillId="11" borderId="1" xfId="0" applyFont="1" applyFill="1" applyBorder="1"/>
    <xf numFmtId="0" fontId="8" fillId="11" borderId="1" xfId="0" applyFont="1" applyFill="1" applyBorder="1" applyAlignment="1">
      <alignment horizontal="center" vertical="center"/>
    </xf>
    <xf numFmtId="0" fontId="9" fillId="10" borderId="1" xfId="0" applyFont="1" applyFill="1"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0" borderId="0" xfId="0" applyAlignment="1">
      <alignment horizontal="center"/>
    </xf>
    <xf numFmtId="0" fontId="6" fillId="0" borderId="1" xfId="0" applyFont="1" applyBorder="1" applyAlignment="1">
      <alignment horizontal="center"/>
    </xf>
    <xf numFmtId="0" fontId="4" fillId="2" borderId="1" xfId="0" applyFont="1" applyFill="1" applyBorder="1" applyAlignment="1">
      <alignment horizontal="center"/>
    </xf>
    <xf numFmtId="0" fontId="0" fillId="2" borderId="0" xfId="0" applyFill="1" applyAlignment="1">
      <alignment horizontal="center" wrapText="1"/>
    </xf>
    <xf numFmtId="0" fontId="0" fillId="2" borderId="0" xfId="0" applyFill="1" applyAlignment="1">
      <alignment horizontal="center"/>
    </xf>
    <xf numFmtId="0" fontId="0" fillId="5" borderId="0" xfId="0" applyFill="1" applyAlignment="1">
      <alignment horizontal="center"/>
    </xf>
    <xf numFmtId="0" fontId="7" fillId="6" borderId="1" xfId="0" applyFont="1" applyFill="1" applyBorder="1" applyAlignment="1">
      <alignment horizontal="center" vertical="center"/>
    </xf>
    <xf numFmtId="0" fontId="8" fillId="10" borderId="1" xfId="0" applyFont="1" applyFill="1" applyBorder="1" applyAlignment="1">
      <alignment horizontal="center" vertical="center" wrapText="1"/>
    </xf>
    <xf numFmtId="0" fontId="0" fillId="0" borderId="2" xfId="0" applyBorder="1" applyAlignment="1">
      <alignment horizontal="center"/>
    </xf>
    <xf numFmtId="0" fontId="1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_rels/drawing3.xml.rels><?xml version="1.0" encoding="UTF-8" standalone="yes"?>
<Relationships xmlns="http://schemas.openxmlformats.org/package/2006/relationships"><Relationship Id="rId1" Type="http://schemas.openxmlformats.org/officeDocument/2006/relationships/image" Target="../media/image2.tiff"/></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19</xdr:row>
      <xdr:rowOff>0</xdr:rowOff>
    </xdr:from>
    <xdr:to>
      <xdr:col>16</xdr:col>
      <xdr:colOff>60960</xdr:colOff>
      <xdr:row>24</xdr:row>
      <xdr:rowOff>119281</xdr:rowOff>
    </xdr:to>
    <xdr:pic>
      <xdr:nvPicPr>
        <xdr:cNvPr id="2" name="Picture 1">
          <a:extLst>
            <a:ext uri="{FF2B5EF4-FFF2-40B4-BE49-F238E27FC236}">
              <a16:creationId xmlns:a16="http://schemas.microsoft.com/office/drawing/2014/main" id="{3B10881A-E34A-42E0-BAB2-DC3A2C4F93EB}"/>
            </a:ext>
          </a:extLst>
        </xdr:cNvPr>
        <xdr:cNvPicPr>
          <a:picLocks noChangeAspect="1"/>
        </xdr:cNvPicPr>
      </xdr:nvPicPr>
      <xdr:blipFill>
        <a:blip xmlns:r="http://schemas.openxmlformats.org/officeDocument/2006/relationships" r:embed="rId1"/>
        <a:stretch>
          <a:fillRect/>
        </a:stretch>
      </xdr:blipFill>
      <xdr:spPr>
        <a:xfrm>
          <a:off x="7924800" y="3474720"/>
          <a:ext cx="1889760" cy="1216561"/>
        </a:xfrm>
        <a:prstGeom prst="rect">
          <a:avLst/>
        </a:prstGeom>
      </xdr:spPr>
    </xdr:pic>
    <xdr:clientData/>
  </xdr:twoCellAnchor>
  <xdr:twoCellAnchor editAs="oneCell">
    <xdr:from>
      <xdr:col>4</xdr:col>
      <xdr:colOff>175260</xdr:colOff>
      <xdr:row>27</xdr:row>
      <xdr:rowOff>91441</xdr:rowOff>
    </xdr:from>
    <xdr:to>
      <xdr:col>4</xdr:col>
      <xdr:colOff>883920</xdr:colOff>
      <xdr:row>29</xdr:row>
      <xdr:rowOff>181891</xdr:rowOff>
    </xdr:to>
    <xdr:pic>
      <xdr:nvPicPr>
        <xdr:cNvPr id="3" name="Picture 2">
          <a:extLst>
            <a:ext uri="{FF2B5EF4-FFF2-40B4-BE49-F238E27FC236}">
              <a16:creationId xmlns:a16="http://schemas.microsoft.com/office/drawing/2014/main" id="{99C736D2-5710-4B04-BFFF-5381EC5F9AC0}"/>
            </a:ext>
          </a:extLst>
        </xdr:cNvPr>
        <xdr:cNvPicPr>
          <a:picLocks noChangeAspect="1"/>
        </xdr:cNvPicPr>
      </xdr:nvPicPr>
      <xdr:blipFill>
        <a:blip xmlns:r="http://schemas.openxmlformats.org/officeDocument/2006/relationships" r:embed="rId1"/>
        <a:stretch>
          <a:fillRect/>
        </a:stretch>
      </xdr:blipFill>
      <xdr:spPr>
        <a:xfrm>
          <a:off x="2613660" y="5212081"/>
          <a:ext cx="708660" cy="4562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30481</xdr:colOff>
      <xdr:row>19</xdr:row>
      <xdr:rowOff>114301</xdr:rowOff>
    </xdr:from>
    <xdr:to>
      <xdr:col>16</xdr:col>
      <xdr:colOff>594360</xdr:colOff>
      <xdr:row>24</xdr:row>
      <xdr:rowOff>147849</xdr:rowOff>
    </xdr:to>
    <xdr:pic>
      <xdr:nvPicPr>
        <xdr:cNvPr id="2" name="Picture 1">
          <a:extLst>
            <a:ext uri="{FF2B5EF4-FFF2-40B4-BE49-F238E27FC236}">
              <a16:creationId xmlns:a16="http://schemas.microsoft.com/office/drawing/2014/main" id="{18CB6FBA-CE67-4FF5-BA23-6C9C6BC90289}"/>
            </a:ext>
          </a:extLst>
        </xdr:cNvPr>
        <xdr:cNvPicPr>
          <a:picLocks noChangeAspect="1"/>
        </xdr:cNvPicPr>
      </xdr:nvPicPr>
      <xdr:blipFill>
        <a:blip xmlns:r="http://schemas.openxmlformats.org/officeDocument/2006/relationships" r:embed="rId1"/>
        <a:stretch>
          <a:fillRect/>
        </a:stretch>
      </xdr:blipFill>
      <xdr:spPr>
        <a:xfrm>
          <a:off x="8564881" y="3589021"/>
          <a:ext cx="1783079" cy="9479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0</xdr:colOff>
      <xdr:row>20</xdr:row>
      <xdr:rowOff>0</xdr:rowOff>
    </xdr:from>
    <xdr:to>
      <xdr:col>18</xdr:col>
      <xdr:colOff>518160</xdr:colOff>
      <xdr:row>26</xdr:row>
      <xdr:rowOff>150447</xdr:rowOff>
    </xdr:to>
    <xdr:pic>
      <xdr:nvPicPr>
        <xdr:cNvPr id="2" name="Picture 1">
          <a:extLst>
            <a:ext uri="{FF2B5EF4-FFF2-40B4-BE49-F238E27FC236}">
              <a16:creationId xmlns:a16="http://schemas.microsoft.com/office/drawing/2014/main" id="{6AC0F80D-70A3-40C9-8697-07D28FD9C5FB}"/>
            </a:ext>
          </a:extLst>
        </xdr:cNvPr>
        <xdr:cNvPicPr>
          <a:picLocks noChangeAspect="1"/>
        </xdr:cNvPicPr>
      </xdr:nvPicPr>
      <xdr:blipFill>
        <a:blip xmlns:r="http://schemas.openxmlformats.org/officeDocument/2006/relationships" r:embed="rId1"/>
        <a:stretch>
          <a:fillRect/>
        </a:stretch>
      </xdr:blipFill>
      <xdr:spPr>
        <a:xfrm>
          <a:off x="9144000" y="3657600"/>
          <a:ext cx="2346960" cy="12477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7620</xdr:colOff>
      <xdr:row>11</xdr:row>
      <xdr:rowOff>76200</xdr:rowOff>
    </xdr:from>
    <xdr:to>
      <xdr:col>8</xdr:col>
      <xdr:colOff>518160</xdr:colOff>
      <xdr:row>14</xdr:row>
      <xdr:rowOff>166818</xdr:rowOff>
    </xdr:to>
    <xdr:pic>
      <xdr:nvPicPr>
        <xdr:cNvPr id="2" name="Picture 1">
          <a:extLst>
            <a:ext uri="{FF2B5EF4-FFF2-40B4-BE49-F238E27FC236}">
              <a16:creationId xmlns:a16="http://schemas.microsoft.com/office/drawing/2014/main" id="{A60283A9-F2D8-478E-93E6-CFEA383DBD53}"/>
            </a:ext>
          </a:extLst>
        </xdr:cNvPr>
        <xdr:cNvPicPr>
          <a:picLocks noChangeAspect="1"/>
        </xdr:cNvPicPr>
      </xdr:nvPicPr>
      <xdr:blipFill>
        <a:blip xmlns:r="http://schemas.openxmlformats.org/officeDocument/2006/relationships" r:embed="rId1"/>
        <a:stretch>
          <a:fillRect/>
        </a:stretch>
      </xdr:blipFill>
      <xdr:spPr>
        <a:xfrm>
          <a:off x="7345680" y="2270760"/>
          <a:ext cx="1729740" cy="822138"/>
        </a:xfrm>
        <a:prstGeom prst="rect">
          <a:avLst/>
        </a:prstGeom>
      </xdr:spPr>
    </xdr:pic>
    <xdr:clientData/>
  </xdr:twoCellAnchor>
  <xdr:twoCellAnchor editAs="oneCell">
    <xdr:from>
      <xdr:col>9</xdr:col>
      <xdr:colOff>121920</xdr:colOff>
      <xdr:row>14</xdr:row>
      <xdr:rowOff>129540</xdr:rowOff>
    </xdr:from>
    <xdr:to>
      <xdr:col>10</xdr:col>
      <xdr:colOff>264900</xdr:colOff>
      <xdr:row>18</xdr:row>
      <xdr:rowOff>7710</xdr:rowOff>
    </xdr:to>
    <xdr:pic>
      <xdr:nvPicPr>
        <xdr:cNvPr id="3" name="Picture 2">
          <a:extLst>
            <a:ext uri="{FF2B5EF4-FFF2-40B4-BE49-F238E27FC236}">
              <a16:creationId xmlns:a16="http://schemas.microsoft.com/office/drawing/2014/main" id="{6BA74E70-2866-45EA-8FFE-4C74D0280C84}"/>
            </a:ext>
          </a:extLst>
        </xdr:cNvPr>
        <xdr:cNvPicPr>
          <a:picLocks noChangeAspect="1"/>
        </xdr:cNvPicPr>
      </xdr:nvPicPr>
      <xdr:blipFill>
        <a:blip xmlns:r="http://schemas.openxmlformats.org/officeDocument/2006/relationships" r:embed="rId2"/>
        <a:stretch>
          <a:fillRect/>
        </a:stretch>
      </xdr:blipFill>
      <xdr:spPr>
        <a:xfrm>
          <a:off x="9288780" y="3055620"/>
          <a:ext cx="752580" cy="655410"/>
        </a:xfrm>
        <a:prstGeom prst="rect">
          <a:avLst/>
        </a:prstGeom>
      </xdr:spPr>
    </xdr:pic>
    <xdr:clientData/>
  </xdr:twoCellAnchor>
  <xdr:twoCellAnchor editAs="oneCell">
    <xdr:from>
      <xdr:col>6</xdr:col>
      <xdr:colOff>45720</xdr:colOff>
      <xdr:row>18</xdr:row>
      <xdr:rowOff>137160</xdr:rowOff>
    </xdr:from>
    <xdr:to>
      <xdr:col>14</xdr:col>
      <xdr:colOff>198822</xdr:colOff>
      <xdr:row>22</xdr:row>
      <xdr:rowOff>91536</xdr:rowOff>
    </xdr:to>
    <xdr:pic>
      <xdr:nvPicPr>
        <xdr:cNvPr id="4" name="Picture 3">
          <a:extLst>
            <a:ext uri="{FF2B5EF4-FFF2-40B4-BE49-F238E27FC236}">
              <a16:creationId xmlns:a16="http://schemas.microsoft.com/office/drawing/2014/main" id="{1671F446-69CF-4B5C-BA22-EE2E9B7E9E50}"/>
            </a:ext>
          </a:extLst>
        </xdr:cNvPr>
        <xdr:cNvPicPr>
          <a:picLocks noChangeAspect="1"/>
        </xdr:cNvPicPr>
      </xdr:nvPicPr>
      <xdr:blipFill>
        <a:blip xmlns:r="http://schemas.openxmlformats.org/officeDocument/2006/relationships" r:embed="rId3"/>
        <a:stretch>
          <a:fillRect/>
        </a:stretch>
      </xdr:blipFill>
      <xdr:spPr>
        <a:xfrm>
          <a:off x="6278880" y="3657600"/>
          <a:ext cx="5029902" cy="6858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15240</xdr:colOff>
      <xdr:row>11</xdr:row>
      <xdr:rowOff>22859</xdr:rowOff>
    </xdr:from>
    <xdr:to>
      <xdr:col>9</xdr:col>
      <xdr:colOff>563880</xdr:colOff>
      <xdr:row>14</xdr:row>
      <xdr:rowOff>139642</xdr:rowOff>
    </xdr:to>
    <xdr:pic>
      <xdr:nvPicPr>
        <xdr:cNvPr id="2" name="Picture 1">
          <a:extLst>
            <a:ext uri="{FF2B5EF4-FFF2-40B4-BE49-F238E27FC236}">
              <a16:creationId xmlns:a16="http://schemas.microsoft.com/office/drawing/2014/main" id="{FDF04ED8-E61C-4F44-83F6-695741CAF6BC}"/>
            </a:ext>
          </a:extLst>
        </xdr:cNvPr>
        <xdr:cNvPicPr>
          <a:picLocks noChangeAspect="1"/>
        </xdr:cNvPicPr>
      </xdr:nvPicPr>
      <xdr:blipFill>
        <a:blip xmlns:r="http://schemas.openxmlformats.org/officeDocument/2006/relationships" r:embed="rId1"/>
        <a:stretch>
          <a:fillRect/>
        </a:stretch>
      </xdr:blipFill>
      <xdr:spPr>
        <a:xfrm>
          <a:off x="7040880" y="2217419"/>
          <a:ext cx="1767840" cy="665423"/>
        </a:xfrm>
        <a:prstGeom prst="rect">
          <a:avLst/>
        </a:prstGeom>
      </xdr:spPr>
    </xdr:pic>
    <xdr:clientData/>
  </xdr:twoCellAnchor>
  <xdr:twoCellAnchor editAs="oneCell">
    <xdr:from>
      <xdr:col>7</xdr:col>
      <xdr:colOff>15240</xdr:colOff>
      <xdr:row>14</xdr:row>
      <xdr:rowOff>220980</xdr:rowOff>
    </xdr:from>
    <xdr:to>
      <xdr:col>8</xdr:col>
      <xdr:colOff>158220</xdr:colOff>
      <xdr:row>18</xdr:row>
      <xdr:rowOff>99150</xdr:rowOff>
    </xdr:to>
    <xdr:pic>
      <xdr:nvPicPr>
        <xdr:cNvPr id="3" name="Picture 2">
          <a:extLst>
            <a:ext uri="{FF2B5EF4-FFF2-40B4-BE49-F238E27FC236}">
              <a16:creationId xmlns:a16="http://schemas.microsoft.com/office/drawing/2014/main" id="{9E90FDEC-16F4-4919-B576-10CD1221DF9A}"/>
            </a:ext>
          </a:extLst>
        </xdr:cNvPr>
        <xdr:cNvPicPr>
          <a:picLocks noChangeAspect="1"/>
        </xdr:cNvPicPr>
      </xdr:nvPicPr>
      <xdr:blipFill>
        <a:blip xmlns:r="http://schemas.openxmlformats.org/officeDocument/2006/relationships" r:embed="rId2"/>
        <a:stretch>
          <a:fillRect/>
        </a:stretch>
      </xdr:blipFill>
      <xdr:spPr>
        <a:xfrm>
          <a:off x="7040880" y="2964180"/>
          <a:ext cx="752580" cy="647790"/>
        </a:xfrm>
        <a:prstGeom prst="rect">
          <a:avLst/>
        </a:prstGeom>
      </xdr:spPr>
    </xdr:pic>
    <xdr:clientData/>
  </xdr:twoCellAnchor>
  <xdr:twoCellAnchor editAs="oneCell">
    <xdr:from>
      <xdr:col>7</xdr:col>
      <xdr:colOff>45720</xdr:colOff>
      <xdr:row>18</xdr:row>
      <xdr:rowOff>137160</xdr:rowOff>
    </xdr:from>
    <xdr:to>
      <xdr:col>15</xdr:col>
      <xdr:colOff>198822</xdr:colOff>
      <xdr:row>22</xdr:row>
      <xdr:rowOff>91536</xdr:rowOff>
    </xdr:to>
    <xdr:pic>
      <xdr:nvPicPr>
        <xdr:cNvPr id="4" name="Picture 3">
          <a:extLst>
            <a:ext uri="{FF2B5EF4-FFF2-40B4-BE49-F238E27FC236}">
              <a16:creationId xmlns:a16="http://schemas.microsoft.com/office/drawing/2014/main" id="{11C32FFF-7A9F-49F7-8C32-4A431A3A6EBA}"/>
            </a:ext>
          </a:extLst>
        </xdr:cNvPr>
        <xdr:cNvPicPr>
          <a:picLocks noChangeAspect="1"/>
        </xdr:cNvPicPr>
      </xdr:nvPicPr>
      <xdr:blipFill>
        <a:blip xmlns:r="http://schemas.openxmlformats.org/officeDocument/2006/relationships" r:embed="rId3"/>
        <a:stretch>
          <a:fillRect/>
        </a:stretch>
      </xdr:blipFill>
      <xdr:spPr>
        <a:xfrm>
          <a:off x="7071360" y="3657600"/>
          <a:ext cx="5029902"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465E7-F1CE-46FF-9A5D-52FBB94E3F5C}">
  <dimension ref="A1:T38"/>
  <sheetViews>
    <sheetView topLeftCell="A7" workbookViewId="0">
      <selection activeCell="E22" sqref="E22"/>
    </sheetView>
  </sheetViews>
  <sheetFormatPr defaultRowHeight="14.4" x14ac:dyDescent="0.3"/>
  <cols>
    <col min="4" max="4" width="12" customWidth="1"/>
    <col min="5" max="5" width="38.21875" customWidth="1"/>
    <col min="8" max="8" width="12.6640625" customWidth="1"/>
    <col min="9" max="9" width="19.77734375" customWidth="1"/>
  </cols>
  <sheetData>
    <row r="1" spans="1:20" x14ac:dyDescent="0.3">
      <c r="A1" s="6" t="s">
        <v>0</v>
      </c>
    </row>
    <row r="2" spans="1:20" x14ac:dyDescent="0.3">
      <c r="A2" s="1">
        <v>72</v>
      </c>
      <c r="D2" s="29" t="s">
        <v>1</v>
      </c>
      <c r="E2" s="29"/>
      <c r="F2" s="29"/>
      <c r="G2" s="29"/>
      <c r="H2" s="29"/>
      <c r="I2" s="29"/>
      <c r="J2" s="29"/>
      <c r="K2" s="29"/>
      <c r="L2" s="29"/>
      <c r="M2" s="29"/>
      <c r="N2" s="29"/>
      <c r="O2" s="29"/>
      <c r="P2" s="29"/>
      <c r="Q2" s="29"/>
      <c r="R2" s="29"/>
      <c r="S2" s="29"/>
      <c r="T2" s="29"/>
    </row>
    <row r="3" spans="1:20" x14ac:dyDescent="0.3">
      <c r="A3" s="1">
        <v>144</v>
      </c>
      <c r="D3" s="29"/>
      <c r="E3" s="29"/>
      <c r="F3" s="29"/>
      <c r="G3" s="29"/>
      <c r="H3" s="29"/>
      <c r="I3" s="29"/>
      <c r="J3" s="29"/>
      <c r="K3" s="29"/>
      <c r="L3" s="29"/>
      <c r="M3" s="29"/>
      <c r="N3" s="29"/>
      <c r="O3" s="29"/>
      <c r="P3" s="29"/>
      <c r="Q3" s="29"/>
      <c r="R3" s="29"/>
      <c r="S3" s="29"/>
      <c r="T3" s="29"/>
    </row>
    <row r="4" spans="1:20" x14ac:dyDescent="0.3">
      <c r="A4" s="1">
        <v>48</v>
      </c>
      <c r="D4" s="29"/>
      <c r="E4" s="29"/>
      <c r="F4" s="29"/>
      <c r="G4" s="29"/>
      <c r="H4" s="29"/>
      <c r="I4" s="29"/>
      <c r="J4" s="29"/>
      <c r="K4" s="29"/>
      <c r="L4" s="29"/>
      <c r="M4" s="29"/>
      <c r="N4" s="29"/>
      <c r="O4" s="29"/>
      <c r="P4" s="29"/>
      <c r="Q4" s="29"/>
      <c r="R4" s="29"/>
      <c r="S4" s="29"/>
      <c r="T4" s="29"/>
    </row>
    <row r="5" spans="1:20" x14ac:dyDescent="0.3">
      <c r="A5" s="1">
        <v>72</v>
      </c>
      <c r="D5" s="29"/>
      <c r="E5" s="29"/>
      <c r="F5" s="29"/>
      <c r="G5" s="29"/>
      <c r="H5" s="29"/>
      <c r="I5" s="29"/>
      <c r="J5" s="29"/>
      <c r="K5" s="29"/>
      <c r="L5" s="29"/>
      <c r="M5" s="29"/>
      <c r="N5" s="29"/>
      <c r="O5" s="29"/>
      <c r="P5" s="29"/>
      <c r="Q5" s="29"/>
      <c r="R5" s="29"/>
      <c r="S5" s="29"/>
      <c r="T5" s="29"/>
    </row>
    <row r="6" spans="1:20" x14ac:dyDescent="0.3">
      <c r="A6" s="1">
        <v>36</v>
      </c>
      <c r="D6" s="29"/>
      <c r="E6" s="29"/>
      <c r="F6" s="29"/>
      <c r="G6" s="29"/>
      <c r="H6" s="29"/>
      <c r="I6" s="29"/>
      <c r="J6" s="29"/>
      <c r="K6" s="29"/>
      <c r="L6" s="29"/>
      <c r="M6" s="29"/>
      <c r="N6" s="29"/>
      <c r="O6" s="29"/>
      <c r="P6" s="29"/>
      <c r="Q6" s="29"/>
      <c r="R6" s="29"/>
      <c r="S6" s="29"/>
      <c r="T6" s="29"/>
    </row>
    <row r="7" spans="1:20" x14ac:dyDescent="0.3">
      <c r="A7" s="1">
        <v>360</v>
      </c>
      <c r="D7" s="29"/>
      <c r="E7" s="29"/>
      <c r="F7" s="29"/>
      <c r="G7" s="29"/>
      <c r="H7" s="29"/>
      <c r="I7" s="29"/>
      <c r="J7" s="29"/>
      <c r="K7" s="29"/>
      <c r="L7" s="29"/>
      <c r="M7" s="29"/>
      <c r="N7" s="29"/>
      <c r="O7" s="29"/>
      <c r="P7" s="29"/>
      <c r="Q7" s="29"/>
      <c r="R7" s="29"/>
      <c r="S7" s="29"/>
      <c r="T7" s="29"/>
    </row>
    <row r="8" spans="1:20" x14ac:dyDescent="0.3">
      <c r="A8" s="1">
        <v>44</v>
      </c>
      <c r="D8" s="29"/>
      <c r="E8" s="29"/>
      <c r="F8" s="29"/>
      <c r="G8" s="29"/>
      <c r="H8" s="29"/>
      <c r="I8" s="29"/>
      <c r="J8" s="29"/>
      <c r="K8" s="29"/>
      <c r="L8" s="29"/>
      <c r="M8" s="29"/>
      <c r="N8" s="29"/>
      <c r="O8" s="29"/>
      <c r="P8" s="29"/>
      <c r="Q8" s="29"/>
      <c r="R8" s="29"/>
      <c r="S8" s="29"/>
      <c r="T8" s="29"/>
    </row>
    <row r="9" spans="1:20" x14ac:dyDescent="0.3">
      <c r="A9" s="1">
        <v>30</v>
      </c>
      <c r="D9" s="29"/>
      <c r="E9" s="29"/>
      <c r="F9" s="29"/>
      <c r="G9" s="29"/>
      <c r="H9" s="29"/>
      <c r="I9" s="29"/>
      <c r="J9" s="29"/>
      <c r="K9" s="29"/>
      <c r="L9" s="29"/>
      <c r="M9" s="29"/>
      <c r="N9" s="29"/>
      <c r="O9" s="29"/>
      <c r="P9" s="29"/>
      <c r="Q9" s="29"/>
      <c r="R9" s="29"/>
      <c r="S9" s="29"/>
      <c r="T9" s="29"/>
    </row>
    <row r="10" spans="1:20" x14ac:dyDescent="0.3">
      <c r="A10" s="1">
        <v>432</v>
      </c>
      <c r="D10" s="29"/>
      <c r="E10" s="29"/>
      <c r="F10" s="29"/>
      <c r="G10" s="29"/>
      <c r="H10" s="29"/>
      <c r="I10" s="29"/>
      <c r="J10" s="29"/>
      <c r="K10" s="29"/>
      <c r="L10" s="29"/>
      <c r="M10" s="29"/>
      <c r="N10" s="29"/>
      <c r="O10" s="29"/>
      <c r="P10" s="29"/>
      <c r="Q10" s="29"/>
      <c r="R10" s="29"/>
      <c r="S10" s="29"/>
      <c r="T10" s="29"/>
    </row>
    <row r="11" spans="1:20" x14ac:dyDescent="0.3">
      <c r="A11" s="1">
        <v>24</v>
      </c>
      <c r="D11" s="29"/>
      <c r="E11" s="29"/>
      <c r="F11" s="29"/>
      <c r="G11" s="29"/>
      <c r="H11" s="29"/>
      <c r="I11" s="29"/>
      <c r="J11" s="29"/>
      <c r="K11" s="29"/>
      <c r="L11" s="29"/>
      <c r="M11" s="29"/>
      <c r="N11" s="29"/>
      <c r="O11" s="29"/>
      <c r="P11" s="29"/>
      <c r="Q11" s="29"/>
      <c r="R11" s="29"/>
      <c r="S11" s="29"/>
      <c r="T11" s="29"/>
    </row>
    <row r="12" spans="1:20" x14ac:dyDescent="0.3">
      <c r="A12" s="1">
        <v>288</v>
      </c>
      <c r="D12" s="29"/>
      <c r="E12" s="29"/>
      <c r="F12" s="29"/>
      <c r="G12" s="29"/>
      <c r="H12" s="29"/>
      <c r="I12" s="29"/>
      <c r="J12" s="29"/>
      <c r="K12" s="29"/>
      <c r="L12" s="29"/>
      <c r="M12" s="29"/>
      <c r="N12" s="29"/>
      <c r="O12" s="29"/>
      <c r="P12" s="29"/>
      <c r="Q12" s="29"/>
      <c r="R12" s="29"/>
      <c r="S12" s="29"/>
      <c r="T12" s="29"/>
    </row>
    <row r="13" spans="1:20" x14ac:dyDescent="0.3">
      <c r="A13" s="1">
        <v>144</v>
      </c>
      <c r="D13" s="29"/>
      <c r="E13" s="29"/>
      <c r="F13" s="29"/>
      <c r="G13" s="29"/>
      <c r="H13" s="29"/>
      <c r="I13" s="29"/>
      <c r="J13" s="29"/>
      <c r="K13" s="29"/>
      <c r="L13" s="29"/>
      <c r="M13" s="29"/>
      <c r="N13" s="29"/>
      <c r="O13" s="29"/>
      <c r="P13" s="29"/>
      <c r="Q13" s="29"/>
      <c r="R13" s="29"/>
      <c r="S13" s="29"/>
      <c r="T13" s="29"/>
    </row>
    <row r="14" spans="1:20" x14ac:dyDescent="0.3">
      <c r="A14" s="1">
        <v>144</v>
      </c>
      <c r="D14" s="29"/>
      <c r="E14" s="29"/>
      <c r="F14" s="29"/>
      <c r="G14" s="29"/>
      <c r="H14" s="29"/>
      <c r="I14" s="29"/>
      <c r="J14" s="29"/>
      <c r="K14" s="29"/>
      <c r="L14" s="29"/>
      <c r="M14" s="29"/>
      <c r="N14" s="29"/>
      <c r="O14" s="29"/>
      <c r="P14" s="29"/>
      <c r="Q14" s="29"/>
      <c r="R14" s="29"/>
      <c r="S14" s="29"/>
      <c r="T14" s="29"/>
    </row>
    <row r="15" spans="1:20" x14ac:dyDescent="0.3">
      <c r="A15" s="1">
        <v>240</v>
      </c>
      <c r="D15" s="29"/>
      <c r="E15" s="29"/>
      <c r="F15" s="29"/>
      <c r="G15" s="29"/>
      <c r="H15" s="29"/>
      <c r="I15" s="29"/>
      <c r="J15" s="29"/>
      <c r="K15" s="29"/>
      <c r="L15" s="29"/>
      <c r="M15" s="29"/>
      <c r="N15" s="29"/>
      <c r="O15" s="29"/>
      <c r="P15" s="29"/>
      <c r="Q15" s="29"/>
      <c r="R15" s="29"/>
      <c r="S15" s="29"/>
      <c r="T15" s="29"/>
    </row>
    <row r="16" spans="1:20" x14ac:dyDescent="0.3">
      <c r="A16" s="1">
        <v>432</v>
      </c>
      <c r="D16" s="29"/>
      <c r="E16" s="29"/>
      <c r="F16" s="29"/>
      <c r="G16" s="29"/>
      <c r="H16" s="29"/>
      <c r="I16" s="29"/>
      <c r="J16" s="29"/>
      <c r="K16" s="29"/>
      <c r="L16" s="29"/>
      <c r="M16" s="29"/>
      <c r="N16" s="29"/>
      <c r="O16" s="29"/>
      <c r="P16" s="29"/>
      <c r="Q16" s="29"/>
      <c r="R16" s="29"/>
      <c r="S16" s="29"/>
      <c r="T16" s="29"/>
    </row>
    <row r="17" spans="1:20" x14ac:dyDescent="0.3">
      <c r="A17" s="1">
        <v>144</v>
      </c>
      <c r="D17" s="29"/>
      <c r="E17" s="29"/>
      <c r="F17" s="29"/>
      <c r="G17" s="29"/>
      <c r="H17" s="29"/>
      <c r="I17" s="29"/>
      <c r="J17" s="29"/>
      <c r="K17" s="29"/>
      <c r="L17" s="29"/>
      <c r="M17" s="29"/>
      <c r="N17" s="29"/>
      <c r="O17" s="29"/>
      <c r="P17" s="29"/>
      <c r="Q17" s="29"/>
      <c r="R17" s="29"/>
      <c r="S17" s="29"/>
      <c r="T17" s="29"/>
    </row>
    <row r="18" spans="1:20" x14ac:dyDescent="0.3">
      <c r="A18" s="1">
        <v>144</v>
      </c>
      <c r="D18" s="29"/>
      <c r="E18" s="29"/>
      <c r="F18" s="29"/>
      <c r="G18" s="29"/>
      <c r="H18" s="29"/>
      <c r="I18" s="29"/>
      <c r="J18" s="29"/>
      <c r="K18" s="29"/>
      <c r="L18" s="29"/>
      <c r="M18" s="29"/>
      <c r="N18" s="29"/>
      <c r="O18" s="29"/>
      <c r="P18" s="29"/>
      <c r="Q18" s="29"/>
      <c r="R18" s="29"/>
      <c r="S18" s="29"/>
      <c r="T18" s="29"/>
    </row>
    <row r="19" spans="1:20" x14ac:dyDescent="0.3">
      <c r="A19" s="1">
        <v>144</v>
      </c>
    </row>
    <row r="20" spans="1:20" x14ac:dyDescent="0.3">
      <c r="A20" s="1">
        <v>576</v>
      </c>
      <c r="D20" s="5" t="s">
        <v>2</v>
      </c>
      <c r="E20" t="s">
        <v>3</v>
      </c>
    </row>
    <row r="21" spans="1:20" x14ac:dyDescent="0.3">
      <c r="A21" s="1">
        <v>216</v>
      </c>
      <c r="E21" t="s">
        <v>4</v>
      </c>
    </row>
    <row r="22" spans="1:20" x14ac:dyDescent="0.3">
      <c r="A22" s="1">
        <v>72</v>
      </c>
      <c r="D22" s="5" t="s">
        <v>5</v>
      </c>
      <c r="E22" t="s">
        <v>6</v>
      </c>
    </row>
    <row r="23" spans="1:20" x14ac:dyDescent="0.3">
      <c r="A23" s="1">
        <v>72</v>
      </c>
      <c r="D23" s="5" t="s">
        <v>7</v>
      </c>
      <c r="E23" t="s">
        <v>8</v>
      </c>
    </row>
    <row r="24" spans="1:20" ht="28.8" x14ac:dyDescent="0.3">
      <c r="A24" s="1">
        <v>144</v>
      </c>
      <c r="D24" s="5" t="s">
        <v>9</v>
      </c>
      <c r="E24" s="2" t="s">
        <v>10</v>
      </c>
    </row>
    <row r="25" spans="1:20" x14ac:dyDescent="0.3">
      <c r="A25" s="1">
        <v>288</v>
      </c>
      <c r="E25" t="s">
        <v>11</v>
      </c>
      <c r="F25">
        <f>AVERAGE(A2:A31)</f>
        <v>175.26666666666668</v>
      </c>
    </row>
    <row r="26" spans="1:20" x14ac:dyDescent="0.3">
      <c r="A26" s="1">
        <v>144</v>
      </c>
      <c r="E26" t="s">
        <v>12</v>
      </c>
      <c r="F26">
        <f>STDEV(A2:A31)</f>
        <v>139.83683431015257</v>
      </c>
    </row>
    <row r="27" spans="1:20" x14ac:dyDescent="0.3">
      <c r="A27" s="1">
        <v>36</v>
      </c>
      <c r="E27" t="s">
        <v>13</v>
      </c>
      <c r="F27">
        <f>COUNT(A2:A31)</f>
        <v>30</v>
      </c>
    </row>
    <row r="28" spans="1:20" x14ac:dyDescent="0.3">
      <c r="A28" s="1">
        <v>288</v>
      </c>
      <c r="F28" s="3"/>
    </row>
    <row r="29" spans="1:20" x14ac:dyDescent="0.3">
      <c r="A29" s="1">
        <v>48</v>
      </c>
    </row>
    <row r="30" spans="1:20" x14ac:dyDescent="0.3">
      <c r="A30" s="1">
        <v>288</v>
      </c>
    </row>
    <row r="31" spans="1:20" x14ac:dyDescent="0.3">
      <c r="A31" s="1">
        <v>144</v>
      </c>
    </row>
    <row r="32" spans="1:20" x14ac:dyDescent="0.3">
      <c r="D32" t="s">
        <v>15</v>
      </c>
      <c r="E32">
        <f>(F25-144)/(F26/SQRT(F27))</f>
        <v>1.2246743653638934</v>
      </c>
    </row>
    <row r="34" spans="4:10" x14ac:dyDescent="0.3">
      <c r="D34" s="5" t="s">
        <v>16</v>
      </c>
      <c r="E34" t="s">
        <v>17</v>
      </c>
    </row>
    <row r="35" spans="4:10" x14ac:dyDescent="0.3">
      <c r="E35">
        <f>TDIST(E32,29,2)</f>
        <v>0.23055326882983779</v>
      </c>
    </row>
    <row r="37" spans="4:10" x14ac:dyDescent="0.3">
      <c r="D37" s="5" t="s">
        <v>18</v>
      </c>
      <c r="E37" t="s">
        <v>19</v>
      </c>
      <c r="H37" s="5" t="s">
        <v>21</v>
      </c>
      <c r="I37" s="4">
        <v>2.0451999999999999</v>
      </c>
      <c r="J37">
        <v>-2.04</v>
      </c>
    </row>
    <row r="38" spans="4:10" ht="57.6" x14ac:dyDescent="0.3">
      <c r="E38" s="2" t="s">
        <v>20</v>
      </c>
      <c r="I38" s="2" t="s">
        <v>22</v>
      </c>
    </row>
  </sheetData>
  <mergeCells count="1">
    <mergeCell ref="D2:T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F634-1185-4C01-A877-346E86DA2158}">
  <dimension ref="A1:S41"/>
  <sheetViews>
    <sheetView topLeftCell="A22" workbookViewId="0">
      <selection activeCell="J29" sqref="J29:J30"/>
    </sheetView>
  </sheetViews>
  <sheetFormatPr defaultRowHeight="14.4" x14ac:dyDescent="0.3"/>
  <cols>
    <col min="5" max="5" width="19.77734375" customWidth="1"/>
    <col min="7" max="7" width="13.21875" customWidth="1"/>
  </cols>
  <sheetData>
    <row r="1" spans="1:19" x14ac:dyDescent="0.3">
      <c r="A1" s="6" t="s">
        <v>23</v>
      </c>
      <c r="B1" s="6" t="s">
        <v>24</v>
      </c>
    </row>
    <row r="2" spans="1:19" x14ac:dyDescent="0.3">
      <c r="A2" s="1">
        <v>11</v>
      </c>
      <c r="B2" s="1">
        <v>9</v>
      </c>
      <c r="D2" s="29" t="s">
        <v>25</v>
      </c>
      <c r="E2" s="30"/>
      <c r="F2" s="30"/>
      <c r="G2" s="30"/>
      <c r="H2" s="30"/>
      <c r="I2" s="30"/>
      <c r="J2" s="30"/>
      <c r="K2" s="30"/>
      <c r="L2" s="30"/>
      <c r="M2" s="30"/>
      <c r="N2" s="30"/>
      <c r="O2" s="30"/>
      <c r="P2" s="30"/>
      <c r="Q2" s="30"/>
      <c r="R2" s="30"/>
      <c r="S2" s="30"/>
    </row>
    <row r="3" spans="1:19" x14ac:dyDescent="0.3">
      <c r="A3" s="1">
        <v>8</v>
      </c>
      <c r="B3" s="1">
        <v>7</v>
      </c>
      <c r="D3" s="30"/>
      <c r="E3" s="30"/>
      <c r="F3" s="30"/>
      <c r="G3" s="30"/>
      <c r="H3" s="30"/>
      <c r="I3" s="30"/>
      <c r="J3" s="30"/>
      <c r="K3" s="30"/>
      <c r="L3" s="30"/>
      <c r="M3" s="30"/>
      <c r="N3" s="30"/>
      <c r="O3" s="30"/>
      <c r="P3" s="30"/>
      <c r="Q3" s="30"/>
      <c r="R3" s="30"/>
      <c r="S3" s="30"/>
    </row>
    <row r="4" spans="1:19" x14ac:dyDescent="0.3">
      <c r="A4" s="1">
        <v>10</v>
      </c>
      <c r="B4" s="1">
        <v>6</v>
      </c>
      <c r="D4" s="30"/>
      <c r="E4" s="30"/>
      <c r="F4" s="30"/>
      <c r="G4" s="30"/>
      <c r="H4" s="30"/>
      <c r="I4" s="30"/>
      <c r="J4" s="30"/>
      <c r="K4" s="30"/>
      <c r="L4" s="30"/>
      <c r="M4" s="30"/>
      <c r="N4" s="30"/>
      <c r="O4" s="30"/>
      <c r="P4" s="30"/>
      <c r="Q4" s="30"/>
      <c r="R4" s="30"/>
      <c r="S4" s="30"/>
    </row>
    <row r="5" spans="1:19" x14ac:dyDescent="0.3">
      <c r="A5" s="1">
        <v>6</v>
      </c>
      <c r="B5" s="1">
        <v>10</v>
      </c>
      <c r="D5" s="30"/>
      <c r="E5" s="30"/>
      <c r="F5" s="30"/>
      <c r="G5" s="30"/>
      <c r="H5" s="30"/>
      <c r="I5" s="30"/>
      <c r="J5" s="30"/>
      <c r="K5" s="30"/>
      <c r="L5" s="30"/>
      <c r="M5" s="30"/>
      <c r="N5" s="30"/>
      <c r="O5" s="30"/>
      <c r="P5" s="30"/>
      <c r="Q5" s="30"/>
      <c r="R5" s="30"/>
      <c r="S5" s="30"/>
    </row>
    <row r="6" spans="1:19" x14ac:dyDescent="0.3">
      <c r="A6" s="1">
        <v>7</v>
      </c>
      <c r="B6" s="1">
        <v>8</v>
      </c>
      <c r="D6" s="30"/>
      <c r="E6" s="30"/>
      <c r="F6" s="30"/>
      <c r="G6" s="30"/>
      <c r="H6" s="30"/>
      <c r="I6" s="30"/>
      <c r="J6" s="30"/>
      <c r="K6" s="30"/>
      <c r="L6" s="30"/>
      <c r="M6" s="30"/>
      <c r="N6" s="30"/>
      <c r="O6" s="30"/>
      <c r="P6" s="30"/>
      <c r="Q6" s="30"/>
      <c r="R6" s="30"/>
      <c r="S6" s="30"/>
    </row>
    <row r="7" spans="1:19" x14ac:dyDescent="0.3">
      <c r="A7" s="1">
        <v>12</v>
      </c>
      <c r="B7" s="1">
        <v>9</v>
      </c>
      <c r="D7" s="30"/>
      <c r="E7" s="30"/>
      <c r="F7" s="30"/>
      <c r="G7" s="30"/>
      <c r="H7" s="30"/>
      <c r="I7" s="30"/>
      <c r="J7" s="30"/>
      <c r="K7" s="30"/>
      <c r="L7" s="30"/>
      <c r="M7" s="30"/>
      <c r="N7" s="30"/>
      <c r="O7" s="30"/>
      <c r="P7" s="30"/>
      <c r="Q7" s="30"/>
      <c r="R7" s="30"/>
      <c r="S7" s="30"/>
    </row>
    <row r="8" spans="1:19" x14ac:dyDescent="0.3">
      <c r="A8" s="1">
        <v>10</v>
      </c>
      <c r="B8" s="1">
        <v>8</v>
      </c>
      <c r="D8" s="30"/>
      <c r="E8" s="30"/>
      <c r="F8" s="30"/>
      <c r="G8" s="30"/>
      <c r="H8" s="30"/>
      <c r="I8" s="30"/>
      <c r="J8" s="30"/>
      <c r="K8" s="30"/>
      <c r="L8" s="30"/>
      <c r="M8" s="30"/>
      <c r="N8" s="30"/>
      <c r="O8" s="30"/>
      <c r="P8" s="30"/>
      <c r="Q8" s="30"/>
      <c r="R8" s="30"/>
      <c r="S8" s="30"/>
    </row>
    <row r="9" spans="1:19" x14ac:dyDescent="0.3">
      <c r="A9" s="1">
        <v>6</v>
      </c>
      <c r="B9" s="1">
        <v>10</v>
      </c>
      <c r="D9" s="30"/>
      <c r="E9" s="30"/>
      <c r="F9" s="30"/>
      <c r="G9" s="30"/>
      <c r="H9" s="30"/>
      <c r="I9" s="30"/>
      <c r="J9" s="30"/>
      <c r="K9" s="30"/>
      <c r="L9" s="30"/>
      <c r="M9" s="30"/>
      <c r="N9" s="30"/>
      <c r="O9" s="30"/>
      <c r="P9" s="30"/>
      <c r="Q9" s="30"/>
      <c r="R9" s="30"/>
      <c r="S9" s="30"/>
    </row>
    <row r="10" spans="1:19" x14ac:dyDescent="0.3">
      <c r="A10" s="1">
        <v>6</v>
      </c>
      <c r="B10" s="1">
        <v>11</v>
      </c>
      <c r="D10" s="30"/>
      <c r="E10" s="30"/>
      <c r="F10" s="30"/>
      <c r="G10" s="30"/>
      <c r="H10" s="30"/>
      <c r="I10" s="30"/>
      <c r="J10" s="30"/>
      <c r="K10" s="30"/>
      <c r="L10" s="30"/>
      <c r="M10" s="30"/>
      <c r="N10" s="30"/>
      <c r="O10" s="30"/>
      <c r="P10" s="30"/>
      <c r="Q10" s="30"/>
      <c r="R10" s="30"/>
      <c r="S10" s="30"/>
    </row>
    <row r="11" spans="1:19" x14ac:dyDescent="0.3">
      <c r="A11" s="1">
        <v>9</v>
      </c>
      <c r="B11" s="1">
        <v>11</v>
      </c>
      <c r="D11" s="30"/>
      <c r="E11" s="30"/>
      <c r="F11" s="30"/>
      <c r="G11" s="30"/>
      <c r="H11" s="30"/>
      <c r="I11" s="30"/>
      <c r="J11" s="30"/>
      <c r="K11" s="30"/>
      <c r="L11" s="30"/>
      <c r="M11" s="30"/>
      <c r="N11" s="30"/>
      <c r="O11" s="30"/>
      <c r="P11" s="30"/>
      <c r="Q11" s="30"/>
      <c r="R11" s="30"/>
      <c r="S11" s="30"/>
    </row>
    <row r="12" spans="1:19" x14ac:dyDescent="0.3">
      <c r="A12" s="1">
        <v>6</v>
      </c>
      <c r="B12" s="1">
        <v>12</v>
      </c>
      <c r="D12" s="30"/>
      <c r="E12" s="30"/>
      <c r="F12" s="30"/>
      <c r="G12" s="30"/>
      <c r="H12" s="30"/>
      <c r="I12" s="30"/>
      <c r="J12" s="30"/>
      <c r="K12" s="30"/>
      <c r="L12" s="30"/>
      <c r="M12" s="30"/>
      <c r="N12" s="30"/>
      <c r="O12" s="30"/>
      <c r="P12" s="30"/>
      <c r="Q12" s="30"/>
      <c r="R12" s="30"/>
      <c r="S12" s="30"/>
    </row>
    <row r="13" spans="1:19" x14ac:dyDescent="0.3">
      <c r="A13" s="1">
        <v>10</v>
      </c>
      <c r="B13" s="1">
        <v>6</v>
      </c>
      <c r="D13" s="30"/>
      <c r="E13" s="30"/>
      <c r="F13" s="30"/>
      <c r="G13" s="30"/>
      <c r="H13" s="30"/>
      <c r="I13" s="30"/>
      <c r="J13" s="30"/>
      <c r="K13" s="30"/>
      <c r="L13" s="30"/>
      <c r="M13" s="30"/>
      <c r="N13" s="30"/>
      <c r="O13" s="30"/>
      <c r="P13" s="30"/>
      <c r="Q13" s="30"/>
      <c r="R13" s="30"/>
      <c r="S13" s="30"/>
    </row>
    <row r="14" spans="1:19" x14ac:dyDescent="0.3">
      <c r="A14" s="1">
        <v>10</v>
      </c>
      <c r="B14" s="1">
        <v>6</v>
      </c>
      <c r="D14" s="30"/>
      <c r="E14" s="30"/>
      <c r="F14" s="30"/>
      <c r="G14" s="30"/>
      <c r="H14" s="30"/>
      <c r="I14" s="30"/>
      <c r="J14" s="30"/>
      <c r="K14" s="30"/>
      <c r="L14" s="30"/>
      <c r="M14" s="30"/>
      <c r="N14" s="30"/>
      <c r="O14" s="30"/>
      <c r="P14" s="30"/>
      <c r="Q14" s="30"/>
      <c r="R14" s="30"/>
      <c r="S14" s="30"/>
    </row>
    <row r="15" spans="1:19" x14ac:dyDescent="0.3">
      <c r="A15" s="1">
        <v>12</v>
      </c>
      <c r="B15" s="1">
        <v>8</v>
      </c>
      <c r="D15" s="30"/>
      <c r="E15" s="30"/>
      <c r="F15" s="30"/>
      <c r="G15" s="30"/>
      <c r="H15" s="30"/>
      <c r="I15" s="30"/>
      <c r="J15" s="30"/>
      <c r="K15" s="30"/>
      <c r="L15" s="30"/>
      <c r="M15" s="30"/>
      <c r="N15" s="30"/>
      <c r="O15" s="30"/>
      <c r="P15" s="30"/>
      <c r="Q15" s="30"/>
      <c r="R15" s="30"/>
      <c r="S15" s="30"/>
    </row>
    <row r="16" spans="1:19" x14ac:dyDescent="0.3">
      <c r="A16" s="1">
        <v>9</v>
      </c>
      <c r="B16" s="1">
        <v>12</v>
      </c>
      <c r="D16" s="30"/>
      <c r="E16" s="30"/>
      <c r="F16" s="30"/>
      <c r="G16" s="30"/>
      <c r="H16" s="30"/>
      <c r="I16" s="30"/>
      <c r="J16" s="30"/>
      <c r="K16" s="30"/>
      <c r="L16" s="30"/>
      <c r="M16" s="30"/>
      <c r="N16" s="30"/>
      <c r="O16" s="30"/>
      <c r="P16" s="30"/>
      <c r="Q16" s="30"/>
      <c r="R16" s="30"/>
      <c r="S16" s="30"/>
    </row>
    <row r="17" spans="1:19" x14ac:dyDescent="0.3">
      <c r="A17" s="1">
        <v>11</v>
      </c>
      <c r="B17" s="1">
        <v>10</v>
      </c>
      <c r="D17" s="30"/>
      <c r="E17" s="30"/>
      <c r="F17" s="30"/>
      <c r="G17" s="30"/>
      <c r="H17" s="30"/>
      <c r="I17" s="30"/>
      <c r="J17" s="30"/>
      <c r="K17" s="30"/>
      <c r="L17" s="30"/>
      <c r="M17" s="30"/>
      <c r="N17" s="30"/>
      <c r="O17" s="30"/>
      <c r="P17" s="30"/>
      <c r="Q17" s="30"/>
      <c r="R17" s="30"/>
      <c r="S17" s="30"/>
    </row>
    <row r="18" spans="1:19" x14ac:dyDescent="0.3">
      <c r="A18" s="1">
        <v>8</v>
      </c>
      <c r="B18" s="1">
        <v>11</v>
      </c>
      <c r="D18" s="30"/>
      <c r="E18" s="30"/>
      <c r="F18" s="30"/>
      <c r="G18" s="30"/>
      <c r="H18" s="30"/>
      <c r="I18" s="30"/>
      <c r="J18" s="30"/>
      <c r="K18" s="30"/>
      <c r="L18" s="30"/>
      <c r="M18" s="30"/>
      <c r="N18" s="30"/>
      <c r="O18" s="30"/>
      <c r="P18" s="30"/>
      <c r="Q18" s="30"/>
      <c r="R18" s="30"/>
      <c r="S18" s="30"/>
    </row>
    <row r="19" spans="1:19" x14ac:dyDescent="0.3">
      <c r="A19" s="1">
        <v>11</v>
      </c>
      <c r="B19" s="1">
        <v>8</v>
      </c>
    </row>
    <row r="20" spans="1:19" x14ac:dyDescent="0.3">
      <c r="A20" s="1">
        <v>6</v>
      </c>
      <c r="B20" s="1">
        <v>10</v>
      </c>
      <c r="D20" s="5" t="s">
        <v>2</v>
      </c>
      <c r="E20" t="s">
        <v>26</v>
      </c>
    </row>
    <row r="21" spans="1:19" x14ac:dyDescent="0.3">
      <c r="A21" s="1">
        <v>11</v>
      </c>
      <c r="B21" s="1">
        <v>6</v>
      </c>
      <c r="E21" t="s">
        <v>27</v>
      </c>
    </row>
    <row r="23" spans="1:19" x14ac:dyDescent="0.3">
      <c r="D23" s="5" t="s">
        <v>5</v>
      </c>
      <c r="E23">
        <v>0.05</v>
      </c>
    </row>
    <row r="24" spans="1:19" x14ac:dyDescent="0.3">
      <c r="D24" s="5" t="s">
        <v>7</v>
      </c>
      <c r="E24" s="5" t="s">
        <v>28</v>
      </c>
      <c r="F24">
        <f>(F27-F28)/SQRT(F35+F36)</f>
        <v>7.5479476841639623E-2</v>
      </c>
    </row>
    <row r="27" spans="1:19" x14ac:dyDescent="0.3">
      <c r="E27" s="5" t="s">
        <v>29</v>
      </c>
      <c r="F27">
        <f>AVERAGE(A2:A21)</f>
        <v>8.9499999999999993</v>
      </c>
    </row>
    <row r="28" spans="1:19" x14ac:dyDescent="0.3">
      <c r="E28" s="5" t="s">
        <v>30</v>
      </c>
      <c r="F28">
        <f>AVERAGE(B2:B21)</f>
        <v>8.9</v>
      </c>
    </row>
    <row r="29" spans="1:19" x14ac:dyDescent="0.3">
      <c r="E29" s="5" t="s">
        <v>31</v>
      </c>
      <c r="F29">
        <f>STDEV(A2:A21)</f>
        <v>2.1636956688426459</v>
      </c>
    </row>
    <row r="30" spans="1:19" x14ac:dyDescent="0.3">
      <c r="E30" s="5" t="s">
        <v>32</v>
      </c>
      <c r="F30">
        <f>STDEV(B2:B21)</f>
        <v>2.0235456115702606</v>
      </c>
    </row>
    <row r="31" spans="1:19" x14ac:dyDescent="0.3">
      <c r="E31" s="5" t="s">
        <v>33</v>
      </c>
      <c r="F31">
        <v>20</v>
      </c>
    </row>
    <row r="32" spans="1:19" x14ac:dyDescent="0.3">
      <c r="E32" s="5" t="s">
        <v>34</v>
      </c>
      <c r="F32">
        <v>20</v>
      </c>
    </row>
    <row r="33" spans="4:6" x14ac:dyDescent="0.3">
      <c r="E33" s="5" t="s">
        <v>35</v>
      </c>
      <c r="F33">
        <f>F29^2</f>
        <v>4.6815789473684246</v>
      </c>
    </row>
    <row r="34" spans="4:6" x14ac:dyDescent="0.3">
      <c r="E34" s="5" t="s">
        <v>36</v>
      </c>
      <c r="F34">
        <f>POWER(F30,2)</f>
        <v>4.0947368421052603</v>
      </c>
    </row>
    <row r="35" spans="4:6" x14ac:dyDescent="0.3">
      <c r="E35" s="5" t="s">
        <v>37</v>
      </c>
      <c r="F35">
        <f>F33/F31</f>
        <v>0.23407894736842122</v>
      </c>
    </row>
    <row r="36" spans="4:6" x14ac:dyDescent="0.3">
      <c r="E36" s="5" t="s">
        <v>38</v>
      </c>
      <c r="F36">
        <f>F34/F32</f>
        <v>0.20473684210526302</v>
      </c>
    </row>
    <row r="37" spans="4:6" x14ac:dyDescent="0.3">
      <c r="E37" s="5" t="s">
        <v>14</v>
      </c>
      <c r="F37">
        <f>(F31+F31)-2</f>
        <v>38</v>
      </c>
    </row>
    <row r="38" spans="4:6" x14ac:dyDescent="0.3">
      <c r="D38" s="5" t="s">
        <v>9</v>
      </c>
      <c r="E38" s="5" t="s">
        <v>39</v>
      </c>
      <c r="F38">
        <f>TDIST(F24,F37,1)</f>
        <v>0.47011460264372307</v>
      </c>
    </row>
    <row r="39" spans="4:6" x14ac:dyDescent="0.3">
      <c r="D39" s="5" t="s">
        <v>16</v>
      </c>
      <c r="E39" t="s">
        <v>40</v>
      </c>
    </row>
    <row r="41" spans="4:6" x14ac:dyDescent="0.3">
      <c r="E41" t="s">
        <v>41</v>
      </c>
    </row>
  </sheetData>
  <mergeCells count="1">
    <mergeCell ref="D2:S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648DD-F850-4145-9D2C-8DDAE1053520}">
  <dimension ref="A1:T42"/>
  <sheetViews>
    <sheetView topLeftCell="A4" workbookViewId="0">
      <selection activeCell="L40" sqref="L40"/>
    </sheetView>
  </sheetViews>
  <sheetFormatPr defaultRowHeight="14.4" x14ac:dyDescent="0.3"/>
  <cols>
    <col min="5" max="5" width="8.88671875" customWidth="1"/>
    <col min="6" max="6" width="21" customWidth="1"/>
    <col min="7" max="7" width="14.33203125" customWidth="1"/>
    <col min="8" max="8" width="8.88671875" customWidth="1"/>
  </cols>
  <sheetData>
    <row r="1" spans="1:20" x14ac:dyDescent="0.3">
      <c r="A1" s="1" t="s">
        <v>23</v>
      </c>
      <c r="B1" s="1" t="s">
        <v>24</v>
      </c>
    </row>
    <row r="2" spans="1:20" x14ac:dyDescent="0.3">
      <c r="A2" s="1">
        <v>10.7</v>
      </c>
      <c r="B2" s="1">
        <v>7.2</v>
      </c>
      <c r="E2" s="29" t="s">
        <v>25</v>
      </c>
      <c r="F2" s="30"/>
      <c r="G2" s="30"/>
      <c r="H2" s="30"/>
      <c r="I2" s="30"/>
      <c r="J2" s="30"/>
      <c r="K2" s="30"/>
      <c r="L2" s="30"/>
      <c r="M2" s="30"/>
      <c r="N2" s="30"/>
      <c r="O2" s="30"/>
      <c r="P2" s="30"/>
      <c r="Q2" s="30"/>
      <c r="R2" s="30"/>
      <c r="S2" s="30"/>
      <c r="T2" s="30"/>
    </row>
    <row r="3" spans="1:20" x14ac:dyDescent="0.3">
      <c r="A3" s="1">
        <v>9.89</v>
      </c>
      <c r="B3" s="1">
        <v>6.68</v>
      </c>
      <c r="E3" s="30"/>
      <c r="F3" s="30"/>
      <c r="G3" s="30"/>
      <c r="H3" s="30"/>
      <c r="I3" s="30"/>
      <c r="J3" s="30"/>
      <c r="K3" s="30"/>
      <c r="L3" s="30"/>
      <c r="M3" s="30"/>
      <c r="N3" s="30"/>
      <c r="O3" s="30"/>
      <c r="P3" s="30"/>
      <c r="Q3" s="30"/>
      <c r="R3" s="30"/>
      <c r="S3" s="30"/>
      <c r="T3" s="30"/>
    </row>
    <row r="4" spans="1:20" x14ac:dyDescent="0.3">
      <c r="A4" s="1">
        <v>11.83</v>
      </c>
      <c r="B4" s="1">
        <v>9.2899999999999991</v>
      </c>
      <c r="E4" s="30"/>
      <c r="F4" s="30"/>
      <c r="G4" s="30"/>
      <c r="H4" s="30"/>
      <c r="I4" s="30"/>
      <c r="J4" s="30"/>
      <c r="K4" s="30"/>
      <c r="L4" s="30"/>
      <c r="M4" s="30"/>
      <c r="N4" s="30"/>
      <c r="O4" s="30"/>
      <c r="P4" s="30"/>
      <c r="Q4" s="30"/>
      <c r="R4" s="30"/>
      <c r="S4" s="30"/>
      <c r="T4" s="30"/>
    </row>
    <row r="5" spans="1:20" x14ac:dyDescent="0.3">
      <c r="A5" s="1">
        <v>9.0399999999999991</v>
      </c>
      <c r="B5" s="1">
        <v>8.9499999999999993</v>
      </c>
      <c r="E5" s="30"/>
      <c r="F5" s="30"/>
      <c r="G5" s="30"/>
      <c r="H5" s="30"/>
      <c r="I5" s="30"/>
      <c r="J5" s="30"/>
      <c r="K5" s="30"/>
      <c r="L5" s="30"/>
      <c r="M5" s="30"/>
      <c r="N5" s="30"/>
      <c r="O5" s="30"/>
      <c r="P5" s="30"/>
      <c r="Q5" s="30"/>
      <c r="R5" s="30"/>
      <c r="S5" s="30"/>
      <c r="T5" s="30"/>
    </row>
    <row r="6" spans="1:20" x14ac:dyDescent="0.3">
      <c r="A6" s="1">
        <v>9.3699999999999992</v>
      </c>
      <c r="B6" s="1">
        <v>6.61</v>
      </c>
      <c r="E6" s="30"/>
      <c r="F6" s="30"/>
      <c r="G6" s="30"/>
      <c r="H6" s="30"/>
      <c r="I6" s="30"/>
      <c r="J6" s="30"/>
      <c r="K6" s="30"/>
      <c r="L6" s="30"/>
      <c r="M6" s="30"/>
      <c r="N6" s="30"/>
      <c r="O6" s="30"/>
      <c r="P6" s="30"/>
      <c r="Q6" s="30"/>
      <c r="R6" s="30"/>
      <c r="S6" s="30"/>
      <c r="T6" s="30"/>
    </row>
    <row r="7" spans="1:20" x14ac:dyDescent="0.3">
      <c r="A7" s="1">
        <v>11.68</v>
      </c>
      <c r="B7" s="1">
        <v>8.5299999999999994</v>
      </c>
      <c r="E7" s="30"/>
      <c r="F7" s="30"/>
      <c r="G7" s="30"/>
      <c r="H7" s="30"/>
      <c r="I7" s="30"/>
      <c r="J7" s="30"/>
      <c r="K7" s="30"/>
      <c r="L7" s="30"/>
      <c r="M7" s="30"/>
      <c r="N7" s="30"/>
      <c r="O7" s="30"/>
      <c r="P7" s="30"/>
      <c r="Q7" s="30"/>
      <c r="R7" s="30"/>
      <c r="S7" s="30"/>
      <c r="T7" s="30"/>
    </row>
    <row r="8" spans="1:20" x14ac:dyDescent="0.3">
      <c r="A8" s="1">
        <v>8.36</v>
      </c>
      <c r="B8" s="1">
        <v>8.92</v>
      </c>
      <c r="E8" s="30"/>
      <c r="F8" s="30"/>
      <c r="G8" s="30"/>
      <c r="H8" s="30"/>
      <c r="I8" s="30"/>
      <c r="J8" s="30"/>
      <c r="K8" s="30"/>
      <c r="L8" s="30"/>
      <c r="M8" s="30"/>
      <c r="N8" s="30"/>
      <c r="O8" s="30"/>
      <c r="P8" s="30"/>
      <c r="Q8" s="30"/>
      <c r="R8" s="30"/>
      <c r="S8" s="30"/>
      <c r="T8" s="30"/>
    </row>
    <row r="9" spans="1:20" x14ac:dyDescent="0.3">
      <c r="A9" s="1">
        <v>9.76</v>
      </c>
      <c r="B9" s="1">
        <v>7.95</v>
      </c>
      <c r="E9" s="30"/>
      <c r="F9" s="30"/>
      <c r="G9" s="30"/>
      <c r="H9" s="30"/>
      <c r="I9" s="30"/>
      <c r="J9" s="30"/>
      <c r="K9" s="30"/>
      <c r="L9" s="30"/>
      <c r="M9" s="30"/>
      <c r="N9" s="30"/>
      <c r="O9" s="30"/>
      <c r="P9" s="30"/>
      <c r="Q9" s="30"/>
      <c r="R9" s="30"/>
      <c r="S9" s="30"/>
      <c r="T9" s="30"/>
    </row>
    <row r="10" spans="1:20" x14ac:dyDescent="0.3">
      <c r="A10" s="1">
        <v>13.67</v>
      </c>
      <c r="B10" s="1">
        <v>7.57</v>
      </c>
      <c r="E10" s="30"/>
      <c r="F10" s="30"/>
      <c r="G10" s="30"/>
      <c r="H10" s="30"/>
      <c r="I10" s="30"/>
      <c r="J10" s="30"/>
      <c r="K10" s="30"/>
      <c r="L10" s="30"/>
      <c r="M10" s="30"/>
      <c r="N10" s="30"/>
      <c r="O10" s="30"/>
      <c r="P10" s="30"/>
      <c r="Q10" s="30"/>
      <c r="R10" s="30"/>
      <c r="S10" s="30"/>
      <c r="T10" s="30"/>
    </row>
    <row r="11" spans="1:20" x14ac:dyDescent="0.3">
      <c r="A11" s="1">
        <v>8.9600000000000009</v>
      </c>
      <c r="B11" s="1">
        <v>6.38</v>
      </c>
      <c r="E11" s="30"/>
      <c r="F11" s="30"/>
      <c r="G11" s="30"/>
      <c r="H11" s="30"/>
      <c r="I11" s="30"/>
      <c r="J11" s="30"/>
      <c r="K11" s="30"/>
      <c r="L11" s="30"/>
      <c r="M11" s="30"/>
      <c r="N11" s="30"/>
      <c r="O11" s="30"/>
      <c r="P11" s="30"/>
      <c r="Q11" s="30"/>
      <c r="R11" s="30"/>
      <c r="S11" s="30"/>
      <c r="T11" s="30"/>
    </row>
    <row r="12" spans="1:20" x14ac:dyDescent="0.3">
      <c r="A12" s="1">
        <v>9.51</v>
      </c>
      <c r="B12" s="1">
        <v>8.89</v>
      </c>
      <c r="E12" s="30"/>
      <c r="F12" s="30"/>
      <c r="G12" s="30"/>
      <c r="H12" s="30"/>
      <c r="I12" s="30"/>
      <c r="J12" s="30"/>
      <c r="K12" s="30"/>
      <c r="L12" s="30"/>
      <c r="M12" s="30"/>
      <c r="N12" s="30"/>
      <c r="O12" s="30"/>
      <c r="P12" s="30"/>
      <c r="Q12" s="30"/>
      <c r="R12" s="30"/>
      <c r="S12" s="30"/>
      <c r="T12" s="30"/>
    </row>
    <row r="13" spans="1:20" x14ac:dyDescent="0.3">
      <c r="A13" s="1">
        <v>10.85</v>
      </c>
      <c r="B13" s="1">
        <v>10.029999999999999</v>
      </c>
      <c r="E13" s="30"/>
      <c r="F13" s="30"/>
      <c r="G13" s="30"/>
      <c r="H13" s="30"/>
      <c r="I13" s="30"/>
      <c r="J13" s="30"/>
      <c r="K13" s="30"/>
      <c r="L13" s="30"/>
      <c r="M13" s="30"/>
      <c r="N13" s="30"/>
      <c r="O13" s="30"/>
      <c r="P13" s="30"/>
      <c r="Q13" s="30"/>
      <c r="R13" s="30"/>
      <c r="S13" s="30"/>
      <c r="T13" s="30"/>
    </row>
    <row r="14" spans="1:20" x14ac:dyDescent="0.3">
      <c r="A14" s="1">
        <v>10.57</v>
      </c>
      <c r="B14" s="1">
        <v>9.3000000000000007</v>
      </c>
      <c r="E14" s="30"/>
      <c r="F14" s="30"/>
      <c r="G14" s="30"/>
      <c r="H14" s="30"/>
      <c r="I14" s="30"/>
      <c r="J14" s="30"/>
      <c r="K14" s="30"/>
      <c r="L14" s="30"/>
      <c r="M14" s="30"/>
      <c r="N14" s="30"/>
      <c r="O14" s="30"/>
      <c r="P14" s="30"/>
      <c r="Q14" s="30"/>
      <c r="R14" s="30"/>
      <c r="S14" s="30"/>
      <c r="T14" s="30"/>
    </row>
    <row r="15" spans="1:20" x14ac:dyDescent="0.3">
      <c r="A15" s="1">
        <v>11.06</v>
      </c>
      <c r="B15" s="1">
        <v>5.28</v>
      </c>
      <c r="E15" s="30"/>
      <c r="F15" s="30"/>
      <c r="G15" s="30"/>
      <c r="H15" s="30"/>
      <c r="I15" s="30"/>
      <c r="J15" s="30"/>
      <c r="K15" s="30"/>
      <c r="L15" s="30"/>
      <c r="M15" s="30"/>
      <c r="N15" s="30"/>
      <c r="O15" s="30"/>
      <c r="P15" s="30"/>
      <c r="Q15" s="30"/>
      <c r="R15" s="30"/>
      <c r="S15" s="30"/>
      <c r="T15" s="30"/>
    </row>
    <row r="16" spans="1:20" x14ac:dyDescent="0.3">
      <c r="A16" s="1">
        <v>8.91</v>
      </c>
      <c r="B16" s="1">
        <v>9.23</v>
      </c>
      <c r="E16" s="30"/>
      <c r="F16" s="30"/>
      <c r="G16" s="30"/>
      <c r="H16" s="30"/>
      <c r="I16" s="30"/>
      <c r="J16" s="30"/>
      <c r="K16" s="30"/>
      <c r="L16" s="30"/>
      <c r="M16" s="30"/>
      <c r="N16" s="30"/>
      <c r="O16" s="30"/>
      <c r="P16" s="30"/>
      <c r="Q16" s="30"/>
      <c r="R16" s="30"/>
      <c r="S16" s="30"/>
      <c r="T16" s="30"/>
    </row>
    <row r="17" spans="1:20" x14ac:dyDescent="0.3">
      <c r="A17" s="1">
        <v>11.79</v>
      </c>
      <c r="B17" s="1">
        <v>9.25</v>
      </c>
      <c r="E17" s="30"/>
      <c r="F17" s="30"/>
      <c r="G17" s="30"/>
      <c r="H17" s="30"/>
      <c r="I17" s="30"/>
      <c r="J17" s="30"/>
      <c r="K17" s="30"/>
      <c r="L17" s="30"/>
      <c r="M17" s="30"/>
      <c r="N17" s="30"/>
      <c r="O17" s="30"/>
      <c r="P17" s="30"/>
      <c r="Q17" s="30"/>
      <c r="R17" s="30"/>
      <c r="S17" s="30"/>
      <c r="T17" s="30"/>
    </row>
    <row r="18" spans="1:20" x14ac:dyDescent="0.3">
      <c r="A18" s="1">
        <v>10.59</v>
      </c>
      <c r="B18" s="1">
        <v>8.44</v>
      </c>
      <c r="E18" s="30"/>
      <c r="F18" s="30"/>
      <c r="G18" s="30"/>
      <c r="H18" s="30"/>
      <c r="I18" s="30"/>
      <c r="J18" s="30"/>
      <c r="K18" s="30"/>
      <c r="L18" s="30"/>
      <c r="M18" s="30"/>
      <c r="N18" s="30"/>
      <c r="O18" s="30"/>
      <c r="P18" s="30"/>
      <c r="Q18" s="30"/>
      <c r="R18" s="30"/>
      <c r="S18" s="30"/>
      <c r="T18" s="30"/>
    </row>
    <row r="19" spans="1:20" x14ac:dyDescent="0.3">
      <c r="A19" s="1">
        <v>9.1300000000000008</v>
      </c>
      <c r="B19" s="1">
        <v>6.57</v>
      </c>
    </row>
    <row r="20" spans="1:20" x14ac:dyDescent="0.3">
      <c r="A20" s="1">
        <v>12.37</v>
      </c>
      <c r="B20" s="1">
        <v>10.61</v>
      </c>
    </row>
    <row r="21" spans="1:20" x14ac:dyDescent="0.3">
      <c r="A21" s="1">
        <v>9.91</v>
      </c>
      <c r="B21" s="1">
        <v>6.77</v>
      </c>
      <c r="E21" s="5" t="s">
        <v>2</v>
      </c>
      <c r="F21" t="s">
        <v>42</v>
      </c>
    </row>
    <row r="22" spans="1:20" x14ac:dyDescent="0.3">
      <c r="F22" t="s">
        <v>44</v>
      </c>
    </row>
    <row r="24" spans="1:20" x14ac:dyDescent="0.3">
      <c r="E24" s="5" t="s">
        <v>5</v>
      </c>
      <c r="F24">
        <v>0.05</v>
      </c>
    </row>
    <row r="25" spans="1:20" x14ac:dyDescent="0.3">
      <c r="E25" s="5" t="s">
        <v>7</v>
      </c>
      <c r="F25" s="5" t="s">
        <v>28</v>
      </c>
      <c r="G25">
        <f>(G28-G29)/SQRT(G36+G37)</f>
        <v>5.1615116640354675</v>
      </c>
    </row>
    <row r="28" spans="1:20" x14ac:dyDescent="0.3">
      <c r="F28" s="5" t="s">
        <v>29</v>
      </c>
      <c r="G28">
        <f>AVERAGE(A2:A21)</f>
        <v>10.397500000000001</v>
      </c>
    </row>
    <row r="29" spans="1:20" x14ac:dyDescent="0.3">
      <c r="F29" s="5" t="s">
        <v>30</v>
      </c>
      <c r="G29">
        <f>AVERAGE(B2:B21)</f>
        <v>8.1225000000000005</v>
      </c>
    </row>
    <row r="30" spans="1:20" x14ac:dyDescent="0.3">
      <c r="F30" s="5" t="s">
        <v>31</v>
      </c>
      <c r="G30">
        <f>STDEV(A2:A21)</f>
        <v>1.3700321740363259</v>
      </c>
    </row>
    <row r="31" spans="1:20" x14ac:dyDescent="0.3">
      <c r="F31" s="5" t="s">
        <v>32</v>
      </c>
      <c r="G31">
        <f>STDEV(B2:B21)</f>
        <v>1.417194690038623</v>
      </c>
    </row>
    <row r="32" spans="1:20" x14ac:dyDescent="0.3">
      <c r="F32" s="5" t="s">
        <v>33</v>
      </c>
      <c r="G32">
        <v>20</v>
      </c>
    </row>
    <row r="33" spans="5:7" x14ac:dyDescent="0.3">
      <c r="F33" s="5" t="s">
        <v>34</v>
      </c>
      <c r="G33">
        <v>20</v>
      </c>
    </row>
    <row r="34" spans="5:7" x14ac:dyDescent="0.3">
      <c r="F34" s="5" t="s">
        <v>35</v>
      </c>
      <c r="G34">
        <f>G30^2</f>
        <v>1.8769881578947016</v>
      </c>
    </row>
    <row r="35" spans="5:7" x14ac:dyDescent="0.3">
      <c r="F35" s="5" t="s">
        <v>36</v>
      </c>
      <c r="G35">
        <f>POWER(G31,2)</f>
        <v>2.0084407894736684</v>
      </c>
    </row>
    <row r="36" spans="5:7" x14ac:dyDescent="0.3">
      <c r="F36" s="5" t="s">
        <v>37</v>
      </c>
      <c r="G36">
        <f>G34/G32</f>
        <v>9.3849407894735087E-2</v>
      </c>
    </row>
    <row r="37" spans="5:7" x14ac:dyDescent="0.3">
      <c r="F37" s="5" t="s">
        <v>38</v>
      </c>
      <c r="G37">
        <f>G35/G33</f>
        <v>0.10042203947368342</v>
      </c>
    </row>
    <row r="38" spans="5:7" x14ac:dyDescent="0.3">
      <c r="F38" s="5" t="s">
        <v>14</v>
      </c>
      <c r="G38">
        <f>(G32+G32)-2</f>
        <v>38</v>
      </c>
    </row>
    <row r="39" spans="5:7" x14ac:dyDescent="0.3">
      <c r="E39" s="5" t="s">
        <v>9</v>
      </c>
      <c r="F39" s="5" t="s">
        <v>39</v>
      </c>
      <c r="G39" s="7">
        <f>TDIST(G25,G38,2)</f>
        <v>8.0079880325346904E-6</v>
      </c>
    </row>
    <row r="40" spans="5:7" x14ac:dyDescent="0.3">
      <c r="E40" s="5" t="s">
        <v>16</v>
      </c>
      <c r="F40" t="s">
        <v>45</v>
      </c>
    </row>
    <row r="42" spans="5:7" x14ac:dyDescent="0.3">
      <c r="F42" t="s">
        <v>43</v>
      </c>
    </row>
  </sheetData>
  <mergeCells count="1">
    <mergeCell ref="E2:T1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D9B5A-3740-4ACC-AC9E-BC4343CBE0F0}">
  <dimension ref="A1:P30"/>
  <sheetViews>
    <sheetView topLeftCell="A13" workbookViewId="0">
      <selection activeCell="J28" sqref="J28:L28"/>
    </sheetView>
  </sheetViews>
  <sheetFormatPr defaultRowHeight="14.4" x14ac:dyDescent="0.3"/>
  <cols>
    <col min="1" max="2" width="10.5546875" customWidth="1"/>
    <col min="3" max="3" width="10.109375" customWidth="1"/>
    <col min="4" max="4" width="17.77734375" bestFit="1" customWidth="1"/>
    <col min="5" max="5" width="13.21875" customWidth="1"/>
    <col min="6" max="6" width="11" customWidth="1"/>
    <col min="7" max="7" width="11.88671875" customWidth="1"/>
    <col min="9" max="9" width="7.109375" customWidth="1"/>
    <col min="10" max="10" width="10.77734375" customWidth="1"/>
    <col min="11" max="11" width="13.6640625" customWidth="1"/>
    <col min="12" max="12" width="8.77734375" customWidth="1"/>
    <col min="13" max="13" width="12.6640625" customWidth="1"/>
    <col min="14" max="14" width="15.33203125" customWidth="1"/>
    <col min="16" max="16" width="16.109375" customWidth="1"/>
  </cols>
  <sheetData>
    <row r="1" spans="1:16" x14ac:dyDescent="0.3">
      <c r="A1" s="8"/>
      <c r="B1" s="8" t="s">
        <v>46</v>
      </c>
      <c r="C1" s="8" t="s">
        <v>47</v>
      </c>
      <c r="D1" s="8" t="s">
        <v>48</v>
      </c>
      <c r="E1" s="8" t="s">
        <v>49</v>
      </c>
      <c r="F1" s="8" t="s">
        <v>50</v>
      </c>
      <c r="G1" s="8" t="s">
        <v>51</v>
      </c>
      <c r="J1" s="17"/>
      <c r="K1" s="17" t="s">
        <v>60</v>
      </c>
      <c r="L1" s="17" t="s">
        <v>61</v>
      </c>
      <c r="M1" s="17" t="s">
        <v>62</v>
      </c>
      <c r="N1" s="17" t="s">
        <v>63</v>
      </c>
      <c r="O1" s="17" t="s">
        <v>50</v>
      </c>
      <c r="P1" s="17" t="s">
        <v>51</v>
      </c>
    </row>
    <row r="2" spans="1:16" ht="15.6" x14ac:dyDescent="0.3">
      <c r="A2" s="8" t="s">
        <v>52</v>
      </c>
      <c r="B2" s="16">
        <v>68</v>
      </c>
      <c r="C2" s="16">
        <v>75</v>
      </c>
      <c r="D2" s="16">
        <v>57</v>
      </c>
      <c r="E2" s="8">
        <v>79</v>
      </c>
      <c r="F2" s="9">
        <f>SUM(B2:E2)</f>
        <v>279</v>
      </c>
      <c r="G2" s="10">
        <f>F2/F4</f>
        <v>0.66428571428571426</v>
      </c>
      <c r="J2" s="17" t="s">
        <v>64</v>
      </c>
      <c r="K2" s="17">
        <v>10</v>
      </c>
      <c r="L2" s="17">
        <v>17</v>
      </c>
      <c r="M2" s="17">
        <v>11</v>
      </c>
      <c r="N2" s="17">
        <v>21</v>
      </c>
      <c r="O2" s="18">
        <f>SUM(K2:N2)</f>
        <v>59</v>
      </c>
      <c r="P2" s="19">
        <f>O2/$O$6</f>
        <v>0.21933085501858737</v>
      </c>
    </row>
    <row r="3" spans="1:16" ht="15.6" x14ac:dyDescent="0.3">
      <c r="A3" s="8" t="s">
        <v>53</v>
      </c>
      <c r="B3" s="8">
        <v>32</v>
      </c>
      <c r="C3" s="8">
        <v>45</v>
      </c>
      <c r="D3" s="8">
        <v>33</v>
      </c>
      <c r="E3" s="8">
        <v>31</v>
      </c>
      <c r="F3" s="9">
        <f>SUM(B3:E3)</f>
        <v>141</v>
      </c>
      <c r="G3" s="10">
        <f>F3/F4</f>
        <v>0.33571428571428569</v>
      </c>
      <c r="J3" s="17" t="s">
        <v>65</v>
      </c>
      <c r="K3" s="17">
        <v>12</v>
      </c>
      <c r="L3" s="17">
        <v>23</v>
      </c>
      <c r="M3" s="17">
        <v>8</v>
      </c>
      <c r="N3" s="17">
        <v>5</v>
      </c>
      <c r="O3" s="18">
        <f>SUM(K3:N3)</f>
        <v>48</v>
      </c>
      <c r="P3" s="19">
        <f t="shared" ref="P3:P5" si="0">O3/$O$6</f>
        <v>0.17843866171003717</v>
      </c>
    </row>
    <row r="4" spans="1:16" ht="15.6" x14ac:dyDescent="0.3">
      <c r="A4" s="8"/>
      <c r="B4" s="9">
        <f>SUM(B2:B3)</f>
        <v>100</v>
      </c>
      <c r="C4" s="9">
        <f t="shared" ref="C4:E4" si="1">SUM(C2:C3)</f>
        <v>120</v>
      </c>
      <c r="D4" s="9">
        <f t="shared" si="1"/>
        <v>90</v>
      </c>
      <c r="E4" s="9">
        <f t="shared" si="1"/>
        <v>110</v>
      </c>
      <c r="F4" s="9">
        <f>SUM(B4:E4)</f>
        <v>420</v>
      </c>
      <c r="G4" s="11"/>
      <c r="J4" s="17" t="s">
        <v>66</v>
      </c>
      <c r="K4" s="17">
        <v>35</v>
      </c>
      <c r="L4" s="17">
        <v>38</v>
      </c>
      <c r="M4" s="17">
        <v>16</v>
      </c>
      <c r="N4" s="17">
        <v>7</v>
      </c>
      <c r="O4" s="18">
        <f>SUM(K4:N4)</f>
        <v>96</v>
      </c>
      <c r="P4" s="19">
        <f t="shared" si="0"/>
        <v>0.35687732342007433</v>
      </c>
    </row>
    <row r="5" spans="1:16" ht="15.6" x14ac:dyDescent="0.3">
      <c r="J5" s="17" t="s">
        <v>67</v>
      </c>
      <c r="K5" s="17">
        <v>28</v>
      </c>
      <c r="L5" s="17">
        <v>19</v>
      </c>
      <c r="M5" s="17">
        <v>6</v>
      </c>
      <c r="N5" s="17">
        <v>13</v>
      </c>
      <c r="O5" s="18">
        <f>SUM(K5:N5)</f>
        <v>66</v>
      </c>
      <c r="P5" s="19">
        <f t="shared" si="0"/>
        <v>0.24535315985130113</v>
      </c>
    </row>
    <row r="6" spans="1:16" ht="31.2" x14ac:dyDescent="0.3">
      <c r="A6" s="14" t="s">
        <v>54</v>
      </c>
      <c r="B6" s="14" t="s">
        <v>55</v>
      </c>
      <c r="C6" s="15" t="s">
        <v>56</v>
      </c>
      <c r="D6" s="15" t="s">
        <v>57</v>
      </c>
      <c r="E6" s="15" t="s">
        <v>58</v>
      </c>
      <c r="J6" s="17"/>
      <c r="K6" s="18">
        <f>SUM(K2:K5)</f>
        <v>85</v>
      </c>
      <c r="L6" s="18">
        <f>SUM(L2:L5)</f>
        <v>97</v>
      </c>
      <c r="M6" s="18">
        <f>SUM(M2:M5)</f>
        <v>41</v>
      </c>
      <c r="N6" s="18">
        <f>SUM(N2:N5)</f>
        <v>46</v>
      </c>
      <c r="O6" s="18">
        <f>SUM(K6:N6)</f>
        <v>269</v>
      </c>
      <c r="P6" s="17"/>
    </row>
    <row r="7" spans="1:16" x14ac:dyDescent="0.3">
      <c r="A7" s="11">
        <v>68</v>
      </c>
      <c r="B7" s="12">
        <f>G2*B4</f>
        <v>66.428571428571431</v>
      </c>
      <c r="C7" s="12">
        <f>A7-B7</f>
        <v>1.5714285714285694</v>
      </c>
      <c r="D7" s="12">
        <f>C7^2</f>
        <v>2.4693877551020345</v>
      </c>
      <c r="E7" s="12">
        <f>D7/B7</f>
        <v>3.7173579109062882E-2</v>
      </c>
    </row>
    <row r="8" spans="1:16" ht="36.6" customHeight="1" x14ac:dyDescent="0.3">
      <c r="A8" s="11">
        <v>75</v>
      </c>
      <c r="B8" s="12">
        <f>G2*C4</f>
        <v>79.714285714285708</v>
      </c>
      <c r="C8" s="12">
        <f t="shared" ref="C8:C14" si="2">A8-B8</f>
        <v>-4.7142857142857082</v>
      </c>
      <c r="D8" s="12">
        <f>C8^2</f>
        <v>22.224489795918309</v>
      </c>
      <c r="E8" s="12">
        <f t="shared" ref="E8:E14" si="3">D8/B8</f>
        <v>0.27880184331797164</v>
      </c>
      <c r="J8" s="14" t="s">
        <v>54</v>
      </c>
      <c r="K8" s="14" t="s">
        <v>55</v>
      </c>
      <c r="L8" s="15" t="s">
        <v>56</v>
      </c>
      <c r="M8" s="15" t="s">
        <v>57</v>
      </c>
      <c r="N8" s="15" t="s">
        <v>58</v>
      </c>
    </row>
    <row r="9" spans="1:16" x14ac:dyDescent="0.3">
      <c r="A9" s="11">
        <v>57</v>
      </c>
      <c r="B9" s="12">
        <f>G2*D4</f>
        <v>59.785714285714285</v>
      </c>
      <c r="C9" s="12">
        <f t="shared" si="2"/>
        <v>-2.7857142857142847</v>
      </c>
      <c r="D9" s="12">
        <f t="shared" ref="D9:D14" si="4">C9^2</f>
        <v>7.7602040816326472</v>
      </c>
      <c r="E9" s="12">
        <f t="shared" si="3"/>
        <v>0.12980030721966196</v>
      </c>
      <c r="J9" s="17">
        <v>10</v>
      </c>
      <c r="K9" s="12">
        <f>P2*K6</f>
        <v>18.643122676579928</v>
      </c>
      <c r="L9" s="12">
        <f>J9-K9</f>
        <v>-8.6431226765799281</v>
      </c>
      <c r="M9" s="12">
        <f>POWER(L9,2)</f>
        <v>74.703569602410184</v>
      </c>
      <c r="N9" s="12">
        <f>M9/K9</f>
        <v>4.0070309517544045</v>
      </c>
    </row>
    <row r="10" spans="1:16" x14ac:dyDescent="0.3">
      <c r="A10" s="11">
        <v>79</v>
      </c>
      <c r="B10" s="12">
        <f>G2*E4</f>
        <v>73.071428571428569</v>
      </c>
      <c r="C10" s="12">
        <f t="shared" si="2"/>
        <v>5.9285714285714306</v>
      </c>
      <c r="D10" s="12">
        <f t="shared" si="4"/>
        <v>35.147959183673493</v>
      </c>
      <c r="E10" s="12">
        <f t="shared" si="3"/>
        <v>0.48100823907275553</v>
      </c>
      <c r="J10" s="17">
        <v>17</v>
      </c>
      <c r="K10" s="12">
        <f>P2*L6</f>
        <v>21.275092936802974</v>
      </c>
      <c r="L10" s="12">
        <f t="shared" ref="L10:L24" si="5">J10-K10</f>
        <v>-4.2750929368029738</v>
      </c>
      <c r="M10" s="12">
        <f t="shared" ref="M10:M24" si="6">POWER(L10,2)</f>
        <v>18.276419618302675</v>
      </c>
      <c r="N10" s="12">
        <f t="shared" ref="N10:N24" si="7">M10/K10</f>
        <v>0.85905239862369731</v>
      </c>
    </row>
    <row r="11" spans="1:16" x14ac:dyDescent="0.3">
      <c r="A11" s="11">
        <v>32</v>
      </c>
      <c r="B11" s="12">
        <f>G3*B4</f>
        <v>33.571428571428569</v>
      </c>
      <c r="C11" s="12">
        <f t="shared" si="2"/>
        <v>-1.5714285714285694</v>
      </c>
      <c r="D11" s="12">
        <f t="shared" si="4"/>
        <v>2.4693877551020345</v>
      </c>
      <c r="E11" s="12">
        <f t="shared" si="3"/>
        <v>7.3556231003039332E-2</v>
      </c>
      <c r="J11" s="17">
        <v>11</v>
      </c>
      <c r="K11" s="12">
        <f>P2*M6</f>
        <v>8.992565055762082</v>
      </c>
      <c r="L11" s="12">
        <f t="shared" si="5"/>
        <v>2.007434944237918</v>
      </c>
      <c r="M11" s="12">
        <f t="shared" si="6"/>
        <v>4.0297950553474928</v>
      </c>
      <c r="N11" s="12">
        <f t="shared" si="7"/>
        <v>0.44812520458390886</v>
      </c>
    </row>
    <row r="12" spans="1:16" x14ac:dyDescent="0.3">
      <c r="A12" s="11">
        <v>45</v>
      </c>
      <c r="B12" s="12">
        <f>G3*C4</f>
        <v>40.285714285714285</v>
      </c>
      <c r="C12" s="12">
        <f t="shared" si="2"/>
        <v>4.7142857142857153</v>
      </c>
      <c r="D12" s="12">
        <f t="shared" si="4"/>
        <v>22.224489795918377</v>
      </c>
      <c r="E12" s="12">
        <f t="shared" si="3"/>
        <v>0.55167173252279655</v>
      </c>
      <c r="J12" s="17">
        <v>21</v>
      </c>
      <c r="K12" s="12">
        <f>P2*N6</f>
        <v>10.08921933085502</v>
      </c>
      <c r="L12" s="12">
        <f t="shared" si="5"/>
        <v>10.91078066914498</v>
      </c>
      <c r="M12" s="12">
        <f t="shared" si="6"/>
        <v>119.04513481018779</v>
      </c>
      <c r="N12" s="12">
        <f t="shared" si="7"/>
        <v>11.799241438445287</v>
      </c>
    </row>
    <row r="13" spans="1:16" x14ac:dyDescent="0.3">
      <c r="A13" s="11">
        <v>33</v>
      </c>
      <c r="B13" s="12">
        <f>G3*D4</f>
        <v>30.214285714285712</v>
      </c>
      <c r="C13" s="12">
        <f t="shared" si="2"/>
        <v>2.7857142857142883</v>
      </c>
      <c r="D13" s="12">
        <f t="shared" si="4"/>
        <v>7.7602040816326676</v>
      </c>
      <c r="E13" s="12">
        <f t="shared" si="3"/>
        <v>0.25683890577507651</v>
      </c>
      <c r="J13" s="17">
        <v>12</v>
      </c>
      <c r="K13" s="12">
        <f>P3*K6</f>
        <v>15.167286245353159</v>
      </c>
      <c r="L13" s="12">
        <f t="shared" si="5"/>
        <v>-3.1672862453531589</v>
      </c>
      <c r="M13" s="12">
        <f t="shared" si="6"/>
        <v>10.031702160003311</v>
      </c>
      <c r="N13" s="12">
        <f t="shared" si="7"/>
        <v>0.66140389241198305</v>
      </c>
    </row>
    <row r="14" spans="1:16" x14ac:dyDescent="0.3">
      <c r="A14" s="11">
        <v>31</v>
      </c>
      <c r="B14" s="12">
        <f>G3*E4</f>
        <v>36.928571428571423</v>
      </c>
      <c r="C14" s="12">
        <f t="shared" si="2"/>
        <v>-5.9285714285714235</v>
      </c>
      <c r="D14" s="12">
        <f t="shared" si="4"/>
        <v>35.147959183673407</v>
      </c>
      <c r="E14" s="12">
        <f t="shared" si="3"/>
        <v>0.95178226029289703</v>
      </c>
      <c r="J14" s="17">
        <v>23</v>
      </c>
      <c r="K14" s="12">
        <f>P3*L6</f>
        <v>17.308550185873607</v>
      </c>
      <c r="L14" s="12">
        <f t="shared" si="5"/>
        <v>5.6914498141263934</v>
      </c>
      <c r="M14" s="12">
        <f t="shared" si="6"/>
        <v>32.392600986719359</v>
      </c>
      <c r="N14" s="12">
        <f t="shared" si="7"/>
        <v>1.8714797391382103</v>
      </c>
    </row>
    <row r="15" spans="1:16" ht="23.4" x14ac:dyDescent="0.45">
      <c r="A15" s="33" t="s">
        <v>59</v>
      </c>
      <c r="B15" s="33"/>
      <c r="C15" s="33"/>
      <c r="D15" s="33"/>
      <c r="E15" s="13">
        <f>SUM(E7:E14)</f>
        <v>2.7606330983132614</v>
      </c>
      <c r="J15" s="17">
        <v>8</v>
      </c>
      <c r="K15" s="12">
        <f>P3*M6</f>
        <v>7.3159851301115237</v>
      </c>
      <c r="L15" s="12">
        <f t="shared" si="5"/>
        <v>0.68401486988847626</v>
      </c>
      <c r="M15" s="12">
        <f t="shared" si="6"/>
        <v>0.46787634222854912</v>
      </c>
      <c r="N15" s="12">
        <f t="shared" si="7"/>
        <v>6.3952609786321002E-2</v>
      </c>
    </row>
    <row r="16" spans="1:16" x14ac:dyDescent="0.3">
      <c r="J16" s="17">
        <v>5</v>
      </c>
      <c r="K16" s="12">
        <f>P3*N6</f>
        <v>8.2081784386617098</v>
      </c>
      <c r="L16" s="12">
        <f t="shared" si="5"/>
        <v>-3.2081784386617098</v>
      </c>
      <c r="M16" s="12">
        <f t="shared" si="6"/>
        <v>10.292408894293887</v>
      </c>
      <c r="N16" s="12">
        <f t="shared" si="7"/>
        <v>1.2539211922848983</v>
      </c>
    </row>
    <row r="17" spans="1:14" x14ac:dyDescent="0.3">
      <c r="A17" s="34" t="s">
        <v>68</v>
      </c>
      <c r="B17" s="35"/>
      <c r="C17" s="35"/>
      <c r="D17" s="35"/>
      <c r="E17" s="35"/>
      <c r="F17" s="35"/>
      <c r="J17" s="17">
        <v>35</v>
      </c>
      <c r="K17" s="12">
        <f>P4*K6</f>
        <v>30.334572490706318</v>
      </c>
      <c r="L17" s="12">
        <f t="shared" si="5"/>
        <v>4.6654275092936821</v>
      </c>
      <c r="M17" s="12">
        <f t="shared" si="6"/>
        <v>21.766213844474251</v>
      </c>
      <c r="N17" s="12">
        <f t="shared" si="7"/>
        <v>0.71753817698083011</v>
      </c>
    </row>
    <row r="18" spans="1:14" x14ac:dyDescent="0.3">
      <c r="A18" s="35"/>
      <c r="B18" s="35"/>
      <c r="C18" s="35"/>
      <c r="D18" s="35"/>
      <c r="E18" s="35"/>
      <c r="F18" s="35"/>
      <c r="J18" s="17">
        <v>38</v>
      </c>
      <c r="K18" s="12">
        <f>P4*L6</f>
        <v>34.617100371747213</v>
      </c>
      <c r="L18" s="12">
        <f t="shared" si="5"/>
        <v>3.3828996282527868</v>
      </c>
      <c r="M18" s="12">
        <f t="shared" si="6"/>
        <v>11.444009894832844</v>
      </c>
      <c r="N18" s="12">
        <f t="shared" si="7"/>
        <v>0.33058834425580269</v>
      </c>
    </row>
    <row r="19" spans="1:14" x14ac:dyDescent="0.3">
      <c r="J19" s="17">
        <v>16</v>
      </c>
      <c r="K19" s="12">
        <f>P4*M6</f>
        <v>14.631970260223047</v>
      </c>
      <c r="L19" s="12">
        <f t="shared" si="5"/>
        <v>1.3680297397769525</v>
      </c>
      <c r="M19" s="12">
        <f t="shared" si="6"/>
        <v>1.8715053689141965</v>
      </c>
      <c r="N19" s="12">
        <f t="shared" si="7"/>
        <v>0.127905219572642</v>
      </c>
    </row>
    <row r="20" spans="1:14" x14ac:dyDescent="0.3">
      <c r="A20" s="36" t="s">
        <v>69</v>
      </c>
      <c r="B20" s="36"/>
      <c r="C20" s="36"/>
      <c r="D20" s="36"/>
      <c r="J20" s="17">
        <v>7</v>
      </c>
      <c r="K20" s="12">
        <f>P4*N6</f>
        <v>16.41635687732342</v>
      </c>
      <c r="L20" s="12">
        <f t="shared" si="5"/>
        <v>-9.4163568773234196</v>
      </c>
      <c r="M20" s="12">
        <f t="shared" si="6"/>
        <v>88.667776841116066</v>
      </c>
      <c r="N20" s="12">
        <f t="shared" si="7"/>
        <v>5.4011847758741443</v>
      </c>
    </row>
    <row r="21" spans="1:14" x14ac:dyDescent="0.3">
      <c r="J21" s="17">
        <v>28</v>
      </c>
      <c r="K21" s="12">
        <f>P5*K6</f>
        <v>20.855018587360597</v>
      </c>
      <c r="L21" s="12">
        <f t="shared" si="5"/>
        <v>7.1449814126394031</v>
      </c>
      <c r="M21" s="12">
        <f t="shared" si="6"/>
        <v>51.050759386962561</v>
      </c>
      <c r="N21" s="12">
        <f t="shared" si="7"/>
        <v>2.4478884625834096</v>
      </c>
    </row>
    <row r="22" spans="1:14" x14ac:dyDescent="0.3">
      <c r="A22" t="s">
        <v>70</v>
      </c>
      <c r="J22" s="17">
        <v>19</v>
      </c>
      <c r="K22" s="12">
        <f>P5*L6</f>
        <v>23.79925650557621</v>
      </c>
      <c r="L22" s="12">
        <f t="shared" si="5"/>
        <v>-4.79925650557621</v>
      </c>
      <c r="M22" s="12">
        <f t="shared" si="6"/>
        <v>23.032863006315573</v>
      </c>
      <c r="N22" s="12">
        <f t="shared" si="7"/>
        <v>0.96779758648842373</v>
      </c>
    </row>
    <row r="23" spans="1:14" x14ac:dyDescent="0.3">
      <c r="J23" s="17">
        <v>6</v>
      </c>
      <c r="K23" s="12">
        <f>P5*M6</f>
        <v>10.059479553903346</v>
      </c>
      <c r="L23" s="12">
        <f t="shared" si="5"/>
        <v>-4.0594795539033459</v>
      </c>
      <c r="M23" s="12">
        <f t="shared" si="6"/>
        <v>16.47937424855931</v>
      </c>
      <c r="N23" s="12">
        <f t="shared" si="7"/>
        <v>1.6381935228612174</v>
      </c>
    </row>
    <row r="24" spans="1:14" x14ac:dyDescent="0.3">
      <c r="A24" s="31" t="s">
        <v>71</v>
      </c>
      <c r="B24" s="31"/>
      <c r="C24" s="31"/>
      <c r="J24" s="17">
        <v>13</v>
      </c>
      <c r="K24" s="12">
        <f>P5*N6</f>
        <v>11.286245353159853</v>
      </c>
      <c r="L24" s="12">
        <f t="shared" si="5"/>
        <v>1.7137546468401474</v>
      </c>
      <c r="M24" s="12">
        <f t="shared" si="6"/>
        <v>2.9369549895661984</v>
      </c>
      <c r="N24" s="12">
        <f t="shared" si="7"/>
        <v>0.2602242727909444</v>
      </c>
    </row>
    <row r="25" spans="1:14" ht="21" x14ac:dyDescent="0.4">
      <c r="J25" s="32" t="s">
        <v>74</v>
      </c>
      <c r="K25" s="32"/>
      <c r="L25" s="32"/>
      <c r="M25" s="32"/>
      <c r="N25" s="20">
        <f>SUM(N9:N24)</f>
        <v>32.85552778843612</v>
      </c>
    </row>
    <row r="26" spans="1:14" x14ac:dyDescent="0.3">
      <c r="A26" t="s">
        <v>72</v>
      </c>
    </row>
    <row r="27" spans="1:14" x14ac:dyDescent="0.3">
      <c r="J27" s="31" t="s">
        <v>75</v>
      </c>
      <c r="K27" s="31"/>
      <c r="L27" s="31"/>
    </row>
    <row r="28" spans="1:14" x14ac:dyDescent="0.3">
      <c r="A28" s="31" t="s">
        <v>73</v>
      </c>
      <c r="B28" s="31"/>
      <c r="C28" s="31"/>
      <c r="D28" s="31"/>
      <c r="E28" s="31"/>
      <c r="F28" s="31"/>
      <c r="J28" s="31" t="s">
        <v>76</v>
      </c>
      <c r="K28" s="31"/>
      <c r="L28" s="31"/>
    </row>
    <row r="29" spans="1:14" x14ac:dyDescent="0.3">
      <c r="J29" t="s">
        <v>77</v>
      </c>
    </row>
    <row r="30" spans="1:14" x14ac:dyDescent="0.3">
      <c r="J30" s="31" t="s">
        <v>78</v>
      </c>
      <c r="K30" s="31"/>
      <c r="L30" s="31"/>
      <c r="M30" s="31"/>
      <c r="N30" s="31"/>
    </row>
  </sheetData>
  <mergeCells count="9">
    <mergeCell ref="A15:D15"/>
    <mergeCell ref="A17:F18"/>
    <mergeCell ref="A20:D20"/>
    <mergeCell ref="A24:C24"/>
    <mergeCell ref="J30:N30"/>
    <mergeCell ref="A28:F28"/>
    <mergeCell ref="J25:M25"/>
    <mergeCell ref="J27:L27"/>
    <mergeCell ref="J28:L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C024D-54BF-491B-9D37-1CB57F8903BC}">
  <dimension ref="A1:Q27"/>
  <sheetViews>
    <sheetView topLeftCell="A7" workbookViewId="0">
      <selection activeCell="E26" sqref="E26"/>
    </sheetView>
  </sheetViews>
  <sheetFormatPr defaultRowHeight="14.4" x14ac:dyDescent="0.3"/>
  <cols>
    <col min="1" max="1" width="18.21875" customWidth="1"/>
    <col min="2" max="2" width="30" customWidth="1"/>
    <col min="3" max="3" width="15" customWidth="1"/>
    <col min="4" max="4" width="12.21875" customWidth="1"/>
    <col min="5" max="5" width="14" customWidth="1"/>
    <col min="6" max="6" width="17.5546875" customWidth="1"/>
  </cols>
  <sheetData>
    <row r="1" spans="1:17" x14ac:dyDescent="0.3">
      <c r="A1" s="37" t="s">
        <v>79</v>
      </c>
      <c r="B1" s="37"/>
      <c r="C1" s="21" t="s">
        <v>80</v>
      </c>
      <c r="D1" s="22" t="s">
        <v>81</v>
      </c>
      <c r="E1" s="23" t="s">
        <v>82</v>
      </c>
      <c r="F1" s="17" t="s">
        <v>83</v>
      </c>
    </row>
    <row r="2" spans="1:17" x14ac:dyDescent="0.3">
      <c r="A2" s="37"/>
      <c r="B2" s="37"/>
      <c r="C2" s="21">
        <v>15</v>
      </c>
      <c r="D2" s="22">
        <v>22</v>
      </c>
      <c r="E2" s="23">
        <v>18</v>
      </c>
      <c r="F2" s="17"/>
      <c r="H2" s="40" t="s">
        <v>106</v>
      </c>
      <c r="I2" s="40"/>
      <c r="J2" s="40"/>
      <c r="K2" s="40"/>
      <c r="M2" s="36" t="s">
        <v>109</v>
      </c>
      <c r="N2" s="36"/>
      <c r="O2" s="36"/>
      <c r="P2" s="36"/>
      <c r="Q2" s="36"/>
    </row>
    <row r="3" spans="1:17" x14ac:dyDescent="0.3">
      <c r="A3" s="37"/>
      <c r="B3" s="37"/>
      <c r="C3" s="21">
        <v>18</v>
      </c>
      <c r="D3" s="22">
        <v>27</v>
      </c>
      <c r="E3" s="23">
        <v>24</v>
      </c>
      <c r="F3" s="17"/>
      <c r="H3" s="40" t="s">
        <v>107</v>
      </c>
      <c r="I3" s="40"/>
      <c r="J3" s="40"/>
      <c r="K3" s="40"/>
      <c r="M3" s="36" t="s">
        <v>110</v>
      </c>
      <c r="N3" s="36"/>
      <c r="O3" s="36"/>
      <c r="P3" s="36"/>
      <c r="Q3" s="36"/>
    </row>
    <row r="4" spans="1:17" x14ac:dyDescent="0.3">
      <c r="A4" s="37"/>
      <c r="B4" s="37"/>
      <c r="C4" s="21">
        <v>19</v>
      </c>
      <c r="D4" s="22">
        <v>18</v>
      </c>
      <c r="E4" s="23">
        <v>19</v>
      </c>
      <c r="F4" s="17"/>
      <c r="M4" s="36" t="s">
        <v>111</v>
      </c>
      <c r="N4" s="36"/>
      <c r="O4" s="36"/>
      <c r="P4" s="36"/>
      <c r="Q4" s="36"/>
    </row>
    <row r="5" spans="1:17" x14ac:dyDescent="0.3">
      <c r="A5" s="37"/>
      <c r="B5" s="37"/>
      <c r="C5" s="21">
        <v>22</v>
      </c>
      <c r="D5" s="22">
        <v>21</v>
      </c>
      <c r="E5" s="23">
        <v>16</v>
      </c>
      <c r="F5" s="17"/>
      <c r="M5" s="36" t="s">
        <v>112</v>
      </c>
      <c r="N5" s="36"/>
      <c r="O5" s="36"/>
      <c r="P5" s="36"/>
      <c r="Q5" s="36"/>
    </row>
    <row r="6" spans="1:17" x14ac:dyDescent="0.3">
      <c r="A6" s="37"/>
      <c r="B6" s="37"/>
      <c r="C6" s="21">
        <v>11</v>
      </c>
      <c r="D6" s="22">
        <v>17</v>
      </c>
      <c r="E6" s="23">
        <v>22</v>
      </c>
      <c r="F6" s="17"/>
      <c r="M6" s="36" t="s">
        <v>114</v>
      </c>
      <c r="N6" s="36"/>
      <c r="O6" s="36"/>
      <c r="P6" s="36"/>
      <c r="Q6" s="36"/>
    </row>
    <row r="7" spans="1:17" x14ac:dyDescent="0.3">
      <c r="A7" s="37"/>
      <c r="B7" s="37"/>
      <c r="C7" s="17"/>
      <c r="D7" s="17"/>
      <c r="E7" s="17">
        <v>15</v>
      </c>
      <c r="F7" s="17"/>
      <c r="M7" s="36" t="s">
        <v>113</v>
      </c>
      <c r="N7" s="36"/>
      <c r="O7" s="36"/>
      <c r="P7" s="36"/>
      <c r="Q7" s="36"/>
    </row>
    <row r="8" spans="1:17" x14ac:dyDescent="0.3">
      <c r="A8" s="38" t="s">
        <v>84</v>
      </c>
      <c r="B8" s="11" t="s">
        <v>85</v>
      </c>
      <c r="C8" s="17">
        <v>5</v>
      </c>
      <c r="D8" s="17">
        <v>5</v>
      </c>
      <c r="E8" s="17">
        <v>6</v>
      </c>
      <c r="F8" s="17">
        <f>SUM(C8:E8)</f>
        <v>16</v>
      </c>
      <c r="M8" s="36" t="s">
        <v>115</v>
      </c>
      <c r="N8" s="36"/>
      <c r="O8" s="36"/>
      <c r="P8" s="36"/>
      <c r="Q8" s="36"/>
    </row>
    <row r="9" spans="1:17" x14ac:dyDescent="0.3">
      <c r="A9" s="38"/>
      <c r="B9" s="11" t="s">
        <v>86</v>
      </c>
      <c r="C9" s="17">
        <f>AVERAGE(C2:C6)</f>
        <v>17</v>
      </c>
      <c r="D9" s="17">
        <f t="shared" ref="D9" si="0">AVERAGE(D2:D6)</f>
        <v>21</v>
      </c>
      <c r="E9" s="17">
        <f>AVERAGE(E2:E7)</f>
        <v>19</v>
      </c>
      <c r="F9" s="17">
        <f>AVERAGE(C2:E7)</f>
        <v>19</v>
      </c>
      <c r="M9" s="36" t="s">
        <v>116</v>
      </c>
      <c r="N9" s="36"/>
      <c r="O9" s="36"/>
      <c r="P9" s="36"/>
      <c r="Q9" s="36"/>
    </row>
    <row r="10" spans="1:17" ht="28.8" x14ac:dyDescent="0.3">
      <c r="A10" s="38"/>
      <c r="B10" s="25" t="s">
        <v>87</v>
      </c>
      <c r="C10" s="17">
        <f>C9-F9</f>
        <v>-2</v>
      </c>
      <c r="D10" s="17">
        <f>D9-F9</f>
        <v>2</v>
      </c>
      <c r="E10" s="17">
        <f>E9-F9</f>
        <v>0</v>
      </c>
      <c r="F10" s="17"/>
      <c r="M10" s="34" t="s">
        <v>117</v>
      </c>
      <c r="N10" s="35"/>
      <c r="O10" s="35"/>
      <c r="P10" s="35"/>
      <c r="Q10" s="35"/>
    </row>
    <row r="11" spans="1:17" x14ac:dyDescent="0.3">
      <c r="A11" s="38"/>
      <c r="B11" s="11" t="s">
        <v>88</v>
      </c>
      <c r="C11" s="17">
        <f>C10^2</f>
        <v>4</v>
      </c>
      <c r="D11" s="17">
        <f t="shared" ref="D11:E11" si="1">D10^2</f>
        <v>4</v>
      </c>
      <c r="E11" s="17">
        <f t="shared" si="1"/>
        <v>0</v>
      </c>
      <c r="F11" s="17"/>
      <c r="G11" s="39" t="s">
        <v>89</v>
      </c>
      <c r="H11" s="31"/>
      <c r="I11" s="31"/>
    </row>
    <row r="12" spans="1:17" x14ac:dyDescent="0.3">
      <c r="A12" s="38"/>
      <c r="B12" s="11" t="s">
        <v>90</v>
      </c>
      <c r="C12" s="17">
        <f>C8*C11</f>
        <v>20</v>
      </c>
      <c r="D12" s="17">
        <f t="shared" ref="D12:E12" si="2">D8*D11</f>
        <v>20</v>
      </c>
      <c r="E12" s="17">
        <f t="shared" si="2"/>
        <v>0</v>
      </c>
      <c r="F12" s="17">
        <f>SUM(C12:E12)</f>
        <v>40</v>
      </c>
    </row>
    <row r="13" spans="1:17" ht="28.8" x14ac:dyDescent="0.3">
      <c r="A13" s="38"/>
      <c r="B13" s="25" t="s">
        <v>91</v>
      </c>
      <c r="C13" s="17"/>
      <c r="D13" s="17"/>
      <c r="E13" s="17"/>
      <c r="F13" s="17">
        <v>40</v>
      </c>
    </row>
    <row r="14" spans="1:17" x14ac:dyDescent="0.3">
      <c r="A14" s="38"/>
      <c r="B14" s="11" t="s">
        <v>92</v>
      </c>
      <c r="C14" s="17">
        <v>4</v>
      </c>
      <c r="D14" s="17">
        <v>4</v>
      </c>
      <c r="E14" s="17">
        <v>5</v>
      </c>
      <c r="F14" s="17"/>
    </row>
    <row r="15" spans="1:17" ht="18" x14ac:dyDescent="0.35">
      <c r="A15" s="38"/>
      <c r="B15" s="26" t="s">
        <v>84</v>
      </c>
      <c r="C15" s="27"/>
      <c r="D15" s="27"/>
      <c r="E15" s="27"/>
      <c r="F15" s="27">
        <f>F13/2</f>
        <v>20</v>
      </c>
    </row>
    <row r="16" spans="1:17" x14ac:dyDescent="0.3">
      <c r="A16" s="38" t="s">
        <v>94</v>
      </c>
      <c r="B16" s="11" t="s">
        <v>95</v>
      </c>
      <c r="C16" s="17">
        <f>VAR(C2:C6)</f>
        <v>17.5</v>
      </c>
      <c r="D16" s="17">
        <f t="shared" ref="D16:E16" si="3">VAR(D2:D6)</f>
        <v>15.5</v>
      </c>
      <c r="E16" s="17">
        <f t="shared" si="3"/>
        <v>10.199999999999989</v>
      </c>
      <c r="F16" s="17"/>
    </row>
    <row r="17" spans="1:9" x14ac:dyDescent="0.3">
      <c r="A17" s="38"/>
      <c r="B17" s="11" t="s">
        <v>96</v>
      </c>
      <c r="C17" s="17">
        <f>(C8-1)/(F8-3)</f>
        <v>0.30769230769230771</v>
      </c>
      <c r="D17" s="17">
        <f>(D8-1)/(F8-3)</f>
        <v>0.30769230769230771</v>
      </c>
      <c r="E17" s="17">
        <f>(E8-1)/(F8-3)</f>
        <v>0.38461538461538464</v>
      </c>
      <c r="F17" s="17"/>
      <c r="H17" s="31" t="s">
        <v>108</v>
      </c>
      <c r="I17" s="31"/>
    </row>
    <row r="18" spans="1:9" x14ac:dyDescent="0.3">
      <c r="A18" s="38"/>
      <c r="B18" s="11" t="s">
        <v>97</v>
      </c>
      <c r="C18" s="17">
        <f>C17*C16</f>
        <v>5.384615384615385</v>
      </c>
      <c r="D18" s="17">
        <f t="shared" ref="D18:E18" si="4">D17*D16</f>
        <v>4.7692307692307692</v>
      </c>
      <c r="E18" s="17">
        <f t="shared" si="4"/>
        <v>3.9230769230769189</v>
      </c>
      <c r="F18" s="17"/>
    </row>
    <row r="19" spans="1:9" ht="18" x14ac:dyDescent="0.35">
      <c r="A19" s="38"/>
      <c r="B19" s="26" t="s">
        <v>98</v>
      </c>
      <c r="C19" s="27"/>
      <c r="D19" s="27"/>
      <c r="E19" s="27"/>
      <c r="F19" s="27">
        <f>SUM(C18:E18)</f>
        <v>14.076923076923073</v>
      </c>
    </row>
    <row r="20" spans="1:9" ht="18" x14ac:dyDescent="0.3">
      <c r="A20" s="24" t="s">
        <v>99</v>
      </c>
      <c r="B20" s="11"/>
      <c r="C20" s="17"/>
      <c r="D20" s="17"/>
      <c r="E20" s="17"/>
      <c r="F20" s="17">
        <f>F15/F19</f>
        <v>1.4207650273224048</v>
      </c>
    </row>
    <row r="21" spans="1:9" x14ac:dyDescent="0.3">
      <c r="A21" s="28" t="s">
        <v>100</v>
      </c>
      <c r="B21" s="11"/>
      <c r="C21" s="17"/>
      <c r="D21" s="17"/>
      <c r="E21" s="17"/>
      <c r="F21" s="17">
        <v>2</v>
      </c>
    </row>
    <row r="22" spans="1:9" x14ac:dyDescent="0.3">
      <c r="A22" s="28" t="s">
        <v>101</v>
      </c>
      <c r="B22" s="11"/>
      <c r="C22" s="17"/>
      <c r="D22" s="17"/>
      <c r="E22" s="17"/>
      <c r="F22" s="17">
        <v>13</v>
      </c>
    </row>
    <row r="24" spans="1:9" x14ac:dyDescent="0.3">
      <c r="A24" s="36" t="s">
        <v>118</v>
      </c>
      <c r="B24" s="36"/>
    </row>
    <row r="25" spans="1:9" x14ac:dyDescent="0.3">
      <c r="A25" s="36" t="s">
        <v>119</v>
      </c>
      <c r="B25" s="36"/>
    </row>
    <row r="26" spans="1:9" x14ac:dyDescent="0.3">
      <c r="A26" s="36" t="s">
        <v>120</v>
      </c>
      <c r="B26" s="36"/>
    </row>
    <row r="27" spans="1:9" x14ac:dyDescent="0.3">
      <c r="A27" s="36" t="s">
        <v>121</v>
      </c>
      <c r="B27" s="36"/>
    </row>
  </sheetData>
  <mergeCells count="20">
    <mergeCell ref="A24:B24"/>
    <mergeCell ref="A25:B25"/>
    <mergeCell ref="A26:B26"/>
    <mergeCell ref="A27:B27"/>
    <mergeCell ref="M6:Q6"/>
    <mergeCell ref="M7:Q7"/>
    <mergeCell ref="M8:Q8"/>
    <mergeCell ref="M9:Q9"/>
    <mergeCell ref="M10:Q10"/>
    <mergeCell ref="M3:Q3"/>
    <mergeCell ref="M2:Q2"/>
    <mergeCell ref="M4:Q4"/>
    <mergeCell ref="M5:Q5"/>
    <mergeCell ref="A1:B7"/>
    <mergeCell ref="A8:A15"/>
    <mergeCell ref="G11:I11"/>
    <mergeCell ref="A16:A19"/>
    <mergeCell ref="H2:K2"/>
    <mergeCell ref="H3:K3"/>
    <mergeCell ref="H17:I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C1414-AF8D-4E6E-A253-78BF0C43184F}">
  <dimension ref="A1:J26"/>
  <sheetViews>
    <sheetView tabSelected="1" workbookViewId="0">
      <selection activeCell="L16" sqref="L16"/>
    </sheetView>
  </sheetViews>
  <sheetFormatPr defaultRowHeight="14.4" x14ac:dyDescent="0.3"/>
  <cols>
    <col min="1" max="1" width="18.109375" customWidth="1"/>
    <col min="2" max="2" width="22" customWidth="1"/>
    <col min="3" max="3" width="33.5546875" customWidth="1"/>
    <col min="4" max="4" width="19.109375" customWidth="1"/>
    <col min="5" max="5" width="13.88671875" customWidth="1"/>
    <col min="6" max="6" width="15.77734375" customWidth="1"/>
    <col min="7" max="7" width="18.33203125" customWidth="1"/>
  </cols>
  <sheetData>
    <row r="1" spans="1:10" x14ac:dyDescent="0.3">
      <c r="A1" s="37" t="s">
        <v>79</v>
      </c>
      <c r="B1" s="37"/>
      <c r="C1" s="21" t="s">
        <v>102</v>
      </c>
      <c r="D1" s="22" t="s">
        <v>103</v>
      </c>
      <c r="E1" s="23" t="s">
        <v>104</v>
      </c>
      <c r="F1" s="23" t="s">
        <v>105</v>
      </c>
      <c r="G1" s="17" t="s">
        <v>83</v>
      </c>
    </row>
    <row r="2" spans="1:10" x14ac:dyDescent="0.3">
      <c r="A2" s="37"/>
      <c r="B2" s="37"/>
      <c r="C2" s="21">
        <v>78</v>
      </c>
      <c r="D2" s="22">
        <v>94</v>
      </c>
      <c r="E2" s="23">
        <v>73</v>
      </c>
      <c r="F2" s="23">
        <v>79</v>
      </c>
      <c r="G2" s="17"/>
    </row>
    <row r="3" spans="1:10" x14ac:dyDescent="0.3">
      <c r="A3" s="37"/>
      <c r="B3" s="37"/>
      <c r="C3" s="21">
        <v>87</v>
      </c>
      <c r="D3" s="22">
        <v>91</v>
      </c>
      <c r="E3" s="23">
        <v>78</v>
      </c>
      <c r="F3" s="23">
        <v>83</v>
      </c>
      <c r="G3" s="17"/>
    </row>
    <row r="4" spans="1:10" x14ac:dyDescent="0.3">
      <c r="A4" s="37"/>
      <c r="B4" s="37"/>
      <c r="C4" s="21">
        <v>81</v>
      </c>
      <c r="D4" s="22">
        <v>87</v>
      </c>
      <c r="E4" s="23">
        <v>69</v>
      </c>
      <c r="F4" s="23">
        <v>78</v>
      </c>
      <c r="G4" s="17"/>
    </row>
    <row r="5" spans="1:10" x14ac:dyDescent="0.3">
      <c r="A5" s="37"/>
      <c r="B5" s="37"/>
      <c r="C5" s="21">
        <v>89</v>
      </c>
      <c r="D5" s="22">
        <v>90</v>
      </c>
      <c r="E5" s="23">
        <v>83</v>
      </c>
      <c r="F5" s="23">
        <v>69</v>
      </c>
      <c r="G5" s="17"/>
    </row>
    <row r="6" spans="1:10" x14ac:dyDescent="0.3">
      <c r="A6" s="37"/>
      <c r="B6" s="37"/>
      <c r="C6" s="21">
        <v>85</v>
      </c>
      <c r="D6" s="22">
        <v>88</v>
      </c>
      <c r="E6" s="23">
        <v>76</v>
      </c>
      <c r="F6" s="23">
        <v>81</v>
      </c>
      <c r="G6" s="17"/>
      <c r="I6" s="17"/>
    </row>
    <row r="7" spans="1:10" x14ac:dyDescent="0.3">
      <c r="A7" s="37"/>
      <c r="B7" s="37"/>
      <c r="C7" s="17"/>
      <c r="D7" s="17"/>
      <c r="E7" s="17"/>
      <c r="F7" s="17"/>
      <c r="G7" s="17"/>
    </row>
    <row r="8" spans="1:10" x14ac:dyDescent="0.3">
      <c r="A8" s="38" t="s">
        <v>84</v>
      </c>
      <c r="B8" s="11" t="s">
        <v>85</v>
      </c>
      <c r="C8" s="17">
        <v>5</v>
      </c>
      <c r="D8" s="17">
        <v>5</v>
      </c>
      <c r="E8" s="17">
        <v>5</v>
      </c>
      <c r="F8" s="17">
        <v>5</v>
      </c>
      <c r="G8">
        <f>SUM(C8:F8)</f>
        <v>20</v>
      </c>
    </row>
    <row r="9" spans="1:10" x14ac:dyDescent="0.3">
      <c r="A9" s="38"/>
      <c r="B9" s="11" t="s">
        <v>86</v>
      </c>
      <c r="C9" s="17">
        <f>AVERAGE(C2:C6)</f>
        <v>84</v>
      </c>
      <c r="D9" s="17">
        <f t="shared" ref="D9:F9" si="0">AVERAGE(D2:D6)</f>
        <v>90</v>
      </c>
      <c r="E9" s="17">
        <f t="shared" si="0"/>
        <v>75.8</v>
      </c>
      <c r="F9" s="17">
        <f t="shared" si="0"/>
        <v>78</v>
      </c>
      <c r="G9" s="17">
        <f>AVERAGE(C2:F6)</f>
        <v>81.95</v>
      </c>
    </row>
    <row r="10" spans="1:10" ht="28.8" x14ac:dyDescent="0.3">
      <c r="A10" s="38"/>
      <c r="B10" s="25" t="s">
        <v>87</v>
      </c>
      <c r="C10" s="17">
        <f>C9-G9</f>
        <v>2.0499999999999972</v>
      </c>
      <c r="D10" s="17">
        <f>D9-G9</f>
        <v>8.0499999999999972</v>
      </c>
      <c r="E10" s="17">
        <f>E9-G9</f>
        <v>-6.1500000000000057</v>
      </c>
      <c r="F10" s="17">
        <f>F9-G9</f>
        <v>-3.9500000000000028</v>
      </c>
      <c r="G10" s="17"/>
    </row>
    <row r="11" spans="1:10" x14ac:dyDescent="0.3">
      <c r="A11" s="38"/>
      <c r="B11" s="11" t="s">
        <v>88</v>
      </c>
      <c r="C11" s="17">
        <f>C10^2</f>
        <v>4.2024999999999881</v>
      </c>
      <c r="D11" s="17">
        <f t="shared" ref="D11:F11" si="1">D10^2</f>
        <v>64.802499999999952</v>
      </c>
      <c r="E11" s="17">
        <f t="shared" si="1"/>
        <v>37.822500000000069</v>
      </c>
      <c r="F11" s="17">
        <f t="shared" si="1"/>
        <v>15.602500000000022</v>
      </c>
      <c r="G11" s="17"/>
      <c r="H11" s="39" t="s">
        <v>89</v>
      </c>
      <c r="I11" s="31"/>
      <c r="J11" s="31"/>
    </row>
    <row r="12" spans="1:10" x14ac:dyDescent="0.3">
      <c r="A12" s="38"/>
      <c r="B12" s="11" t="s">
        <v>90</v>
      </c>
      <c r="C12" s="17">
        <f>C8*C11</f>
        <v>21.012499999999939</v>
      </c>
      <c r="D12" s="17">
        <f t="shared" ref="D12:F12" si="2">D8*D11</f>
        <v>324.01249999999976</v>
      </c>
      <c r="E12" s="17">
        <f t="shared" si="2"/>
        <v>189.11250000000035</v>
      </c>
      <c r="F12" s="17">
        <f t="shared" si="2"/>
        <v>78.012500000000117</v>
      </c>
      <c r="G12" s="17">
        <f>SUM(C12:F12)</f>
        <v>612.1500000000002</v>
      </c>
    </row>
    <row r="13" spans="1:10" ht="28.8" x14ac:dyDescent="0.3">
      <c r="A13" s="38"/>
      <c r="B13" s="25" t="s">
        <v>91</v>
      </c>
      <c r="C13" s="17"/>
      <c r="D13" s="17"/>
      <c r="E13" s="17"/>
      <c r="F13" s="17"/>
      <c r="G13" s="17">
        <f>SUM(C12:F12)</f>
        <v>612.1500000000002</v>
      </c>
    </row>
    <row r="14" spans="1:10" x14ac:dyDescent="0.3">
      <c r="A14" s="38"/>
      <c r="B14" s="11" t="s">
        <v>92</v>
      </c>
      <c r="C14" s="17">
        <v>4</v>
      </c>
      <c r="D14" s="17">
        <v>4</v>
      </c>
      <c r="E14" s="17">
        <v>4</v>
      </c>
      <c r="F14" s="17">
        <v>4</v>
      </c>
      <c r="G14" s="17"/>
    </row>
    <row r="15" spans="1:10" ht="18" x14ac:dyDescent="0.35">
      <c r="A15" s="38"/>
      <c r="B15" s="26" t="s">
        <v>93</v>
      </c>
      <c r="C15" s="27"/>
      <c r="D15" s="27"/>
      <c r="E15" s="27"/>
      <c r="F15" s="27"/>
      <c r="G15" s="27">
        <f>G13/3</f>
        <v>204.05000000000007</v>
      </c>
    </row>
    <row r="16" spans="1:10" x14ac:dyDescent="0.3">
      <c r="A16" s="38" t="s">
        <v>94</v>
      </c>
      <c r="B16" s="11" t="s">
        <v>95</v>
      </c>
      <c r="C16" s="17">
        <f>VAR(C2:C6)</f>
        <v>20</v>
      </c>
      <c r="D16" s="17">
        <f t="shared" ref="D16:F16" si="3">VAR(D2:D6)</f>
        <v>7.5</v>
      </c>
      <c r="E16" s="17">
        <f t="shared" si="3"/>
        <v>27.7</v>
      </c>
      <c r="F16" s="17">
        <f t="shared" si="3"/>
        <v>29</v>
      </c>
      <c r="G16" s="17"/>
    </row>
    <row r="17" spans="1:7" x14ac:dyDescent="0.3">
      <c r="A17" s="38"/>
      <c r="B17" s="11" t="s">
        <v>96</v>
      </c>
      <c r="C17" s="17">
        <f>(C8-1)/(G8-4)</f>
        <v>0.25</v>
      </c>
      <c r="D17" s="17">
        <f>(D8-1)/(G8-4)</f>
        <v>0.25</v>
      </c>
      <c r="E17" s="17">
        <f>(E8-1)/(G8-4)</f>
        <v>0.25</v>
      </c>
      <c r="F17" s="17">
        <f>(F8-1)/(G8-4)</f>
        <v>0.25</v>
      </c>
      <c r="G17" s="17"/>
    </row>
    <row r="18" spans="1:7" x14ac:dyDescent="0.3">
      <c r="A18" s="38"/>
      <c r="B18" s="11" t="s">
        <v>97</v>
      </c>
      <c r="C18" s="17">
        <f>C16*C17</f>
        <v>5</v>
      </c>
      <c r="D18" s="17">
        <f t="shared" ref="D18:F18" si="4">D16*D17</f>
        <v>1.875</v>
      </c>
      <c r="E18" s="17">
        <f t="shared" si="4"/>
        <v>6.9249999999999998</v>
      </c>
      <c r="F18" s="17">
        <f t="shared" si="4"/>
        <v>7.25</v>
      </c>
      <c r="G18" s="17"/>
    </row>
    <row r="19" spans="1:7" ht="18" x14ac:dyDescent="0.35">
      <c r="A19" s="38"/>
      <c r="B19" s="26" t="s">
        <v>98</v>
      </c>
      <c r="C19" s="27"/>
      <c r="D19" s="27"/>
      <c r="E19" s="27"/>
      <c r="F19" s="27"/>
      <c r="G19" s="27">
        <f>SUM(C18:F18)</f>
        <v>21.05</v>
      </c>
    </row>
    <row r="20" spans="1:7" ht="18" x14ac:dyDescent="0.3">
      <c r="A20" s="24" t="s">
        <v>99</v>
      </c>
      <c r="B20" s="11"/>
      <c r="C20" s="17"/>
      <c r="D20" s="17"/>
      <c r="E20" s="17"/>
      <c r="F20" s="17"/>
      <c r="G20" s="17">
        <f>G15/G19</f>
        <v>9.6935866983372954</v>
      </c>
    </row>
    <row r="21" spans="1:7" ht="27.6" x14ac:dyDescent="0.3">
      <c r="A21" s="28" t="s">
        <v>100</v>
      </c>
      <c r="B21" s="11"/>
      <c r="C21" s="17"/>
      <c r="D21" s="17"/>
      <c r="E21" s="17"/>
      <c r="F21" s="17"/>
      <c r="G21" s="17">
        <v>3</v>
      </c>
    </row>
    <row r="22" spans="1:7" ht="27.6" x14ac:dyDescent="0.3">
      <c r="A22" s="28" t="s">
        <v>101</v>
      </c>
      <c r="B22" s="11"/>
      <c r="C22" s="17"/>
      <c r="D22" s="17"/>
      <c r="E22" s="17"/>
      <c r="F22" s="17"/>
      <c r="G22" s="17">
        <v>16</v>
      </c>
    </row>
    <row r="24" spans="1:7" x14ac:dyDescent="0.3">
      <c r="B24" s="31" t="s">
        <v>124</v>
      </c>
      <c r="C24" s="31"/>
    </row>
    <row r="25" spans="1:7" x14ac:dyDescent="0.3">
      <c r="B25" s="31" t="s">
        <v>122</v>
      </c>
      <c r="C25" s="31"/>
    </row>
    <row r="26" spans="1:7" x14ac:dyDescent="0.3">
      <c r="B26" s="31" t="s">
        <v>123</v>
      </c>
      <c r="C26" s="31"/>
    </row>
  </sheetData>
  <mergeCells count="7">
    <mergeCell ref="A1:B7"/>
    <mergeCell ref="A8:A15"/>
    <mergeCell ref="H11:J11"/>
    <mergeCell ref="A16:A19"/>
    <mergeCell ref="B26:C26"/>
    <mergeCell ref="B24:C24"/>
    <mergeCell ref="B25:C2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t-stats</vt:lpstr>
      <vt:lpstr>t-stats 2 samples</vt:lpstr>
      <vt:lpstr>t-stats 2 sample(example 2)</vt:lpstr>
      <vt:lpstr>Chi square test</vt:lpstr>
      <vt:lpstr>ANOVA</vt:lpstr>
      <vt:lpstr>ANOVA 2</vt:lpstr>
      <vt:lpstr>M1_Mean</vt:lpstr>
      <vt:lpstr>M2_Mean</vt:lpstr>
      <vt:lpstr>M3_Mean</vt:lpstr>
      <vt:lpstr>Overall_Mean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Kashani</dc:creator>
  <cp:lastModifiedBy>Komal Kashani</cp:lastModifiedBy>
  <dcterms:created xsi:type="dcterms:W3CDTF">2024-07-30T16:27:32Z</dcterms:created>
  <dcterms:modified xsi:type="dcterms:W3CDTF">2024-08-10T09:13:56Z</dcterms:modified>
</cp:coreProperties>
</file>