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1" sheetId="1" r:id="rId4"/>
  </sheets>
  <definedNames/>
  <calcPr/>
</workbook>
</file>

<file path=xl/sharedStrings.xml><?xml version="1.0" encoding="utf-8"?>
<sst xmlns="http://schemas.openxmlformats.org/spreadsheetml/2006/main" count="128" uniqueCount="51">
  <si>
    <t>Total Assets</t>
  </si>
  <si>
    <t xml:space="preserve">Gross Block </t>
  </si>
  <si>
    <t>Depreciation/Amortization</t>
  </si>
  <si>
    <t>Net Block</t>
  </si>
  <si>
    <t>Year</t>
  </si>
  <si>
    <t>Description</t>
  </si>
  <si>
    <t>In the beginning of the year</t>
  </si>
  <si>
    <t>Additions</t>
  </si>
  <si>
    <t>Deductions</t>
  </si>
  <si>
    <t>at the end of the year</t>
  </si>
  <si>
    <t>For the year</t>
  </si>
  <si>
    <t>Deduction/Adjustments</t>
  </si>
  <si>
    <t>Plant and machinery 1</t>
  </si>
  <si>
    <t xml:space="preserve">Plant and machinery 2 </t>
  </si>
  <si>
    <t>Total 2020</t>
  </si>
  <si>
    <t>Plant and machinery 3</t>
  </si>
  <si>
    <t>Plant and machinery 4</t>
  </si>
  <si>
    <t>Furniture</t>
  </si>
  <si>
    <t>Total 2022</t>
  </si>
  <si>
    <t>Plant and machinery Block @ 15%</t>
  </si>
  <si>
    <t xml:space="preserve">Plant and machinery </t>
  </si>
  <si>
    <t>Furniture  Block @ 20%</t>
  </si>
  <si>
    <t>As on 01-01-2020</t>
  </si>
  <si>
    <t>As at 1 January 2020</t>
  </si>
  <si>
    <t>as on 31-12-2020</t>
  </si>
  <si>
    <t>As at 1 January 2021</t>
  </si>
  <si>
    <t>as on 31-12-2021</t>
  </si>
  <si>
    <t>As at 1 January 2022</t>
  </si>
  <si>
    <t>as on 31-12-2022</t>
  </si>
  <si>
    <t>Plant and machinery</t>
  </si>
  <si>
    <t>Plant and machinery 2</t>
  </si>
  <si>
    <t>Total</t>
  </si>
  <si>
    <t>Plant and Machinery - Depreciation/Amortization</t>
  </si>
  <si>
    <t>Furniture - Depreciation/Amortization</t>
  </si>
  <si>
    <t>Depreciation</t>
  </si>
  <si>
    <t>Date of Purchase</t>
  </si>
  <si>
    <t xml:space="preserve">Depreciation rate (%) p.a </t>
  </si>
  <si>
    <t>Purchased price</t>
  </si>
  <si>
    <t>Months of depreciation in 2020</t>
  </si>
  <si>
    <t>For the year 2020</t>
  </si>
  <si>
    <t>Value of the assets at the end of the year (31/12/2020)</t>
  </si>
  <si>
    <t>Opening Balance (1/1/21)</t>
  </si>
  <si>
    <t>Months of depreciation in 2021</t>
  </si>
  <si>
    <t>Depreciation for the year 2021</t>
  </si>
  <si>
    <t>Opening Balance (1/1/22)</t>
  </si>
  <si>
    <t>Months of depreciation in 2022</t>
  </si>
  <si>
    <t>Depreciation for the year 2022</t>
  </si>
  <si>
    <t xml:space="preserve">Deletion </t>
  </si>
  <si>
    <t>Value of the assets at the end of the year (31/12/2022)</t>
  </si>
  <si>
    <t>31/7/2022</t>
  </si>
  <si>
    <t>30/9/2022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</si>
</sst>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410B"/>
        <bgColor rgb="FFF4410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42">
    <border/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2" fontId="2" numFmtId="0" xfId="0" applyBorder="1" applyFont="1"/>
    <xf borderId="2" fillId="2" fontId="2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right" readingOrder="0"/>
    </xf>
    <xf borderId="3" fillId="2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left" readingOrder="0" shrinkToFit="0" wrapText="1"/>
    </xf>
    <xf borderId="5" fillId="0" fontId="3" numFmtId="0" xfId="0" applyAlignment="1" applyBorder="1" applyFont="1">
      <alignment horizontal="left" readingOrder="0" shrinkToFit="0" wrapText="1"/>
    </xf>
    <xf borderId="6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6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left" readingOrder="0"/>
    </xf>
    <xf borderId="6" fillId="0" fontId="3" numFmtId="1" xfId="0" applyAlignment="1" applyBorder="1" applyFont="1" applyNumberFormat="1">
      <alignment horizontal="center" readingOrder="0"/>
    </xf>
    <xf borderId="7" fillId="0" fontId="3" numFmtId="1" xfId="0" applyAlignment="1" applyBorder="1" applyFont="1" applyNumberFormat="1">
      <alignment horizontal="center" readingOrder="0"/>
    </xf>
    <xf borderId="7" fillId="0" fontId="3" numFmtId="2" xfId="0" applyAlignment="1" applyBorder="1" applyFont="1" applyNumberFormat="1">
      <alignment horizontal="center" readingOrder="0"/>
    </xf>
    <xf borderId="8" fillId="0" fontId="3" numFmtId="1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left" readingOrder="0"/>
    </xf>
    <xf borderId="6" fillId="0" fontId="2" numFmtId="1" xfId="0" applyAlignment="1" applyBorder="1" applyFont="1" applyNumberFormat="1">
      <alignment horizontal="center" readingOrder="0"/>
    </xf>
    <xf borderId="0" fillId="0" fontId="2" numFmtId="0" xfId="0" applyFont="1"/>
    <xf borderId="11" fillId="0" fontId="3" numFmtId="0" xfId="0" applyAlignment="1" applyBorder="1" applyFont="1">
      <alignment horizontal="left" readingOrder="0"/>
    </xf>
    <xf borderId="12" fillId="0" fontId="2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 readingOrder="0"/>
    </xf>
    <xf borderId="9" fillId="0" fontId="2" numFmtId="1" xfId="0" applyAlignment="1" applyBorder="1" applyFont="1" applyNumberFormat="1">
      <alignment horizontal="center"/>
    </xf>
    <xf borderId="1" fillId="2" fontId="1" numFmtId="0" xfId="0" applyAlignment="1" applyBorder="1" applyFont="1">
      <alignment readingOrder="0"/>
    </xf>
    <xf borderId="6" fillId="0" fontId="3" numFmtId="1" xfId="0" applyAlignment="1" applyBorder="1" applyFont="1" applyNumberFormat="1">
      <alignment horizontal="center"/>
    </xf>
    <xf borderId="13" fillId="0" fontId="3" numFmtId="0" xfId="0" applyAlignment="1" applyBorder="1" applyFont="1">
      <alignment horizontal="left" readingOrder="0"/>
    </xf>
    <xf borderId="14" fillId="0" fontId="3" numFmtId="0" xfId="0" applyAlignment="1" applyBorder="1" applyFont="1">
      <alignment horizontal="left" readingOrder="0"/>
    </xf>
    <xf borderId="13" fillId="0" fontId="3" numFmtId="2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/>
    </xf>
    <xf borderId="6" fillId="0" fontId="3" numFmtId="2" xfId="0" applyAlignment="1" applyBorder="1" applyFont="1" applyNumberFormat="1">
      <alignment horizontal="center" readingOrder="0"/>
    </xf>
    <xf borderId="6" fillId="0" fontId="3" numFmtId="2" xfId="0" applyAlignment="1" applyBorder="1" applyFont="1" applyNumberFormat="1">
      <alignment horizontal="center"/>
    </xf>
    <xf borderId="8" fillId="0" fontId="3" numFmtId="2" xfId="0" applyAlignment="1" applyBorder="1" applyFont="1" applyNumberFormat="1">
      <alignment horizontal="center"/>
    </xf>
    <xf borderId="8" fillId="0" fontId="3" numFmtId="0" xfId="0" applyAlignment="1" applyBorder="1" applyFont="1">
      <alignment horizontal="left" readingOrder="0" shrinkToFit="0" wrapText="1"/>
    </xf>
    <xf borderId="15" fillId="0" fontId="3" numFmtId="0" xfId="0" applyAlignment="1" applyBorder="1" applyFont="1">
      <alignment horizontal="left" readingOrder="0"/>
    </xf>
    <xf borderId="16" fillId="0" fontId="3" numFmtId="0" xfId="0" applyAlignment="1" applyBorder="1" applyFont="1">
      <alignment readingOrder="0"/>
    </xf>
    <xf borderId="17" fillId="0" fontId="3" numFmtId="0" xfId="0" applyBorder="1" applyFont="1"/>
    <xf borderId="17" fillId="0" fontId="3" numFmtId="2" xfId="0" applyBorder="1" applyFont="1" applyNumberFormat="1"/>
    <xf borderId="17" fillId="0" fontId="3" numFmtId="2" xfId="0" applyBorder="1" applyFont="1" applyNumberFormat="1"/>
    <xf borderId="16" fillId="0" fontId="3" numFmtId="2" xfId="0" applyAlignment="1" applyBorder="1" applyFont="1" applyNumberFormat="1">
      <alignment horizontal="center"/>
    </xf>
    <xf borderId="0" fillId="3" fontId="2" numFmtId="0" xfId="0" applyFill="1" applyFont="1"/>
    <xf borderId="0" fillId="3" fontId="2" numFmtId="0" xfId="0" applyAlignment="1" applyFont="1">
      <alignment horizontal="right" readingOrder="0"/>
    </xf>
    <xf borderId="0" fillId="3" fontId="1" numFmtId="0" xfId="0" applyAlignment="1" applyFont="1">
      <alignment horizontal="right" readingOrder="0"/>
    </xf>
    <xf borderId="0" fillId="3" fontId="2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18" fillId="0" fontId="3" numFmtId="0" xfId="0" applyAlignment="1" applyBorder="1" applyFont="1">
      <alignment horizontal="left" readingOrder="0" shrinkToFit="0" wrapText="1"/>
    </xf>
    <xf borderId="19" fillId="0" fontId="3" numFmtId="0" xfId="0" applyAlignment="1" applyBorder="1" applyFont="1">
      <alignment horizontal="center" readingOrder="0" shrinkToFit="0" wrapText="1"/>
    </xf>
    <xf borderId="20" fillId="0" fontId="3" numFmtId="0" xfId="0" applyAlignment="1" applyBorder="1" applyFont="1">
      <alignment horizontal="center" readingOrder="0" shrinkToFit="0" wrapText="1"/>
    </xf>
    <xf borderId="21" fillId="0" fontId="3" numFmtId="0" xfId="0" applyAlignment="1" applyBorder="1" applyFont="1">
      <alignment horizontal="center" readingOrder="0" shrinkToFit="0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3" fillId="0" fontId="3" numFmtId="0" xfId="0" applyAlignment="1" applyBorder="1" applyFont="1">
      <alignment horizontal="center" readingOrder="0"/>
    </xf>
    <xf borderId="2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readingOrder="0"/>
    </xf>
    <xf borderId="25" fillId="0" fontId="3" numFmtId="1" xfId="0" applyAlignment="1" applyBorder="1" applyFont="1" applyNumberFormat="1">
      <alignment horizontal="center" readingOrder="0"/>
    </xf>
    <xf borderId="26" fillId="0" fontId="3" numFmtId="1" xfId="0" applyAlignment="1" applyBorder="1" applyFont="1" applyNumberFormat="1">
      <alignment horizontal="center" readingOrder="0"/>
    </xf>
    <xf borderId="26" fillId="0" fontId="3" numFmtId="2" xfId="0" applyAlignment="1" applyBorder="1" applyFont="1" applyNumberFormat="1">
      <alignment horizontal="center" readingOrder="0"/>
    </xf>
    <xf borderId="27" fillId="0" fontId="3" numFmtId="2" xfId="0" applyAlignment="1" applyBorder="1" applyFont="1" applyNumberFormat="1">
      <alignment horizontal="center" readingOrder="0"/>
    </xf>
    <xf borderId="25" fillId="0" fontId="3" numFmtId="0" xfId="0" applyAlignment="1" applyBorder="1" applyFont="1">
      <alignment horizontal="center" readingOrder="0"/>
    </xf>
    <xf borderId="26" fillId="0" fontId="3" numFmtId="0" xfId="0" applyAlignment="1" applyBorder="1" applyFont="1">
      <alignment horizontal="center" readingOrder="0"/>
    </xf>
    <xf borderId="28" fillId="0" fontId="3" numFmtId="2" xfId="0" applyAlignment="1" applyBorder="1" applyFont="1" applyNumberFormat="1">
      <alignment horizontal="center" readingOrder="0"/>
    </xf>
    <xf borderId="13" fillId="0" fontId="3" numFmtId="0" xfId="0" applyAlignment="1" applyBorder="1" applyFont="1">
      <alignment horizontal="right"/>
    </xf>
    <xf borderId="15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29" fillId="0" fontId="3" numFmtId="1" xfId="0" applyAlignment="1" applyBorder="1" applyFont="1" applyNumberFormat="1">
      <alignment horizontal="center" readingOrder="0"/>
    </xf>
    <xf borderId="30" fillId="0" fontId="3" numFmtId="2" xfId="0" applyAlignment="1" applyBorder="1" applyFont="1" applyNumberFormat="1">
      <alignment horizontal="center" readingOrder="0"/>
    </xf>
    <xf borderId="31" fillId="0" fontId="3" numFmtId="2" xfId="0" applyAlignment="1" applyBorder="1" applyFont="1" applyNumberFormat="1">
      <alignment horizontal="center"/>
    </xf>
    <xf borderId="29" fillId="0" fontId="3" numFmtId="2" xfId="0" applyAlignment="1" applyBorder="1" applyFont="1" applyNumberFormat="1">
      <alignment horizontal="center"/>
    </xf>
    <xf borderId="30" fillId="0" fontId="3" numFmtId="0" xfId="0" applyAlignment="1" applyBorder="1" applyFont="1">
      <alignment horizontal="center" readingOrder="0"/>
    </xf>
    <xf borderId="29" fillId="0" fontId="3" numFmtId="2" xfId="0" applyAlignment="1" applyBorder="1" applyFont="1" applyNumberFormat="1">
      <alignment horizontal="right"/>
    </xf>
    <xf borderId="30" fillId="0" fontId="3" numFmtId="0" xfId="0" applyBorder="1" applyFont="1"/>
    <xf borderId="23" fillId="0" fontId="3" numFmtId="2" xfId="0" applyAlignment="1" applyBorder="1" applyFont="1" applyNumberFormat="1">
      <alignment horizontal="center" readingOrder="0"/>
    </xf>
    <xf borderId="7" fillId="0" fontId="3" numFmtId="2" xfId="0" applyAlignment="1" applyBorder="1" applyFont="1" applyNumberFormat="1">
      <alignment readingOrder="0"/>
    </xf>
    <xf borderId="7" fillId="0" fontId="3" numFmtId="0" xfId="0" applyAlignment="1" applyBorder="1" applyFont="1">
      <alignment readingOrder="0"/>
    </xf>
    <xf borderId="7" fillId="0" fontId="3" numFmtId="2" xfId="0" applyBorder="1" applyFont="1" applyNumberFormat="1"/>
    <xf borderId="22" fillId="0" fontId="3" numFmtId="1" xfId="0" applyAlignment="1" applyBorder="1" applyFont="1" applyNumberFormat="1">
      <alignment horizontal="center" readingOrder="0"/>
    </xf>
    <xf borderId="23" fillId="0" fontId="3" numFmtId="1" xfId="0" applyAlignment="1" applyBorder="1" applyFont="1" applyNumberFormat="1">
      <alignment horizontal="center" readingOrder="0"/>
    </xf>
    <xf borderId="23" fillId="0" fontId="3" numFmtId="2" xfId="0" applyBorder="1" applyFont="1" applyNumberFormat="1"/>
    <xf borderId="24" fillId="0" fontId="3" numFmtId="2" xfId="0" applyAlignment="1" applyBorder="1" applyFont="1" applyNumberFormat="1">
      <alignment horizontal="center"/>
    </xf>
    <xf borderId="22" fillId="0" fontId="3" numFmtId="0" xfId="0" applyAlignment="1" applyBorder="1" applyFont="1">
      <alignment horizontal="center"/>
    </xf>
    <xf borderId="32" fillId="0" fontId="3" numFmtId="2" xfId="0" applyAlignment="1" applyBorder="1" applyFont="1" applyNumberFormat="1">
      <alignment horizontal="center"/>
    </xf>
    <xf borderId="33" fillId="0" fontId="3" numFmtId="1" xfId="0" applyAlignment="1" applyBorder="1" applyFont="1" applyNumberFormat="1">
      <alignment horizontal="center"/>
    </xf>
    <xf borderId="14" fillId="0" fontId="3" numFmtId="0" xfId="0" applyAlignment="1" applyBorder="1" applyFont="1">
      <alignment readingOrder="0"/>
    </xf>
    <xf borderId="13" fillId="0" fontId="3" numFmtId="1" xfId="0" applyBorder="1" applyFont="1" applyNumberFormat="1"/>
    <xf borderId="13" fillId="0" fontId="3" numFmtId="2" xfId="0" applyBorder="1" applyFont="1" applyNumberFormat="1"/>
    <xf borderId="13" fillId="0" fontId="3" numFmtId="2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7" fillId="0" fontId="3" numFmtId="0" xfId="0" applyAlignment="1" applyBorder="1" applyFont="1">
      <alignment horizontal="left" shrinkToFit="0" wrapText="1"/>
    </xf>
    <xf borderId="7" fillId="4" fontId="3" numFmtId="0" xfId="0" applyAlignment="1" applyBorder="1" applyFill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7" fillId="0" fontId="3" numFmtId="0" xfId="0" applyAlignment="1" applyBorder="1" applyFont="1">
      <alignment horizontal="left" readingOrder="0"/>
    </xf>
    <xf borderId="7" fillId="4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15" fillId="4" fontId="3" numFmtId="0" xfId="0" applyAlignment="1" applyBorder="1" applyFont="1">
      <alignment horizontal="center" readingOrder="0"/>
    </xf>
    <xf borderId="15" fillId="0" fontId="3" numFmtId="2" xfId="0" applyAlignment="1" applyBorder="1" applyFont="1" applyNumberFormat="1">
      <alignment horizontal="center"/>
    </xf>
    <xf borderId="15" fillId="0" fontId="3" numFmtId="2" xfId="0" applyAlignment="1" applyBorder="1" applyFont="1" applyNumberFormat="1">
      <alignment horizontal="center" readingOrder="0"/>
    </xf>
    <xf borderId="8" fillId="0" fontId="3" numFmtId="2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16" fillId="0" fontId="3" numFmtId="2" xfId="0" applyAlignment="1" applyBorder="1" applyFont="1" applyNumberFormat="1">
      <alignment horizontal="center"/>
    </xf>
    <xf borderId="34" fillId="0" fontId="3" numFmtId="0" xfId="0" applyAlignment="1" applyBorder="1" applyFont="1">
      <alignment readingOrder="0" shrinkToFit="0" wrapText="1"/>
    </xf>
    <xf borderId="35" fillId="0" fontId="3" numFmtId="0" xfId="0" applyAlignment="1" applyBorder="1" applyFont="1">
      <alignment horizontal="left" readingOrder="0" shrinkToFit="0" wrapText="1"/>
    </xf>
    <xf borderId="36" fillId="0" fontId="3" numFmtId="0" xfId="0" applyAlignment="1" applyBorder="1" applyFont="1">
      <alignment horizontal="center" readingOrder="0" shrinkToFit="0" wrapText="1"/>
    </xf>
    <xf borderId="37" fillId="0" fontId="3" numFmtId="0" xfId="0" applyAlignment="1" applyBorder="1" applyFont="1">
      <alignment horizontal="center" readingOrder="0" shrinkToFit="0" wrapText="1"/>
    </xf>
    <xf borderId="38" fillId="0" fontId="3" numFmtId="0" xfId="0" applyAlignment="1" applyBorder="1" applyFont="1">
      <alignment horizontal="center" readingOrder="0" shrinkToFit="0" wrapText="1"/>
    </xf>
    <xf borderId="35" fillId="0" fontId="3" numFmtId="0" xfId="0" applyAlignment="1" applyBorder="1" applyFont="1">
      <alignment horizontal="center" readingOrder="0" shrinkToFit="0" wrapText="1"/>
    </xf>
    <xf borderId="34" fillId="0" fontId="3" numFmtId="0" xfId="0" applyAlignment="1" applyBorder="1" applyFont="1">
      <alignment horizontal="center" readingOrder="0" shrinkToFit="0" wrapText="1"/>
    </xf>
    <xf borderId="35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readingOrder="0" shrinkToFit="0" wrapText="1"/>
    </xf>
    <xf borderId="29" fillId="0" fontId="3" numFmtId="14" xfId="0" applyAlignment="1" applyBorder="1" applyFont="1" applyNumberFormat="1">
      <alignment horizontal="left" readingOrder="0"/>
    </xf>
    <xf borderId="30" fillId="0" fontId="3" numFmtId="0" xfId="0" applyAlignment="1" applyBorder="1" applyFont="1">
      <alignment horizontal="left" readingOrder="0"/>
    </xf>
    <xf borderId="31" fillId="0" fontId="3" numFmtId="9" xfId="0" applyAlignment="1" applyBorder="1" applyFont="1" applyNumberFormat="1">
      <alignment horizontal="center" readingOrder="0"/>
    </xf>
    <xf borderId="39" fillId="0" fontId="3" numFmtId="1" xfId="0" applyAlignment="1" applyBorder="1" applyFont="1" applyNumberFormat="1">
      <alignment horizontal="center" readingOrder="0"/>
    </xf>
    <xf borderId="33" fillId="0" fontId="3" numFmtId="1" xfId="0" applyAlignment="1" applyBorder="1" applyFont="1" applyNumberFormat="1">
      <alignment horizontal="center" readingOrder="0"/>
    </xf>
    <xf borderId="30" fillId="0" fontId="3" numFmtId="0" xfId="0" applyAlignment="1" applyBorder="1" applyFont="1">
      <alignment horizontal="center"/>
    </xf>
    <xf borderId="31" fillId="0" fontId="3" numFmtId="1" xfId="0" applyAlignment="1" applyBorder="1" applyFont="1" applyNumberFormat="1">
      <alignment horizontal="center"/>
    </xf>
    <xf borderId="29" fillId="0" fontId="3" numFmtId="1" xfId="0" applyAlignment="1" applyBorder="1" applyFont="1" applyNumberFormat="1">
      <alignment horizontal="center"/>
    </xf>
    <xf borderId="29" fillId="0" fontId="3" numFmtId="1" xfId="0" applyBorder="1" applyFont="1" applyNumberFormat="1"/>
    <xf borderId="30" fillId="0" fontId="3" numFmtId="2" xfId="0" applyAlignment="1" applyBorder="1" applyFont="1" applyNumberFormat="1">
      <alignment horizontal="center"/>
    </xf>
    <xf borderId="30" fillId="0" fontId="3" numFmtId="1" xfId="0" applyAlignment="1" applyBorder="1" applyFont="1" applyNumberFormat="1">
      <alignment horizontal="center"/>
    </xf>
    <xf borderId="6" fillId="0" fontId="3" numFmtId="14" xfId="0" applyAlignment="1" applyBorder="1" applyFont="1" applyNumberFormat="1">
      <alignment horizontal="left" readingOrder="0"/>
    </xf>
    <xf borderId="8" fillId="0" fontId="3" numFmtId="9" xfId="0" applyAlignment="1" applyBorder="1" applyFont="1" applyNumberFormat="1">
      <alignment horizontal="center" readingOrder="0"/>
    </xf>
    <xf borderId="40" fillId="0" fontId="3" numFmtId="1" xfId="0" applyAlignment="1" applyBorder="1" applyFont="1" applyNumberFormat="1">
      <alignment horizontal="center" readingOrder="0"/>
    </xf>
    <xf borderId="9" fillId="0" fontId="3" numFmtId="1" xfId="0" applyAlignment="1" applyBorder="1" applyFont="1" applyNumberFormat="1">
      <alignment horizontal="center" readingOrder="0"/>
    </xf>
    <xf borderId="9" fillId="0" fontId="3" numFmtId="0" xfId="0" applyBorder="1" applyFont="1"/>
    <xf borderId="31" fillId="0" fontId="3" numFmtId="0" xfId="0" applyAlignment="1" applyBorder="1" applyFont="1">
      <alignment horizontal="center"/>
    </xf>
    <xf borderId="29" fillId="0" fontId="3" numFmtId="0" xfId="0" applyBorder="1" applyFont="1"/>
    <xf borderId="31" fillId="0" fontId="3" numFmtId="2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6" fillId="0" fontId="3" numFmtId="0" xfId="0" applyAlignment="1" applyBorder="1" applyFont="1">
      <alignment readingOrder="0"/>
    </xf>
    <xf borderId="40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15" fillId="0" fontId="3" numFmtId="0" xfId="0" applyBorder="1" applyFont="1"/>
    <xf borderId="16" fillId="0" fontId="3" numFmtId="0" xfId="0" applyBorder="1" applyFont="1"/>
    <xf borderId="41" fillId="0" fontId="3" numFmtId="1" xfId="0" applyBorder="1" applyFont="1" applyNumberFormat="1"/>
    <xf borderId="41" fillId="0" fontId="3" numFmtId="0" xfId="0" applyBorder="1" applyFont="1"/>
    <xf borderId="41" fillId="0" fontId="3" numFmtId="2" xfId="0" applyBorder="1" applyFont="1" applyNumberForma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0.13"/>
    <col customWidth="1" min="3" max="3" width="14.63"/>
    <col customWidth="1" min="4" max="4" width="12.13"/>
    <col customWidth="1" min="5" max="5" width="12.25"/>
    <col customWidth="1" min="6" max="6" width="14.5"/>
    <col customWidth="1" min="7" max="7" width="16.75"/>
    <col customWidth="1" min="8" max="8" width="11.75"/>
    <col customWidth="1" min="9" max="9" width="15.0"/>
    <col customWidth="1" min="10" max="10" width="13.25"/>
    <col customWidth="1" min="11" max="11" width="14.63"/>
    <col customWidth="1" min="12" max="12" width="14.5"/>
    <col customWidth="1" min="13" max="26" width="13.25"/>
  </cols>
  <sheetData>
    <row r="1">
      <c r="A1" s="1" t="s">
        <v>0</v>
      </c>
      <c r="B1" s="2"/>
      <c r="C1" s="3"/>
      <c r="D1" s="4" t="s">
        <v>1</v>
      </c>
      <c r="E1" s="5"/>
      <c r="F1" s="6"/>
      <c r="G1" s="7"/>
      <c r="H1" s="8" t="s">
        <v>2</v>
      </c>
      <c r="I1" s="8"/>
      <c r="J1" s="9"/>
      <c r="K1" s="7" t="s">
        <v>3</v>
      </c>
      <c r="L1" s="9"/>
    </row>
    <row r="2">
      <c r="A2" s="10" t="s">
        <v>4</v>
      </c>
      <c r="B2" s="11" t="s">
        <v>5</v>
      </c>
      <c r="C2" s="12" t="s">
        <v>6</v>
      </c>
      <c r="D2" s="13" t="s">
        <v>7</v>
      </c>
      <c r="E2" s="13" t="s">
        <v>8</v>
      </c>
      <c r="F2" s="14" t="s">
        <v>9</v>
      </c>
      <c r="G2" s="12" t="s">
        <v>6</v>
      </c>
      <c r="H2" s="13" t="s">
        <v>10</v>
      </c>
      <c r="I2" s="13" t="s">
        <v>11</v>
      </c>
      <c r="J2" s="14" t="s">
        <v>9</v>
      </c>
      <c r="K2" s="12" t="s">
        <v>6</v>
      </c>
      <c r="L2" s="14" t="s">
        <v>9</v>
      </c>
      <c r="M2" s="15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>
        <v>2020.0</v>
      </c>
      <c r="B3" s="18" t="s">
        <v>12</v>
      </c>
      <c r="C3" s="19"/>
      <c r="D3" s="20"/>
      <c r="E3" s="21"/>
      <c r="F3" s="22"/>
      <c r="G3" s="23"/>
      <c r="H3" s="24"/>
      <c r="I3" s="24"/>
      <c r="J3" s="25"/>
      <c r="K3" s="26"/>
      <c r="L3" s="27"/>
    </row>
    <row r="4">
      <c r="A4" s="17"/>
      <c r="B4" s="18" t="s">
        <v>13</v>
      </c>
      <c r="C4" s="19"/>
      <c r="D4" s="20"/>
      <c r="E4" s="21"/>
      <c r="F4" s="22"/>
      <c r="G4" s="23"/>
      <c r="H4" s="24"/>
      <c r="I4" s="28"/>
      <c r="J4" s="25"/>
      <c r="K4" s="26"/>
      <c r="L4" s="27"/>
    </row>
    <row r="5">
      <c r="A5" s="29" t="s">
        <v>14</v>
      </c>
      <c r="B5" s="30"/>
      <c r="C5" s="31">
        <f t="shared" ref="C5:L5" si="1">C16</f>
        <v>0</v>
      </c>
      <c r="D5" s="31">
        <f t="shared" si="1"/>
        <v>4500000</v>
      </c>
      <c r="E5" s="31">
        <f t="shared" si="1"/>
        <v>0</v>
      </c>
      <c r="F5" s="31">
        <f t="shared" si="1"/>
        <v>4500000</v>
      </c>
      <c r="G5" s="31">
        <f t="shared" si="1"/>
        <v>0</v>
      </c>
      <c r="H5" s="31">
        <f t="shared" si="1"/>
        <v>675000</v>
      </c>
      <c r="I5" s="31" t="str">
        <f t="shared" si="1"/>
        <v/>
      </c>
      <c r="J5" s="31">
        <f t="shared" si="1"/>
        <v>675000</v>
      </c>
      <c r="K5" s="31">
        <f t="shared" si="1"/>
        <v>0</v>
      </c>
      <c r="L5" s="31">
        <f t="shared" si="1"/>
        <v>3825000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29">
        <v>2021.0</v>
      </c>
      <c r="B6" s="30" t="s">
        <v>15</v>
      </c>
      <c r="C6" s="31">
        <f>F5</f>
        <v>4500000</v>
      </c>
      <c r="D6" s="31">
        <f t="shared" ref="D6:J6" si="2">D17</f>
        <v>1700000</v>
      </c>
      <c r="E6" s="31">
        <f t="shared" si="2"/>
        <v>0</v>
      </c>
      <c r="F6" s="31">
        <f t="shared" si="2"/>
        <v>6200000</v>
      </c>
      <c r="G6" s="31">
        <f t="shared" si="2"/>
        <v>675000</v>
      </c>
      <c r="H6" s="31">
        <f t="shared" si="2"/>
        <v>828750</v>
      </c>
      <c r="I6" s="31" t="str">
        <f t="shared" si="2"/>
        <v/>
      </c>
      <c r="J6" s="31">
        <f t="shared" si="2"/>
        <v>1503750</v>
      </c>
      <c r="K6" s="31">
        <f>C6-G6</f>
        <v>3825000</v>
      </c>
      <c r="L6" s="31">
        <f>L17</f>
        <v>4696250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17">
        <v>2022.0</v>
      </c>
      <c r="B7" s="18" t="s">
        <v>16</v>
      </c>
      <c r="C7" s="19">
        <f t="shared" ref="C7:L7" si="3">C18</f>
        <v>6200000</v>
      </c>
      <c r="D7" s="19">
        <f t="shared" si="3"/>
        <v>2500000</v>
      </c>
      <c r="E7" s="19">
        <f t="shared" si="3"/>
        <v>2500000</v>
      </c>
      <c r="F7" s="19">
        <f t="shared" si="3"/>
        <v>6200000</v>
      </c>
      <c r="G7" s="19">
        <f t="shared" si="3"/>
        <v>1503750</v>
      </c>
      <c r="H7" s="19">
        <f t="shared" si="3"/>
        <v>1079437.5</v>
      </c>
      <c r="I7" s="19">
        <f t="shared" si="3"/>
        <v>964687.5</v>
      </c>
      <c r="J7" s="19">
        <f t="shared" si="3"/>
        <v>1618500</v>
      </c>
      <c r="K7" s="19">
        <f t="shared" si="3"/>
        <v>4696250</v>
      </c>
      <c r="L7" s="19">
        <f t="shared" si="3"/>
        <v>4581500</v>
      </c>
    </row>
    <row r="8">
      <c r="A8" s="17"/>
      <c r="B8" s="33" t="s">
        <v>17</v>
      </c>
      <c r="C8" s="19">
        <f t="shared" ref="C8:L8" si="4">C22</f>
        <v>0</v>
      </c>
      <c r="D8" s="19">
        <f t="shared" si="4"/>
        <v>3000000</v>
      </c>
      <c r="E8" s="19">
        <f t="shared" si="4"/>
        <v>0</v>
      </c>
      <c r="F8" s="19">
        <f t="shared" si="4"/>
        <v>3000000</v>
      </c>
      <c r="G8" s="19">
        <f t="shared" si="4"/>
        <v>0</v>
      </c>
      <c r="H8" s="19">
        <f t="shared" si="4"/>
        <v>600000</v>
      </c>
      <c r="I8" s="19">
        <f t="shared" si="4"/>
        <v>0</v>
      </c>
      <c r="J8" s="19">
        <f t="shared" si="4"/>
        <v>600000</v>
      </c>
      <c r="K8" s="19">
        <f t="shared" si="4"/>
        <v>0</v>
      </c>
      <c r="L8" s="19">
        <f t="shared" si="4"/>
        <v>2400000</v>
      </c>
    </row>
    <row r="9">
      <c r="A9" s="34" t="s">
        <v>18</v>
      </c>
      <c r="B9" s="35"/>
      <c r="C9" s="36">
        <f t="shared" ref="C9:J9" si="5">sum(C7:C8)</f>
        <v>6200000</v>
      </c>
      <c r="D9" s="36">
        <f t="shared" si="5"/>
        <v>5500000</v>
      </c>
      <c r="E9" s="36">
        <f t="shared" si="5"/>
        <v>2500000</v>
      </c>
      <c r="F9" s="36">
        <f t="shared" si="5"/>
        <v>9200000</v>
      </c>
      <c r="G9" s="36">
        <f t="shared" si="5"/>
        <v>1503750</v>
      </c>
      <c r="H9" s="36">
        <f t="shared" si="5"/>
        <v>1679437.5</v>
      </c>
      <c r="I9" s="36">
        <f t="shared" si="5"/>
        <v>964687.5</v>
      </c>
      <c r="J9" s="36">
        <f t="shared" si="5"/>
        <v>2218500</v>
      </c>
      <c r="K9" s="36">
        <f>C9-G9</f>
        <v>4696250</v>
      </c>
      <c r="L9" s="36">
        <f>F9-J9</f>
        <v>6981500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4">
      <c r="A14" s="37" t="s">
        <v>19</v>
      </c>
      <c r="B14" s="2"/>
      <c r="C14" s="3"/>
      <c r="D14" s="4" t="s">
        <v>1</v>
      </c>
      <c r="E14" s="5"/>
      <c r="F14" s="6"/>
      <c r="G14" s="7"/>
      <c r="H14" s="8" t="s">
        <v>2</v>
      </c>
      <c r="I14" s="8"/>
      <c r="J14" s="9"/>
      <c r="K14" s="7" t="s">
        <v>3</v>
      </c>
      <c r="L14" s="9"/>
    </row>
    <row r="15">
      <c r="A15" s="10" t="s">
        <v>4</v>
      </c>
      <c r="B15" s="11" t="s">
        <v>5</v>
      </c>
      <c r="C15" s="12" t="s">
        <v>6</v>
      </c>
      <c r="D15" s="13" t="s">
        <v>7</v>
      </c>
      <c r="E15" s="13" t="s">
        <v>8</v>
      </c>
      <c r="F15" s="14" t="s">
        <v>9</v>
      </c>
      <c r="G15" s="12" t="s">
        <v>6</v>
      </c>
      <c r="H15" s="13" t="s">
        <v>10</v>
      </c>
      <c r="I15" s="13" t="s">
        <v>11</v>
      </c>
      <c r="J15" s="14" t="s">
        <v>9</v>
      </c>
      <c r="K15" s="12" t="s">
        <v>6</v>
      </c>
      <c r="L15" s="14" t="s">
        <v>9</v>
      </c>
      <c r="M15" s="15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>
        <v>2020.0</v>
      </c>
      <c r="B16" s="18" t="s">
        <v>20</v>
      </c>
      <c r="C16" s="19">
        <f t="shared" ref="C16:F16" si="6">B38</f>
        <v>0</v>
      </c>
      <c r="D16" s="19">
        <f t="shared" si="6"/>
        <v>4500000</v>
      </c>
      <c r="E16" s="19">
        <f t="shared" si="6"/>
        <v>0</v>
      </c>
      <c r="F16" s="19">
        <f t="shared" si="6"/>
        <v>4500000</v>
      </c>
      <c r="G16" s="23">
        <f t="shared" ref="G16:J16" si="7">B44</f>
        <v>0</v>
      </c>
      <c r="H16" s="23">
        <f t="shared" si="7"/>
        <v>675000</v>
      </c>
      <c r="I16" s="23" t="str">
        <f t="shared" si="7"/>
        <v/>
      </c>
      <c r="J16" s="23">
        <f t="shared" si="7"/>
        <v>675000</v>
      </c>
      <c r="K16" s="38">
        <f t="shared" ref="K16:K18" si="10">C16-G16</f>
        <v>0</v>
      </c>
      <c r="L16" s="22">
        <f t="shared" ref="L16:L18" si="11">F16-J16</f>
        <v>3825000</v>
      </c>
    </row>
    <row r="17">
      <c r="A17" s="17">
        <v>2021.0</v>
      </c>
      <c r="B17" s="18" t="s">
        <v>20</v>
      </c>
      <c r="C17" s="19">
        <f t="shared" ref="C17:F17" si="8">F38</f>
        <v>4500000</v>
      </c>
      <c r="D17" s="19">
        <f t="shared" si="8"/>
        <v>1700000</v>
      </c>
      <c r="E17" s="19">
        <f t="shared" si="8"/>
        <v>0</v>
      </c>
      <c r="F17" s="19">
        <f t="shared" si="8"/>
        <v>6200000</v>
      </c>
      <c r="G17" s="23">
        <f t="shared" ref="G17:J17" si="9">B45</f>
        <v>675000</v>
      </c>
      <c r="H17" s="23">
        <f t="shared" si="9"/>
        <v>828750</v>
      </c>
      <c r="I17" s="23" t="str">
        <f t="shared" si="9"/>
        <v/>
      </c>
      <c r="J17" s="23">
        <f t="shared" si="9"/>
        <v>1503750</v>
      </c>
      <c r="K17" s="38">
        <f t="shared" si="10"/>
        <v>3825000</v>
      </c>
      <c r="L17" s="22">
        <f t="shared" si="11"/>
        <v>4696250</v>
      </c>
    </row>
    <row r="18">
      <c r="A18" s="39">
        <v>2022.0</v>
      </c>
      <c r="B18" s="40" t="s">
        <v>20</v>
      </c>
      <c r="C18" s="41">
        <f t="shared" ref="C18:F18" si="12">J38</f>
        <v>6200000</v>
      </c>
      <c r="D18" s="42">
        <f t="shared" si="12"/>
        <v>2500000</v>
      </c>
      <c r="E18" s="41">
        <f t="shared" si="12"/>
        <v>2500000</v>
      </c>
      <c r="F18" s="41">
        <f t="shared" si="12"/>
        <v>6200000</v>
      </c>
      <c r="G18" s="23">
        <f t="shared" ref="G18:J18" si="13">B46</f>
        <v>1503750</v>
      </c>
      <c r="H18" s="43">
        <f t="shared" si="13"/>
        <v>1079437.5</v>
      </c>
      <c r="I18" s="43">
        <f t="shared" si="13"/>
        <v>964687.5</v>
      </c>
      <c r="J18" s="43">
        <f t="shared" si="13"/>
        <v>1618500</v>
      </c>
      <c r="K18" s="44">
        <f t="shared" si="10"/>
        <v>4696250</v>
      </c>
      <c r="L18" s="45">
        <f t="shared" si="11"/>
        <v>4581500</v>
      </c>
    </row>
    <row r="20">
      <c r="A20" s="37" t="s">
        <v>21</v>
      </c>
      <c r="B20" s="2"/>
      <c r="C20" s="3"/>
      <c r="D20" s="4" t="s">
        <v>1</v>
      </c>
      <c r="E20" s="5"/>
      <c r="F20" s="6"/>
      <c r="G20" s="7"/>
      <c r="H20" s="8" t="s">
        <v>2</v>
      </c>
      <c r="I20" s="8"/>
      <c r="J20" s="9"/>
      <c r="K20" s="7" t="s">
        <v>3</v>
      </c>
      <c r="L20" s="9"/>
    </row>
    <row r="21">
      <c r="A21" s="10" t="s">
        <v>4</v>
      </c>
      <c r="B21" s="46" t="s">
        <v>5</v>
      </c>
      <c r="C21" s="12" t="s">
        <v>22</v>
      </c>
      <c r="D21" s="13" t="s">
        <v>7</v>
      </c>
      <c r="E21" s="13" t="s">
        <v>8</v>
      </c>
      <c r="F21" s="14" t="s">
        <v>9</v>
      </c>
      <c r="G21" s="12" t="s">
        <v>23</v>
      </c>
      <c r="H21" s="13" t="s">
        <v>10</v>
      </c>
      <c r="I21" s="13" t="s">
        <v>11</v>
      </c>
      <c r="J21" s="14" t="s">
        <v>9</v>
      </c>
      <c r="K21" s="12" t="s">
        <v>23</v>
      </c>
      <c r="L21" s="14" t="s">
        <v>9</v>
      </c>
      <c r="M21" s="15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47">
        <v>2022.0</v>
      </c>
      <c r="B22" s="48" t="s">
        <v>17</v>
      </c>
      <c r="C22" s="49">
        <f t="shared" ref="C22:F22" si="14">J28</f>
        <v>0</v>
      </c>
      <c r="D22" s="49">
        <f t="shared" si="14"/>
        <v>3000000</v>
      </c>
      <c r="E22" s="49">
        <f t="shared" si="14"/>
        <v>0</v>
      </c>
      <c r="F22" s="50">
        <f t="shared" si="14"/>
        <v>3000000</v>
      </c>
      <c r="G22" s="49">
        <f t="shared" ref="G22:J22" si="15">B50</f>
        <v>0</v>
      </c>
      <c r="H22" s="51">
        <f t="shared" si="15"/>
        <v>600000</v>
      </c>
      <c r="I22" s="49">
        <f t="shared" si="15"/>
        <v>0</v>
      </c>
      <c r="J22" s="51">
        <f t="shared" si="15"/>
        <v>600000</v>
      </c>
      <c r="K22" s="49">
        <f>C22-G22</f>
        <v>0</v>
      </c>
      <c r="L22" s="52">
        <f>F22-J22</f>
        <v>2400000</v>
      </c>
    </row>
    <row r="24">
      <c r="A24" s="1" t="s">
        <v>17</v>
      </c>
    </row>
    <row r="25">
      <c r="A25" s="53"/>
      <c r="B25" s="54"/>
      <c r="C25" s="55"/>
      <c r="D25" s="54"/>
      <c r="E25" s="56"/>
      <c r="F25" s="57"/>
      <c r="G25" s="57"/>
      <c r="H25" s="57"/>
      <c r="I25" s="57"/>
      <c r="J25" s="57"/>
      <c r="K25" s="57"/>
      <c r="L25" s="57"/>
      <c r="M25" s="57"/>
    </row>
    <row r="26">
      <c r="A26" s="58" t="s">
        <v>5</v>
      </c>
      <c r="B26" s="59" t="s">
        <v>22</v>
      </c>
      <c r="C26" s="60" t="s">
        <v>7</v>
      </c>
      <c r="D26" s="60" t="s">
        <v>8</v>
      </c>
      <c r="E26" s="61" t="s">
        <v>24</v>
      </c>
      <c r="F26" s="59" t="s">
        <v>25</v>
      </c>
      <c r="G26" s="60" t="s">
        <v>7</v>
      </c>
      <c r="H26" s="60" t="s">
        <v>11</v>
      </c>
      <c r="I26" s="61" t="s">
        <v>26</v>
      </c>
      <c r="J26" s="59" t="s">
        <v>27</v>
      </c>
      <c r="K26" s="60" t="s">
        <v>7</v>
      </c>
      <c r="L26" s="60" t="s">
        <v>11</v>
      </c>
      <c r="M26" s="61" t="s">
        <v>28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8"/>
      <c r="B27" s="62"/>
      <c r="C27" s="63"/>
      <c r="D27" s="63"/>
      <c r="E27" s="64"/>
      <c r="F27" s="62"/>
      <c r="G27" s="63"/>
      <c r="H27" s="63"/>
      <c r="I27" s="64"/>
      <c r="J27" s="65"/>
      <c r="K27" s="66"/>
      <c r="L27" s="67"/>
      <c r="M27" s="68"/>
    </row>
    <row r="28">
      <c r="A28" s="69" t="s">
        <v>17</v>
      </c>
      <c r="B28" s="70">
        <v>0.0</v>
      </c>
      <c r="C28" s="71">
        <v>0.0</v>
      </c>
      <c r="D28" s="72">
        <v>0.0</v>
      </c>
      <c r="E28" s="73">
        <v>0.0</v>
      </c>
      <c r="F28" s="74">
        <v>0.0</v>
      </c>
      <c r="G28" s="75">
        <v>0.0</v>
      </c>
      <c r="H28" s="75">
        <v>0.0</v>
      </c>
      <c r="I28" s="76">
        <v>0.0</v>
      </c>
      <c r="J28" s="77">
        <f>0</f>
        <v>0</v>
      </c>
      <c r="K28" s="78">
        <f>L61</f>
        <v>3000000</v>
      </c>
      <c r="L28" s="78">
        <v>0.0</v>
      </c>
      <c r="M28" s="52">
        <f>J28+K28-L28</f>
        <v>3000000</v>
      </c>
    </row>
    <row r="30">
      <c r="A30" s="1" t="s">
        <v>29</v>
      </c>
    </row>
    <row r="31">
      <c r="A31" s="53"/>
      <c r="B31" s="54"/>
      <c r="C31" s="55"/>
      <c r="D31" s="54"/>
      <c r="E31" s="56"/>
      <c r="F31" s="57"/>
      <c r="G31" s="57"/>
      <c r="H31" s="57"/>
      <c r="I31" s="57"/>
      <c r="J31" s="57"/>
      <c r="K31" s="57"/>
      <c r="L31" s="57"/>
      <c r="M31" s="57"/>
    </row>
    <row r="32">
      <c r="A32" s="58" t="s">
        <v>5</v>
      </c>
      <c r="B32" s="59" t="s">
        <v>22</v>
      </c>
      <c r="C32" s="60" t="s">
        <v>7</v>
      </c>
      <c r="D32" s="60" t="s">
        <v>8</v>
      </c>
      <c r="E32" s="61" t="s">
        <v>24</v>
      </c>
      <c r="F32" s="59" t="s">
        <v>25</v>
      </c>
      <c r="G32" s="60" t="s">
        <v>7</v>
      </c>
      <c r="H32" s="60" t="s">
        <v>11</v>
      </c>
      <c r="I32" s="61" t="s">
        <v>26</v>
      </c>
      <c r="J32" s="59" t="s">
        <v>27</v>
      </c>
      <c r="K32" s="60" t="s">
        <v>7</v>
      </c>
      <c r="L32" s="60" t="s">
        <v>11</v>
      </c>
      <c r="M32" s="61" t="s">
        <v>28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8"/>
      <c r="B33" s="62"/>
      <c r="C33" s="63"/>
      <c r="D33" s="63"/>
      <c r="E33" s="64"/>
      <c r="F33" s="62"/>
      <c r="G33" s="63"/>
      <c r="H33" s="63"/>
      <c r="I33" s="64"/>
      <c r="J33" s="62"/>
      <c r="K33" s="63"/>
      <c r="L33" s="67"/>
      <c r="M33" s="79"/>
    </row>
    <row r="34">
      <c r="A34" s="18" t="s">
        <v>12</v>
      </c>
      <c r="B34" s="80">
        <v>0.0</v>
      </c>
      <c r="C34" s="20">
        <v>2500000.0</v>
      </c>
      <c r="D34" s="81">
        <v>0.0</v>
      </c>
      <c r="E34" s="82">
        <f t="shared" ref="E34:E35" si="16">B34+C34-D34</f>
        <v>2500000</v>
      </c>
      <c r="F34" s="83">
        <f t="shared" ref="F34:F35" si="17">E34</f>
        <v>2500000</v>
      </c>
      <c r="G34" s="84">
        <v>0.0</v>
      </c>
      <c r="H34" s="84">
        <v>0.0</v>
      </c>
      <c r="I34" s="82">
        <f t="shared" ref="I34:I36" si="18">F34+G34-H34</f>
        <v>2500000</v>
      </c>
      <c r="J34" s="85">
        <f t="shared" ref="J34:J36" si="19">I34</f>
        <v>2500000</v>
      </c>
      <c r="K34" s="86"/>
      <c r="L34" s="87">
        <f>J34</f>
        <v>2500000</v>
      </c>
      <c r="M34" s="82">
        <f t="shared" ref="M34:M37" si="20">J34+K34-L34</f>
        <v>0</v>
      </c>
    </row>
    <row r="35">
      <c r="A35" s="18" t="s">
        <v>30</v>
      </c>
      <c r="B35" s="19">
        <v>0.0</v>
      </c>
      <c r="C35" s="20">
        <v>2000000.0</v>
      </c>
      <c r="D35" s="88">
        <v>0.0</v>
      </c>
      <c r="E35" s="82">
        <f t="shared" si="16"/>
        <v>2000000</v>
      </c>
      <c r="F35" s="83">
        <f t="shared" si="17"/>
        <v>2000000</v>
      </c>
      <c r="G35" s="89">
        <v>0.0</v>
      </c>
      <c r="H35" s="89">
        <v>0.0</v>
      </c>
      <c r="I35" s="82">
        <f t="shared" si="18"/>
        <v>2000000</v>
      </c>
      <c r="J35" s="85">
        <f t="shared" si="19"/>
        <v>2000000</v>
      </c>
      <c r="K35" s="63"/>
      <c r="L35" s="67"/>
      <c r="M35" s="82">
        <f t="shared" si="20"/>
        <v>2000000</v>
      </c>
    </row>
    <row r="36">
      <c r="A36" s="18" t="s">
        <v>15</v>
      </c>
      <c r="B36" s="19"/>
      <c r="C36" s="20"/>
      <c r="D36" s="90"/>
      <c r="E36" s="45"/>
      <c r="F36" s="23">
        <v>0.0</v>
      </c>
      <c r="G36" s="20">
        <f>H59</f>
        <v>1700000</v>
      </c>
      <c r="H36" s="89">
        <v>0.0</v>
      </c>
      <c r="I36" s="82">
        <f t="shared" si="18"/>
        <v>1700000</v>
      </c>
      <c r="J36" s="85">
        <f t="shared" si="19"/>
        <v>1700000</v>
      </c>
      <c r="K36" s="63"/>
      <c r="L36" s="67"/>
      <c r="M36" s="82">
        <f t="shared" si="20"/>
        <v>1700000</v>
      </c>
    </row>
    <row r="37">
      <c r="A37" s="33" t="s">
        <v>16</v>
      </c>
      <c r="B37" s="91"/>
      <c r="C37" s="92"/>
      <c r="D37" s="93"/>
      <c r="E37" s="94"/>
      <c r="F37" s="95"/>
      <c r="G37" s="66"/>
      <c r="H37" s="66"/>
      <c r="I37" s="96"/>
      <c r="J37" s="89">
        <v>0.0</v>
      </c>
      <c r="K37" s="97">
        <f>L60</f>
        <v>2500000</v>
      </c>
      <c r="L37" s="67">
        <v>0.0</v>
      </c>
      <c r="M37" s="82">
        <f t="shared" si="20"/>
        <v>2500000</v>
      </c>
    </row>
    <row r="38">
      <c r="A38" s="98" t="s">
        <v>31</v>
      </c>
      <c r="B38" s="99">
        <f t="shared" ref="B38:K38" si="21">sum(B34:B37)</f>
        <v>0</v>
      </c>
      <c r="C38" s="99">
        <f t="shared" si="21"/>
        <v>4500000</v>
      </c>
      <c r="D38" s="100">
        <f t="shared" si="21"/>
        <v>0</v>
      </c>
      <c r="E38" s="100">
        <f t="shared" si="21"/>
        <v>4500000</v>
      </c>
      <c r="F38" s="41">
        <f t="shared" si="21"/>
        <v>4500000</v>
      </c>
      <c r="G38" s="42">
        <f t="shared" si="21"/>
        <v>1700000</v>
      </c>
      <c r="H38" s="42">
        <f t="shared" si="21"/>
        <v>0</v>
      </c>
      <c r="I38" s="41">
        <f t="shared" si="21"/>
        <v>6200000</v>
      </c>
      <c r="J38" s="41">
        <f t="shared" si="21"/>
        <v>6200000</v>
      </c>
      <c r="K38" s="42">
        <f t="shared" si="21"/>
        <v>2500000</v>
      </c>
      <c r="L38" s="101">
        <f>SUM(L34:L37)</f>
        <v>2500000</v>
      </c>
      <c r="M38" s="41">
        <f>sum(M34:M37)</f>
        <v>6200000</v>
      </c>
    </row>
    <row r="40">
      <c r="G40" s="102"/>
    </row>
    <row r="41">
      <c r="G41" s="102"/>
    </row>
    <row r="42">
      <c r="A42" s="8"/>
      <c r="B42" s="8"/>
      <c r="C42" s="8" t="s">
        <v>32</v>
      </c>
      <c r="D42" s="8"/>
      <c r="E42" s="9"/>
      <c r="G42" s="102"/>
    </row>
    <row r="43">
      <c r="A43" s="103"/>
      <c r="B43" s="104" t="s">
        <v>6</v>
      </c>
      <c r="C43" s="13" t="s">
        <v>10</v>
      </c>
      <c r="D43" s="13" t="s">
        <v>11</v>
      </c>
      <c r="E43" s="14" t="s">
        <v>9</v>
      </c>
      <c r="F43" s="16"/>
      <c r="G43" s="10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06">
        <v>2020.0</v>
      </c>
      <c r="B44" s="107">
        <v>0.0</v>
      </c>
      <c r="C44" s="108">
        <f>F62</f>
        <v>675000</v>
      </c>
      <c r="D44" s="108"/>
      <c r="E44" s="27">
        <f t="shared" ref="E44:E46" si="22">B44+C44-D44</f>
        <v>675000</v>
      </c>
      <c r="G44" s="102"/>
    </row>
    <row r="45">
      <c r="A45" s="106">
        <v>2021.0</v>
      </c>
      <c r="B45" s="107">
        <f t="shared" ref="B45:B46" si="23">E44</f>
        <v>675000</v>
      </c>
      <c r="C45" s="108">
        <f>J62</f>
        <v>828750</v>
      </c>
      <c r="D45" s="108"/>
      <c r="E45" s="27">
        <f t="shared" si="22"/>
        <v>1503750</v>
      </c>
      <c r="G45" s="102"/>
    </row>
    <row r="46">
      <c r="A46" s="47">
        <v>2022.0</v>
      </c>
      <c r="B46" s="109">
        <f t="shared" si="23"/>
        <v>1503750</v>
      </c>
      <c r="C46" s="110">
        <f>sum(N57:N60)</f>
        <v>1079437.5</v>
      </c>
      <c r="D46" s="111">
        <f>F57+J57+N57</f>
        <v>964687.5</v>
      </c>
      <c r="E46" s="112">
        <f t="shared" si="22"/>
        <v>1618500</v>
      </c>
      <c r="G46" s="102"/>
    </row>
    <row r="47">
      <c r="G47" s="102"/>
    </row>
    <row r="48">
      <c r="A48" s="113"/>
      <c r="B48" s="113"/>
      <c r="C48" s="113" t="s">
        <v>33</v>
      </c>
      <c r="D48" s="113"/>
      <c r="E48" s="114"/>
      <c r="G48" s="102"/>
    </row>
    <row r="49">
      <c r="A49" s="103"/>
      <c r="B49" s="104" t="s">
        <v>6</v>
      </c>
      <c r="C49" s="13" t="s">
        <v>10</v>
      </c>
      <c r="D49" s="13" t="s">
        <v>11</v>
      </c>
      <c r="E49" s="14" t="s">
        <v>9</v>
      </c>
      <c r="G49" s="102"/>
    </row>
    <row r="50">
      <c r="A50" s="47">
        <v>2022.0</v>
      </c>
      <c r="B50" s="78">
        <v>0.0</v>
      </c>
      <c r="C50" s="110">
        <f>N61</f>
        <v>600000</v>
      </c>
      <c r="D50" s="78">
        <v>0.0</v>
      </c>
      <c r="E50" s="115">
        <f>B50+C50-D50</f>
        <v>600000</v>
      </c>
      <c r="G50" s="102"/>
    </row>
    <row r="51">
      <c r="G51" s="102"/>
    </row>
    <row r="52">
      <c r="G52" s="102"/>
    </row>
    <row r="53">
      <c r="G53" s="102"/>
    </row>
    <row r="54">
      <c r="G54" s="102"/>
    </row>
    <row r="55">
      <c r="A55" s="1" t="s">
        <v>34</v>
      </c>
      <c r="G55" s="102"/>
    </row>
    <row r="56">
      <c r="A56" s="116" t="s">
        <v>35</v>
      </c>
      <c r="B56" s="117" t="s">
        <v>2</v>
      </c>
      <c r="C56" s="118" t="s">
        <v>36</v>
      </c>
      <c r="D56" s="119" t="s">
        <v>37</v>
      </c>
      <c r="E56" s="120" t="s">
        <v>38</v>
      </c>
      <c r="F56" s="121" t="s">
        <v>39</v>
      </c>
      <c r="G56" s="118" t="s">
        <v>40</v>
      </c>
      <c r="H56" s="122" t="s">
        <v>41</v>
      </c>
      <c r="I56" s="121" t="s">
        <v>42</v>
      </c>
      <c r="J56" s="121" t="s">
        <v>43</v>
      </c>
      <c r="K56" s="118" t="s">
        <v>40</v>
      </c>
      <c r="L56" s="116" t="s">
        <v>44</v>
      </c>
      <c r="M56" s="121" t="s">
        <v>45</v>
      </c>
      <c r="N56" s="121" t="s">
        <v>46</v>
      </c>
      <c r="O56" s="123" t="s">
        <v>47</v>
      </c>
      <c r="P56" s="124" t="s">
        <v>48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25">
        <v>43831.0</v>
      </c>
      <c r="B57" s="126" t="s">
        <v>12</v>
      </c>
      <c r="C57" s="127">
        <v>0.15</v>
      </c>
      <c r="D57" s="128">
        <v>2500000.0</v>
      </c>
      <c r="E57" s="129">
        <v>12.0</v>
      </c>
      <c r="F57" s="130">
        <f t="shared" ref="F57:F58" si="24">D57*$C$57*E57/E57</f>
        <v>375000</v>
      </c>
      <c r="G57" s="131">
        <f t="shared" ref="G57:G58" si="25">D57-F57</f>
        <v>2125000</v>
      </c>
      <c r="H57" s="132">
        <f t="shared" ref="H57:H58" si="26">G57</f>
        <v>2125000</v>
      </c>
      <c r="I57" s="84">
        <f>12</f>
        <v>12</v>
      </c>
      <c r="J57" s="130">
        <f t="shared" ref="J57:J59" si="27">H57*C57*I57/I57</f>
        <v>318750</v>
      </c>
      <c r="K57" s="131">
        <f t="shared" ref="K57:K59" si="28">H57-J57</f>
        <v>1806250</v>
      </c>
      <c r="L57" s="133">
        <f t="shared" ref="L57:L59" si="29">K57</f>
        <v>1806250</v>
      </c>
      <c r="M57" s="84">
        <v>6.0</v>
      </c>
      <c r="N57" s="134">
        <f t="shared" ref="N57:N61" si="30">L57*C57*M57/M57</f>
        <v>270937.5</v>
      </c>
      <c r="O57" s="135">
        <f>L57-N57</f>
        <v>1535312.5</v>
      </c>
      <c r="P57" s="131">
        <f t="shared" ref="P57:P61" si="31">L57-N57-O57</f>
        <v>0</v>
      </c>
    </row>
    <row r="58">
      <c r="A58" s="136">
        <v>43922.0</v>
      </c>
      <c r="B58" s="106" t="s">
        <v>30</v>
      </c>
      <c r="C58" s="137">
        <v>0.15</v>
      </c>
      <c r="D58" s="138">
        <v>2000000.0</v>
      </c>
      <c r="E58" s="139">
        <v>8.0</v>
      </c>
      <c r="F58" s="130">
        <f t="shared" si="24"/>
        <v>300000</v>
      </c>
      <c r="G58" s="131">
        <f t="shared" si="25"/>
        <v>1700000</v>
      </c>
      <c r="H58" s="132">
        <f t="shared" si="26"/>
        <v>1700000</v>
      </c>
      <c r="I58" s="28">
        <v>12.0</v>
      </c>
      <c r="J58" s="130">
        <f t="shared" si="27"/>
        <v>255000</v>
      </c>
      <c r="K58" s="131">
        <f t="shared" si="28"/>
        <v>1445000</v>
      </c>
      <c r="L58" s="133">
        <f t="shared" si="29"/>
        <v>1445000</v>
      </c>
      <c r="M58" s="28">
        <v>12.0</v>
      </c>
      <c r="N58" s="134">
        <f t="shared" si="30"/>
        <v>216750</v>
      </c>
      <c r="O58" s="89">
        <v>0.0</v>
      </c>
      <c r="P58" s="131">
        <f t="shared" si="31"/>
        <v>1228250</v>
      </c>
    </row>
    <row r="59">
      <c r="A59" s="136">
        <v>44348.0</v>
      </c>
      <c r="B59" s="106" t="s">
        <v>15</v>
      </c>
      <c r="C59" s="137">
        <v>0.15</v>
      </c>
      <c r="D59" s="138"/>
      <c r="E59" s="140"/>
      <c r="F59" s="108"/>
      <c r="G59" s="64"/>
      <c r="H59" s="23">
        <v>1700000.0</v>
      </c>
      <c r="I59" s="28">
        <v>6.0</v>
      </c>
      <c r="J59" s="130">
        <f t="shared" si="27"/>
        <v>255000</v>
      </c>
      <c r="K59" s="141">
        <f t="shared" si="28"/>
        <v>1445000</v>
      </c>
      <c r="L59" s="142">
        <f t="shared" si="29"/>
        <v>1445000</v>
      </c>
      <c r="M59" s="28">
        <v>12.0</v>
      </c>
      <c r="N59" s="134">
        <f t="shared" si="30"/>
        <v>216750</v>
      </c>
      <c r="O59" s="89">
        <v>0.0</v>
      </c>
      <c r="P59" s="143">
        <f t="shared" si="31"/>
        <v>1228250</v>
      </c>
    </row>
    <row r="60">
      <c r="A60" s="17" t="s">
        <v>49</v>
      </c>
      <c r="B60" s="106" t="s">
        <v>16</v>
      </c>
      <c r="C60" s="137">
        <v>0.15</v>
      </c>
      <c r="D60" s="138"/>
      <c r="E60" s="140"/>
      <c r="F60" s="108"/>
      <c r="G60" s="64"/>
      <c r="H60" s="144"/>
      <c r="I60" s="28"/>
      <c r="J60" s="108"/>
      <c r="K60" s="27"/>
      <c r="L60" s="145">
        <v>2500000.0</v>
      </c>
      <c r="M60" s="28">
        <v>5.0</v>
      </c>
      <c r="N60" s="134">
        <f t="shared" si="30"/>
        <v>375000</v>
      </c>
      <c r="O60" s="63"/>
      <c r="P60" s="143">
        <f t="shared" si="31"/>
        <v>2125000</v>
      </c>
    </row>
    <row r="61">
      <c r="A61" s="17" t="s">
        <v>50</v>
      </c>
      <c r="B61" s="89" t="s">
        <v>17</v>
      </c>
      <c r="C61" s="137">
        <v>0.2</v>
      </c>
      <c r="D61" s="146"/>
      <c r="E61" s="140"/>
      <c r="F61" s="108"/>
      <c r="G61" s="64"/>
      <c r="H61" s="62"/>
      <c r="I61" s="108"/>
      <c r="J61" s="108"/>
      <c r="K61" s="64"/>
      <c r="L61" s="145">
        <v>3000000.0</v>
      </c>
      <c r="M61" s="28">
        <v>3.0</v>
      </c>
      <c r="N61" s="134">
        <f t="shared" si="30"/>
        <v>600000</v>
      </c>
      <c r="O61" s="63"/>
      <c r="P61" s="143">
        <f t="shared" si="31"/>
        <v>2400000</v>
      </c>
    </row>
    <row r="62">
      <c r="A62" s="147" t="s">
        <v>31</v>
      </c>
      <c r="B62" s="148"/>
      <c r="C62" s="149"/>
      <c r="D62" s="150">
        <f>SUM(D57:D61)</f>
        <v>4500000</v>
      </c>
      <c r="E62" s="151"/>
      <c r="F62" s="151">
        <f t="shared" ref="F62:H62" si="32">SUM(F57:F61)</f>
        <v>675000</v>
      </c>
      <c r="G62" s="150">
        <f t="shared" si="32"/>
        <v>3825000</v>
      </c>
      <c r="H62" s="150">
        <f t="shared" si="32"/>
        <v>5525000</v>
      </c>
      <c r="I62" s="151"/>
      <c r="J62" s="151">
        <f t="shared" ref="J62:L62" si="33">SUM(J57:J61)</f>
        <v>828750</v>
      </c>
      <c r="K62" s="150">
        <f t="shared" si="33"/>
        <v>4696250</v>
      </c>
      <c r="L62" s="150">
        <f t="shared" si="33"/>
        <v>10196250</v>
      </c>
      <c r="M62" s="151"/>
      <c r="N62" s="152">
        <f t="shared" ref="N62:P62" si="34">SUM(N57:N61)</f>
        <v>1679437.5</v>
      </c>
      <c r="O62" s="150">
        <f t="shared" si="34"/>
        <v>1535312.5</v>
      </c>
      <c r="P62" s="150">
        <f t="shared" si="34"/>
        <v>6981500</v>
      </c>
    </row>
    <row r="66">
      <c r="L66" s="153">
        <f>P62-L9</f>
        <v>0</v>
      </c>
    </row>
  </sheetData>
  <drawing r:id="rId1"/>
</worksheet>
</file>