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rket growth" sheetId="1" r:id="rId4"/>
    <sheet state="visible" name="Monthly sales(in quantity)" sheetId="2" r:id="rId5"/>
    <sheet state="visible" name="Consolidated income statement" sheetId="3" r:id="rId6"/>
    <sheet state="visible" name="COGS&amp;Revenue(S1)" sheetId="4" r:id="rId7"/>
    <sheet state="visible" name="COGS&amp;Revenue(S2)" sheetId="5" r:id="rId8"/>
    <sheet state="visible" name="COGS&amp;Revenue(Online store)" sheetId="6" r:id="rId9"/>
    <sheet state="visible" name="S1-Expenses" sheetId="7" r:id="rId10"/>
    <sheet state="visible" name="S2-Expenses" sheetId="8" r:id="rId11"/>
    <sheet state="visible" name="Online store-expenses" sheetId="9" r:id="rId12"/>
    <sheet state="visible" name="S1-IS" sheetId="10" r:id="rId13"/>
    <sheet state="visible" name="S2-IS" sheetId="11" r:id="rId14"/>
    <sheet state="visible" name="Online- IS" sheetId="12" r:id="rId15"/>
  </sheets>
  <definedNames/>
  <calcPr/>
</workbook>
</file>

<file path=xl/sharedStrings.xml><?xml version="1.0" encoding="utf-8"?>
<sst xmlns="http://schemas.openxmlformats.org/spreadsheetml/2006/main" count="478" uniqueCount="111">
  <si>
    <t>Market growth of trendy t-shirts</t>
  </si>
  <si>
    <t>Market Size (dec)</t>
  </si>
  <si>
    <t>Market Size (jan)</t>
  </si>
  <si>
    <t>Market Size (feb)</t>
  </si>
  <si>
    <t>Market Size (mar)</t>
  </si>
  <si>
    <t>Market Size (apr)</t>
  </si>
  <si>
    <t>Market Size (may)</t>
  </si>
  <si>
    <t>Market Size (jun)</t>
  </si>
  <si>
    <t>T-shirts Market Size</t>
  </si>
  <si>
    <t>Jeans Market Size</t>
  </si>
  <si>
    <t>Belt Market Size</t>
  </si>
  <si>
    <t xml:space="preserve">Monthly Sales Quantity of All Items </t>
  </si>
  <si>
    <t>Total Sales</t>
  </si>
  <si>
    <t xml:space="preserve">Online and Offline Share </t>
  </si>
  <si>
    <t>december</t>
  </si>
  <si>
    <t>january</t>
  </si>
  <si>
    <t>february</t>
  </si>
  <si>
    <t>march</t>
  </si>
  <si>
    <t>april</t>
  </si>
  <si>
    <t>may</t>
  </si>
  <si>
    <t>june</t>
  </si>
  <si>
    <t>Online Sales</t>
  </si>
  <si>
    <t>Offline Sales</t>
  </si>
  <si>
    <t>jan-jun</t>
  </si>
  <si>
    <t>MS1 Sales</t>
  </si>
  <si>
    <t>Share of Quantity Sold in MS1 and MS2</t>
  </si>
  <si>
    <t>T-shirt TS-H1</t>
  </si>
  <si>
    <t>MS1</t>
  </si>
  <si>
    <t>MS2</t>
  </si>
  <si>
    <t>T-shirt TS-H2</t>
  </si>
  <si>
    <t>Jeans</t>
  </si>
  <si>
    <t>Belt</t>
  </si>
  <si>
    <t>MS2 Sales</t>
  </si>
  <si>
    <t>Bifurcation of Mobile Sales (AM-Mobile and We-Mobile)</t>
  </si>
  <si>
    <t>Ts-h1</t>
  </si>
  <si>
    <t>Ts-h2</t>
  </si>
  <si>
    <t>Calculation of Sales(in Quantity)</t>
  </si>
  <si>
    <t>% of market share (in quantity) to be covered in the month</t>
  </si>
  <si>
    <t>Items</t>
  </si>
  <si>
    <t>jan</t>
  </si>
  <si>
    <t>feb</t>
  </si>
  <si>
    <t>mar</t>
  </si>
  <si>
    <t>apr</t>
  </si>
  <si>
    <t>jun</t>
  </si>
  <si>
    <t>Consolidated Income Statement of Trendy T-shirts</t>
  </si>
  <si>
    <t>Jan</t>
  </si>
  <si>
    <t>Feb</t>
  </si>
  <si>
    <t>Mar</t>
  </si>
  <si>
    <t>Apr</t>
  </si>
  <si>
    <t>May</t>
  </si>
  <si>
    <t>Jun</t>
  </si>
  <si>
    <t>TOTAL</t>
  </si>
  <si>
    <t>Revenue</t>
  </si>
  <si>
    <t>Total Income</t>
  </si>
  <si>
    <t>Expense</t>
  </si>
  <si>
    <t>COGS</t>
  </si>
  <si>
    <t>Advertisement</t>
  </si>
  <si>
    <t>Salary</t>
  </si>
  <si>
    <t>Rent</t>
  </si>
  <si>
    <t>Electricity Bill</t>
  </si>
  <si>
    <t>Other Expenses</t>
  </si>
  <si>
    <t>Courier Charge</t>
  </si>
  <si>
    <t>social media</t>
  </si>
  <si>
    <t>Total Expense</t>
  </si>
  <si>
    <t>Profit</t>
  </si>
  <si>
    <t xml:space="preserve">Revenue and COGS of Store 1 </t>
  </si>
  <si>
    <t>PP of August</t>
  </si>
  <si>
    <t>SP of August</t>
  </si>
  <si>
    <t>Growth rate of PP and SP</t>
  </si>
  <si>
    <t>PP</t>
  </si>
  <si>
    <t>SP</t>
  </si>
  <si>
    <t>Tshirt TS-H1</t>
  </si>
  <si>
    <t>Tshirt TS-H2</t>
  </si>
  <si>
    <t xml:space="preserve">COGS of Jan        </t>
  </si>
  <si>
    <t>COGS of FEB</t>
  </si>
  <si>
    <t>COGS of Mar</t>
  </si>
  <si>
    <t>COGS of Apr</t>
  </si>
  <si>
    <t>COGS of May</t>
  </si>
  <si>
    <t>COGS of jun</t>
  </si>
  <si>
    <t>QUANTITY</t>
  </si>
  <si>
    <t xml:space="preserve">Revenue of Jan              </t>
  </si>
  <si>
    <t>Revenue of Feb</t>
  </si>
  <si>
    <t>Revenue of Mar</t>
  </si>
  <si>
    <t>Revenue of Apr</t>
  </si>
  <si>
    <t>Revenue of May</t>
  </si>
  <si>
    <t>Revenue of Jun</t>
  </si>
  <si>
    <t>Revenue and COGS of Store 2</t>
  </si>
  <si>
    <t>Revenue and COGS of Online store</t>
  </si>
  <si>
    <t>The Expenses of S1</t>
  </si>
  <si>
    <t>Total</t>
  </si>
  <si>
    <t xml:space="preserve">Electricity Bill </t>
  </si>
  <si>
    <t>of rent</t>
  </si>
  <si>
    <t xml:space="preserve">Rent growth </t>
  </si>
  <si>
    <t xml:space="preserve">Salary growth </t>
  </si>
  <si>
    <t>Other expenses</t>
  </si>
  <si>
    <t>Dec rent</t>
  </si>
  <si>
    <t>Dec salary</t>
  </si>
  <si>
    <t>revenue</t>
  </si>
  <si>
    <t>rent</t>
  </si>
  <si>
    <t>The Expenses of S2</t>
  </si>
  <si>
    <t>The Expenses of online store</t>
  </si>
  <si>
    <t>courier charges</t>
  </si>
  <si>
    <t>Courier charges</t>
  </si>
  <si>
    <t>Commission on sale</t>
  </si>
  <si>
    <t>rate</t>
  </si>
  <si>
    <t>additional sales</t>
  </si>
  <si>
    <t xml:space="preserve">Commission </t>
  </si>
  <si>
    <t>Income Statement of Trendy T-shirts(MS1)</t>
  </si>
  <si>
    <t xml:space="preserve">Jan </t>
  </si>
  <si>
    <t>Income Statement of Trendy T-shirts(MS2)</t>
  </si>
  <si>
    <t>Income Statement of Trendy T-shirts(Online)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</si>
</sst>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  <scheme val="minor"/>
    </font>
    <font>
      <b/>
      <color rgb="FFFFFFFF"/>
      <name val="Arial"/>
    </font>
    <font/>
    <font>
      <color theme="1"/>
      <name val="Arial"/>
      <scheme val="minor"/>
    </font>
    <font>
      <b/>
      <color theme="1"/>
      <name val="Arial"/>
    </font>
    <font>
      <color theme="1"/>
      <name val="Arial"/>
    </font>
    <font>
      <color rgb="FF000000"/>
      <name val="Roboto"/>
    </font>
    <font>
      <b/>
      <color rgb="FFFFFFFF"/>
      <name val="Lato"/>
    </font>
    <font>
      <b/>
      <color theme="1"/>
      <name val="Lato"/>
    </font>
    <font>
      <color theme="1"/>
      <name val="Lato"/>
    </font>
    <font>
      <b/>
      <color rgb="FFFFFFFF"/>
      <name val="Roboto"/>
    </font>
    <font>
      <b/>
      <color theme="1"/>
      <name val="Roboto"/>
    </font>
    <font>
      <color theme="1"/>
      <name val="Roboto"/>
    </font>
    <font>
      <color rgb="FFFFFFFF"/>
      <name val="Roboto"/>
    </font>
    <font>
      <color theme="1"/>
      <name val="&quot;Open Sans&quot;"/>
    </font>
    <font>
      <b/>
      <color rgb="FFFFFFFF"/>
      <name val="Arial"/>
      <scheme val="minor"/>
    </font>
    <font>
      <color rgb="FFFFFFFF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B4C0C"/>
        <bgColor rgb="FFFB4C0C"/>
      </patternFill>
    </fill>
    <fill>
      <patternFill patternType="solid">
        <fgColor rgb="FFFFF2CC"/>
        <bgColor rgb="FFFFF2CC"/>
      </patternFill>
    </fill>
    <fill>
      <patternFill patternType="solid">
        <fgColor rgb="FFF7F4E9"/>
        <bgColor rgb="FFF7F4E9"/>
      </patternFill>
    </fill>
    <fill>
      <patternFill patternType="solid">
        <fgColor rgb="FFFFFFFF"/>
        <bgColor rgb="FFFFFFFF"/>
      </patternFill>
    </fill>
    <fill>
      <patternFill patternType="solid">
        <fgColor rgb="FFFF6D01"/>
        <bgColor rgb="FFFF6D01"/>
      </patternFill>
    </fill>
    <fill>
      <patternFill patternType="solid">
        <fgColor theme="8"/>
        <bgColor theme="8"/>
      </patternFill>
    </fill>
    <fill>
      <patternFill patternType="solid">
        <fgColor rgb="FFFCE5CD"/>
        <bgColor rgb="FFFCE5CD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1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2" fillId="0" fontId="2" numFmtId="0" xfId="0" applyBorder="1" applyFont="1"/>
    <xf borderId="3" fillId="0" fontId="2" numFmtId="0" xfId="0" applyBorder="1" applyFont="1"/>
    <xf borderId="4" fillId="3" fontId="3" numFmtId="0" xfId="0" applyBorder="1" applyFill="1" applyFont="1"/>
    <xf borderId="5" fillId="4" fontId="4" numFmtId="0" xfId="0" applyAlignment="1" applyBorder="1" applyFill="1" applyFont="1">
      <alignment horizontal="center" readingOrder="0" vertical="bottom"/>
    </xf>
    <xf borderId="6" fillId="4" fontId="4" numFmtId="0" xfId="0" applyAlignment="1" applyBorder="1" applyFont="1">
      <alignment horizontal="center" readingOrder="0" vertical="bottom"/>
    </xf>
    <xf borderId="5" fillId="4" fontId="5" numFmtId="0" xfId="0" applyAlignment="1" applyBorder="1" applyFont="1">
      <alignment horizontal="center" vertical="bottom"/>
    </xf>
    <xf borderId="6" fillId="4" fontId="5" numFmtId="0" xfId="0" applyAlignment="1" applyBorder="1" applyFont="1">
      <alignment vertical="bottom"/>
    </xf>
    <xf borderId="5" fillId="4" fontId="5" numFmtId="1" xfId="0" applyAlignment="1" applyBorder="1" applyFont="1" applyNumberFormat="1">
      <alignment vertical="bottom"/>
    </xf>
    <xf borderId="0" fillId="5" fontId="3" numFmtId="0" xfId="0" applyFill="1" applyFont="1"/>
    <xf borderId="0" fillId="5" fontId="4" numFmtId="0" xfId="0" applyAlignment="1" applyFont="1">
      <alignment horizontal="center" readingOrder="0" vertical="bottom"/>
    </xf>
    <xf borderId="0" fillId="5" fontId="5" numFmtId="0" xfId="0" applyAlignment="1" applyFont="1">
      <alignment vertical="bottom"/>
    </xf>
    <xf borderId="0" fillId="0" fontId="3" numFmtId="10" xfId="0" applyAlignment="1" applyFont="1" applyNumberFormat="1">
      <alignment readingOrder="0"/>
    </xf>
    <xf borderId="0" fillId="5" fontId="3" numFmtId="10" xfId="0" applyAlignment="1" applyFont="1" applyNumberFormat="1">
      <alignment readingOrder="0"/>
    </xf>
    <xf borderId="1" fillId="2" fontId="1" numFmtId="0" xfId="0" applyAlignment="1" applyBorder="1" applyFont="1">
      <alignment horizontal="center" vertical="bottom"/>
    </xf>
    <xf borderId="7" fillId="0" fontId="5" numFmtId="0" xfId="0" applyAlignment="1" applyBorder="1" applyFont="1">
      <alignment vertical="bottom"/>
    </xf>
    <xf borderId="8" fillId="0" fontId="3" numFmtId="0" xfId="0" applyBorder="1" applyFont="1"/>
    <xf borderId="8" fillId="0" fontId="2" numFmtId="0" xfId="0" applyBorder="1" applyFont="1"/>
    <xf borderId="6" fillId="0" fontId="2" numFmtId="0" xfId="0" applyBorder="1" applyFont="1"/>
    <xf borderId="1" fillId="2" fontId="5" numFmtId="0" xfId="0" applyAlignment="1" applyBorder="1" applyFont="1">
      <alignment vertical="bottom"/>
    </xf>
    <xf borderId="0" fillId="0" fontId="5" numFmtId="0" xfId="0" applyAlignment="1" applyFont="1">
      <alignment vertical="bottom"/>
    </xf>
    <xf borderId="4" fillId="4" fontId="5" numFmtId="0" xfId="0" applyAlignment="1" applyBorder="1" applyFont="1">
      <alignment vertical="bottom"/>
    </xf>
    <xf borderId="4" fillId="4" fontId="4" numFmtId="0" xfId="0" applyAlignment="1" applyBorder="1" applyFont="1">
      <alignment horizontal="center" readingOrder="0" vertical="bottom"/>
    </xf>
    <xf borderId="0" fillId="5" fontId="4" numFmtId="0" xfId="0" applyAlignment="1" applyFont="1">
      <alignment vertical="bottom"/>
    </xf>
    <xf borderId="4" fillId="4" fontId="4" numFmtId="0" xfId="0" applyAlignment="1" applyBorder="1" applyFont="1">
      <alignment horizontal="center" vertical="bottom"/>
    </xf>
    <xf borderId="4" fillId="4" fontId="5" numFmtId="0" xfId="0" applyAlignment="1" applyBorder="1" applyFont="1">
      <alignment horizontal="center" vertical="bottom"/>
    </xf>
    <xf borderId="4" fillId="3" fontId="3" numFmtId="1" xfId="0" applyBorder="1" applyFont="1" applyNumberFormat="1"/>
    <xf borderId="0" fillId="5" fontId="5" numFmtId="0" xfId="0" applyAlignment="1" applyFont="1">
      <alignment horizontal="center" vertical="bottom"/>
    </xf>
    <xf borderId="4" fillId="4" fontId="5" numFmtId="0" xfId="0" applyAlignment="1" applyBorder="1" applyFont="1">
      <alignment readingOrder="0" vertical="bottom"/>
    </xf>
    <xf borderId="4" fillId="4" fontId="5" numFmtId="9" xfId="0" applyAlignment="1" applyBorder="1" applyFont="1" applyNumberFormat="1">
      <alignment horizontal="center" readingOrder="0" vertical="bottom"/>
    </xf>
    <xf borderId="4" fillId="4" fontId="5" numFmtId="9" xfId="0" applyAlignment="1" applyBorder="1" applyFont="1" applyNumberFormat="1">
      <alignment horizontal="center" vertical="bottom"/>
    </xf>
    <xf borderId="8" fillId="0" fontId="5" numFmtId="0" xfId="0" applyAlignment="1" applyBorder="1" applyFont="1">
      <alignment vertical="bottom"/>
    </xf>
    <xf borderId="8" fillId="2" fontId="1" numFmtId="0" xfId="0" applyAlignment="1" applyBorder="1" applyFont="1">
      <alignment horizontal="center" vertical="bottom"/>
    </xf>
    <xf borderId="4" fillId="0" fontId="6" numFmtId="0" xfId="0" applyAlignment="1" applyBorder="1" applyFont="1">
      <alignment horizontal="center" readingOrder="0" shrinkToFit="0" wrapText="1"/>
    </xf>
    <xf borderId="4" fillId="4" fontId="5" numFmtId="0" xfId="0" applyBorder="1" applyFont="1"/>
    <xf borderId="4" fillId="4" fontId="5" numFmtId="1" xfId="0" applyAlignment="1" applyBorder="1" applyFont="1" applyNumberFormat="1">
      <alignment horizontal="center" vertical="bottom"/>
    </xf>
    <xf borderId="6" fillId="4" fontId="4" numFmtId="0" xfId="0" applyAlignment="1" applyBorder="1" applyFont="1">
      <alignment horizontal="center" vertical="bottom"/>
    </xf>
    <xf borderId="6" fillId="4" fontId="5" numFmtId="0" xfId="0" applyAlignment="1" applyBorder="1" applyFont="1">
      <alignment readingOrder="0" vertical="bottom"/>
    </xf>
    <xf borderId="6" fillId="4" fontId="5" numFmtId="9" xfId="0" applyAlignment="1" applyBorder="1" applyFont="1" applyNumberFormat="1">
      <alignment horizontal="center" readingOrder="0" vertical="bottom"/>
    </xf>
    <xf borderId="6" fillId="4" fontId="5" numFmtId="9" xfId="0" applyAlignment="1" applyBorder="1" applyFont="1" applyNumberFormat="1">
      <alignment horizontal="center" vertical="bottom"/>
    </xf>
    <xf borderId="8" fillId="2" fontId="7" numFmtId="0" xfId="0" applyAlignment="1" applyBorder="1" applyFont="1">
      <alignment horizontal="center" shrinkToFit="0" vertical="bottom" wrapText="1"/>
    </xf>
    <xf borderId="6" fillId="4" fontId="8" numFmtId="0" xfId="0" applyAlignment="1" applyBorder="1" applyFont="1">
      <alignment horizontal="center" shrinkToFit="0" vertical="bottom" wrapText="1"/>
    </xf>
    <xf borderId="6" fillId="4" fontId="9" numFmtId="0" xfId="0" applyAlignment="1" applyBorder="1" applyFont="1">
      <alignment readingOrder="0" shrinkToFit="0" vertical="bottom" wrapText="1"/>
    </xf>
    <xf borderId="6" fillId="0" fontId="9" numFmtId="9" xfId="0" applyAlignment="1" applyBorder="1" applyFont="1" applyNumberFormat="1">
      <alignment horizontal="center" readingOrder="0" shrinkToFit="0" vertical="bottom" wrapText="1"/>
    </xf>
    <xf borderId="4" fillId="4" fontId="5" numFmtId="0" xfId="0" applyAlignment="1" applyBorder="1" applyFont="1">
      <alignment shrinkToFit="0" vertical="bottom" wrapText="1"/>
    </xf>
    <xf borderId="4" fillId="4" fontId="5" numFmtId="10" xfId="0" applyAlignment="1" applyBorder="1" applyFont="1" applyNumberFormat="1">
      <alignment horizontal="center" readingOrder="0" vertical="bottom"/>
    </xf>
    <xf borderId="4" fillId="4" fontId="4" numFmtId="0" xfId="0" applyAlignment="1" applyBorder="1" applyFont="1">
      <alignment vertical="bottom"/>
    </xf>
    <xf borderId="0" fillId="5" fontId="4" numFmtId="0" xfId="0" applyAlignment="1" applyFont="1">
      <alignment horizontal="center" vertical="bottom"/>
    </xf>
    <xf borderId="1" fillId="2" fontId="10" numFmtId="0" xfId="0" applyAlignment="1" applyBorder="1" applyFont="1">
      <alignment horizontal="center" readingOrder="0" vertical="bottom"/>
    </xf>
    <xf borderId="5" fillId="4" fontId="5" numFmtId="0" xfId="0" applyAlignment="1" applyBorder="1" applyFont="1">
      <alignment vertical="bottom"/>
    </xf>
    <xf borderId="6" fillId="0" fontId="11" numFmtId="0" xfId="0" applyAlignment="1" applyBorder="1" applyFont="1">
      <alignment horizontal="center" readingOrder="0" vertical="bottom"/>
    </xf>
    <xf borderId="6" fillId="5" fontId="4" numFmtId="0" xfId="0" applyAlignment="1" applyBorder="1" applyFont="1">
      <alignment horizontal="center" vertical="bottom"/>
    </xf>
    <xf borderId="5" fillId="5" fontId="12" numFmtId="0" xfId="0" applyAlignment="1" applyBorder="1" applyFont="1">
      <alignment vertical="bottom"/>
    </xf>
    <xf borderId="6" fillId="4" fontId="12" numFmtId="1" xfId="0" applyAlignment="1" applyBorder="1" applyFont="1" applyNumberFormat="1">
      <alignment horizontal="right" vertical="bottom"/>
    </xf>
    <xf borderId="5" fillId="0" fontId="12" numFmtId="0" xfId="0" applyAlignment="1" applyBorder="1" applyFont="1">
      <alignment vertical="bottom"/>
    </xf>
    <xf borderId="6" fillId="4" fontId="12" numFmtId="0" xfId="0" applyAlignment="1" applyBorder="1" applyFont="1">
      <alignment horizontal="right" vertical="bottom"/>
    </xf>
    <xf borderId="5" fillId="0" fontId="12" numFmtId="0" xfId="0" applyAlignment="1" applyBorder="1" applyFont="1">
      <alignment readingOrder="0" vertical="bottom"/>
    </xf>
    <xf borderId="5" fillId="6" fontId="10" numFmtId="0" xfId="0" applyAlignment="1" applyBorder="1" applyFill="1" applyFont="1">
      <alignment vertical="bottom"/>
    </xf>
    <xf borderId="6" fillId="6" fontId="13" numFmtId="1" xfId="0" applyAlignment="1" applyBorder="1" applyFont="1" applyNumberFormat="1">
      <alignment horizontal="right" vertical="bottom"/>
    </xf>
    <xf borderId="9" fillId="2" fontId="10" numFmtId="0" xfId="0" applyAlignment="1" applyBorder="1" applyFont="1">
      <alignment horizontal="center" vertical="bottom"/>
    </xf>
    <xf borderId="10" fillId="0" fontId="2" numFmtId="0" xfId="0" applyBorder="1" applyFont="1"/>
    <xf borderId="11" fillId="0" fontId="2" numFmtId="0" xfId="0" applyBorder="1" applyFont="1"/>
    <xf borderId="7" fillId="5" fontId="5" numFmtId="0" xfId="0" applyAlignment="1" applyBorder="1" applyFont="1">
      <alignment vertical="bottom"/>
    </xf>
    <xf borderId="8" fillId="2" fontId="10" numFmtId="0" xfId="0" applyAlignment="1" applyBorder="1" applyFont="1">
      <alignment horizontal="center" vertical="bottom"/>
    </xf>
    <xf borderId="2" fillId="2" fontId="10" numFmtId="0" xfId="0" applyAlignment="1" applyBorder="1" applyFont="1">
      <alignment horizontal="center" vertical="bottom"/>
    </xf>
    <xf borderId="2" fillId="2" fontId="1" numFmtId="0" xfId="0" applyAlignment="1" applyBorder="1" applyFont="1">
      <alignment horizontal="center"/>
    </xf>
    <xf borderId="12" fillId="0" fontId="2" numFmtId="0" xfId="0" applyBorder="1" applyFont="1"/>
    <xf borderId="6" fillId="5" fontId="5" numFmtId="0" xfId="0" applyAlignment="1" applyBorder="1" applyFont="1">
      <alignment vertical="bottom"/>
    </xf>
    <xf borderId="6" fillId="4" fontId="11" numFmtId="0" xfId="0" applyAlignment="1" applyBorder="1" applyFont="1">
      <alignment horizontal="center" vertical="bottom"/>
    </xf>
    <xf borderId="6" fillId="4" fontId="11" numFmtId="0" xfId="0" applyAlignment="1" applyBorder="1" applyFont="1">
      <alignment horizontal="center" readingOrder="0" vertical="bottom"/>
    </xf>
    <xf borderId="6" fillId="0" fontId="5" numFmtId="0" xfId="0" applyAlignment="1" applyBorder="1" applyFont="1">
      <alignment vertical="bottom"/>
    </xf>
    <xf borderId="6" fillId="4" fontId="5" numFmtId="0" xfId="0" applyAlignment="1" applyBorder="1" applyFont="1">
      <alignment horizontal="center" vertical="bottom"/>
    </xf>
    <xf borderId="6" fillId="4" fontId="5" numFmtId="10" xfId="0" applyAlignment="1" applyBorder="1" applyFont="1" applyNumberFormat="1">
      <alignment horizontal="center" vertical="bottom"/>
    </xf>
    <xf borderId="5" fillId="4" fontId="12" numFmtId="0" xfId="0" applyAlignment="1" applyBorder="1" applyFont="1">
      <alignment horizontal="center" vertical="bottom"/>
    </xf>
    <xf borderId="6" fillId="4" fontId="5" numFmtId="1" xfId="0" applyAlignment="1" applyBorder="1" applyFont="1" applyNumberFormat="1">
      <alignment horizontal="center" vertical="bottom"/>
    </xf>
    <xf borderId="6" fillId="4" fontId="12" numFmtId="1" xfId="0" applyAlignment="1" applyBorder="1" applyFont="1" applyNumberFormat="1">
      <alignment horizontal="center" vertical="bottom"/>
    </xf>
    <xf borderId="6" fillId="4" fontId="12" numFmtId="0" xfId="0" applyAlignment="1" applyBorder="1" applyFont="1">
      <alignment horizontal="center" vertical="bottom"/>
    </xf>
    <xf borderId="8" fillId="5" fontId="5" numFmtId="0" xfId="0" applyAlignment="1" applyBorder="1" applyFont="1">
      <alignment vertical="bottom"/>
    </xf>
    <xf borderId="12" fillId="2" fontId="10" numFmtId="0" xfId="0" applyAlignment="1" applyBorder="1" applyFont="1">
      <alignment horizontal="center" readingOrder="0" vertical="bottom"/>
    </xf>
    <xf borderId="8" fillId="2" fontId="10" numFmtId="0" xfId="0" applyAlignment="1" applyBorder="1" applyFont="1">
      <alignment horizontal="center" readingOrder="0" vertical="bottom"/>
    </xf>
    <xf borderId="6" fillId="4" fontId="5" numFmtId="1" xfId="0" applyAlignment="1" applyBorder="1" applyFont="1" applyNumberFormat="1">
      <alignment vertical="bottom"/>
    </xf>
    <xf borderId="0" fillId="0" fontId="3" numFmtId="1" xfId="0" applyFont="1" applyNumberFormat="1"/>
    <xf borderId="6" fillId="4" fontId="12" numFmtId="1" xfId="0" applyAlignment="1" applyBorder="1" applyFont="1" applyNumberFormat="1">
      <alignment vertical="bottom"/>
    </xf>
    <xf borderId="5" fillId="2" fontId="10" numFmtId="1" xfId="0" applyAlignment="1" applyBorder="1" applyFont="1" applyNumberFormat="1">
      <alignment horizontal="center" vertical="bottom"/>
    </xf>
    <xf borderId="6" fillId="2" fontId="5" numFmtId="1" xfId="0" applyAlignment="1" applyBorder="1" applyFont="1" applyNumberFormat="1">
      <alignment vertical="bottom"/>
    </xf>
    <xf borderId="6" fillId="2" fontId="10" numFmtId="1" xfId="0" applyAlignment="1" applyBorder="1" applyFont="1" applyNumberFormat="1">
      <alignment horizontal="center" vertical="bottom"/>
    </xf>
    <xf borderId="6" fillId="2" fontId="1" numFmtId="1" xfId="0" applyAlignment="1" applyBorder="1" applyFont="1" applyNumberFormat="1">
      <alignment horizontal="center" vertical="bottom"/>
    </xf>
    <xf borderId="0" fillId="0" fontId="5" numFmtId="1" xfId="0" applyAlignment="1" applyFont="1" applyNumberFormat="1">
      <alignment vertical="bottom"/>
    </xf>
    <xf borderId="8" fillId="0" fontId="5" numFmtId="1" xfId="0" applyAlignment="1" applyBorder="1" applyFont="1" applyNumberFormat="1">
      <alignment vertical="bottom"/>
    </xf>
    <xf borderId="8" fillId="2" fontId="10" numFmtId="1" xfId="0" applyAlignment="1" applyBorder="1" applyFont="1" applyNumberFormat="1">
      <alignment horizontal="center" readingOrder="0" vertical="bottom"/>
    </xf>
    <xf borderId="0" fillId="0" fontId="5" numFmtId="9" xfId="0" applyAlignment="1" applyFont="1" applyNumberFormat="1">
      <alignment vertical="bottom"/>
    </xf>
    <xf borderId="9" fillId="2" fontId="10" numFmtId="0" xfId="0" applyAlignment="1" applyBorder="1" applyFont="1">
      <alignment horizontal="center" readingOrder="0" vertical="bottom"/>
    </xf>
    <xf borderId="8" fillId="2" fontId="1" numFmtId="0" xfId="0" applyAlignment="1" applyBorder="1" applyFont="1">
      <alignment horizontal="center" readingOrder="0" vertical="bottom"/>
    </xf>
    <xf borderId="5" fillId="0" fontId="5" numFmtId="0" xfId="0" applyAlignment="1" applyBorder="1" applyFont="1">
      <alignment vertical="bottom"/>
    </xf>
    <xf borderId="6" fillId="4" fontId="5" numFmtId="1" xfId="0" applyAlignment="1" applyBorder="1" applyFont="1" applyNumberFormat="1">
      <alignment horizontal="left" vertical="bottom"/>
    </xf>
    <xf borderId="6" fillId="4" fontId="5" numFmtId="0" xfId="0" applyAlignment="1" applyBorder="1" applyFont="1">
      <alignment horizontal="left" vertical="bottom"/>
    </xf>
    <xf borderId="6" fillId="4" fontId="14" numFmtId="0" xfId="0" applyAlignment="1" applyBorder="1" applyFont="1">
      <alignment horizontal="left" shrinkToFit="0" vertical="bottom" wrapText="1"/>
    </xf>
    <xf borderId="12" fillId="2" fontId="1" numFmtId="0" xfId="0" applyAlignment="1" applyBorder="1" applyFont="1">
      <alignment vertical="bottom"/>
    </xf>
    <xf borderId="5" fillId="4" fontId="5" numFmtId="0" xfId="0" applyAlignment="1" applyBorder="1" applyFont="1">
      <alignment readingOrder="0" vertical="bottom"/>
    </xf>
    <xf borderId="6" fillId="4" fontId="5" numFmtId="9" xfId="0" applyAlignment="1" applyBorder="1" applyFont="1" applyNumberFormat="1">
      <alignment horizontal="right" readingOrder="0" vertical="bottom"/>
    </xf>
    <xf borderId="12" fillId="2" fontId="1" numFmtId="0" xfId="0" applyAlignment="1" applyBorder="1" applyFont="1">
      <alignment readingOrder="0" vertical="bottom"/>
    </xf>
    <xf borderId="1" fillId="2" fontId="1" numFmtId="0" xfId="0" applyAlignment="1" applyBorder="1" applyFont="1">
      <alignment readingOrder="0" vertical="bottom"/>
    </xf>
    <xf borderId="6" fillId="4" fontId="12" numFmtId="0" xfId="0" applyAlignment="1" applyBorder="1" applyFont="1">
      <alignment horizontal="center" readingOrder="0" vertical="bottom"/>
    </xf>
    <xf borderId="4" fillId="0" fontId="5" numFmtId="10" xfId="0" applyAlignment="1" applyBorder="1" applyFont="1" applyNumberFormat="1">
      <alignment readingOrder="0" vertical="bottom"/>
    </xf>
    <xf borderId="4" fillId="0" fontId="5" numFmtId="0" xfId="0" applyAlignment="1" applyBorder="1" applyFont="1">
      <alignment readingOrder="0" vertical="bottom"/>
    </xf>
    <xf borderId="4" fillId="0" fontId="3" numFmtId="10" xfId="0" applyAlignment="1" applyBorder="1" applyFont="1" applyNumberFormat="1">
      <alignment readingOrder="0"/>
    </xf>
    <xf borderId="6" fillId="0" fontId="5" numFmtId="10" xfId="0" applyAlignment="1" applyBorder="1" applyFont="1" applyNumberFormat="1">
      <alignment horizontal="right" readingOrder="0" vertical="bottom"/>
    </xf>
    <xf borderId="4" fillId="7" fontId="15" numFmtId="0" xfId="0" applyAlignment="1" applyBorder="1" applyFill="1" applyFont="1">
      <alignment readingOrder="0"/>
    </xf>
    <xf borderId="4" fillId="0" fontId="3" numFmtId="1" xfId="0" applyBorder="1" applyFont="1" applyNumberFormat="1"/>
    <xf borderId="0" fillId="0" fontId="3" numFmtId="0" xfId="0" applyFont="1"/>
    <xf borderId="4" fillId="4" fontId="14" numFmtId="1" xfId="0" applyAlignment="1" applyBorder="1" applyFont="1" applyNumberFormat="1">
      <alignment horizontal="left" shrinkToFit="0" vertical="bottom" wrapText="1"/>
    </xf>
    <xf borderId="4" fillId="8" fontId="5" numFmtId="0" xfId="0" applyAlignment="1" applyBorder="1" applyFill="1" applyFont="1">
      <alignment vertical="bottom"/>
    </xf>
    <xf borderId="4" fillId="8" fontId="5" numFmtId="1" xfId="0" applyAlignment="1" applyBorder="1" applyFont="1" applyNumberFormat="1">
      <alignment vertical="bottom"/>
    </xf>
    <xf borderId="3" fillId="4" fontId="5" numFmtId="0" xfId="0" applyAlignment="1" applyBorder="1" applyFont="1">
      <alignment vertical="bottom"/>
    </xf>
    <xf borderId="6" fillId="4" fontId="5" numFmtId="1" xfId="0" applyAlignment="1" applyBorder="1" applyFont="1" applyNumberFormat="1">
      <alignment horizontal="right" vertical="bottom"/>
    </xf>
    <xf borderId="6" fillId="4" fontId="5" numFmtId="10" xfId="0" applyAlignment="1" applyBorder="1" applyFont="1" applyNumberFormat="1">
      <alignment horizontal="right" readingOrder="0" vertical="bottom"/>
    </xf>
    <xf borderId="6" fillId="4" fontId="11" numFmtId="1" xfId="0" applyAlignment="1" applyBorder="1" applyFont="1" applyNumberFormat="1">
      <alignment horizontal="right" vertical="bottom"/>
    </xf>
    <xf borderId="6" fillId="4" fontId="11" numFmtId="0" xfId="0" applyAlignment="1" applyBorder="1" applyFont="1">
      <alignment horizontal="right" vertical="bottom"/>
    </xf>
    <xf borderId="6" fillId="6" fontId="16" numFmtId="1" xfId="0" applyAlignment="1" applyBorder="1" applyFont="1" applyNumberFormat="1">
      <alignment horizontal="right" vertical="bottom"/>
    </xf>
    <xf borderId="6" fillId="4" fontId="12" numFmtId="1" xfId="0" applyAlignment="1" applyBorder="1" applyFont="1" applyNumberFormat="1">
      <alignment horizontal="right" readingOrder="0" vertical="bottom"/>
    </xf>
    <xf borderId="5" fillId="0" fontId="12" numFmtId="1" xfId="0" applyAlignment="1" applyBorder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13"/>
    <col customWidth="1" min="2" max="2" width="15.38"/>
    <col customWidth="1" min="3" max="3" width="15.13"/>
    <col customWidth="1" min="4" max="4" width="15.88"/>
    <col customWidth="1" min="5" max="5" width="17.38"/>
    <col customWidth="1" min="6" max="6" width="13.88"/>
    <col customWidth="1" min="7" max="7" width="15.63"/>
  </cols>
  <sheetData>
    <row r="1">
      <c r="A1" s="1" t="s">
        <v>0</v>
      </c>
      <c r="B1" s="2"/>
      <c r="C1" s="2"/>
      <c r="D1" s="2"/>
      <c r="E1" s="2"/>
      <c r="F1" s="2"/>
      <c r="G1" s="2"/>
      <c r="H1" s="3"/>
    </row>
    <row r="2">
      <c r="A2" s="4"/>
      <c r="B2" s="5" t="s">
        <v>1</v>
      </c>
      <c r="C2" s="5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</row>
    <row r="3">
      <c r="A3" s="7" t="s">
        <v>8</v>
      </c>
      <c r="B3" s="8">
        <v>23000.0</v>
      </c>
      <c r="C3" s="9">
        <f t="shared" ref="C3:H3" si="1">B3+B3*$F$11</f>
        <v>24150</v>
      </c>
      <c r="D3" s="9">
        <f t="shared" si="1"/>
        <v>25357.5</v>
      </c>
      <c r="E3" s="9">
        <f t="shared" si="1"/>
        <v>26625.375</v>
      </c>
      <c r="F3" s="9">
        <f t="shared" si="1"/>
        <v>27956.64375</v>
      </c>
      <c r="G3" s="9">
        <f t="shared" si="1"/>
        <v>29354.47594</v>
      </c>
      <c r="H3" s="9">
        <f t="shared" si="1"/>
        <v>30822.19973</v>
      </c>
    </row>
    <row r="4">
      <c r="A4" s="7" t="s">
        <v>9</v>
      </c>
      <c r="B4" s="8">
        <v>18000.0</v>
      </c>
      <c r="C4" s="9">
        <f t="shared" ref="C4:H4" si="2">B4+B4*$F$11</f>
        <v>18900</v>
      </c>
      <c r="D4" s="9">
        <f t="shared" si="2"/>
        <v>19845</v>
      </c>
      <c r="E4" s="9">
        <f t="shared" si="2"/>
        <v>20837.25</v>
      </c>
      <c r="F4" s="9">
        <f t="shared" si="2"/>
        <v>21879.1125</v>
      </c>
      <c r="G4" s="9">
        <f t="shared" si="2"/>
        <v>22973.06813</v>
      </c>
      <c r="H4" s="9">
        <f t="shared" si="2"/>
        <v>24121.72153</v>
      </c>
    </row>
    <row r="5">
      <c r="A5" s="7" t="s">
        <v>10</v>
      </c>
      <c r="B5" s="8">
        <v>7000.0</v>
      </c>
      <c r="C5" s="9">
        <f t="shared" ref="C5:H5" si="3">B5+B5*$F$11</f>
        <v>7350</v>
      </c>
      <c r="D5" s="9">
        <f t="shared" si="3"/>
        <v>7717.5</v>
      </c>
      <c r="E5" s="9">
        <f t="shared" si="3"/>
        <v>8103.375</v>
      </c>
      <c r="F5" s="9">
        <f t="shared" si="3"/>
        <v>8508.54375</v>
      </c>
      <c r="G5" s="9">
        <f t="shared" si="3"/>
        <v>8933.970938</v>
      </c>
      <c r="H5" s="9">
        <f t="shared" si="3"/>
        <v>9380.669484</v>
      </c>
    </row>
    <row r="7">
      <c r="B7" s="10"/>
      <c r="C7" s="10"/>
    </row>
    <row r="8">
      <c r="B8" s="11"/>
      <c r="C8" s="11"/>
    </row>
    <row r="9">
      <c r="B9" s="10"/>
      <c r="C9" s="10"/>
    </row>
    <row r="10">
      <c r="B10" s="12"/>
      <c r="C10" s="10"/>
    </row>
    <row r="11">
      <c r="B11" s="12"/>
      <c r="C11" s="12"/>
      <c r="F11" s="13">
        <v>0.05</v>
      </c>
    </row>
    <row r="12">
      <c r="B12" s="10"/>
      <c r="C12" s="12"/>
    </row>
    <row r="13">
      <c r="B13" s="10"/>
      <c r="C13" s="12"/>
    </row>
    <row r="14">
      <c r="B14" s="10"/>
      <c r="C14" s="10"/>
    </row>
    <row r="15">
      <c r="B15" s="14"/>
      <c r="C15" s="10"/>
    </row>
    <row r="16">
      <c r="B16" s="10"/>
      <c r="C16" s="10"/>
    </row>
    <row r="21">
      <c r="E21" s="13"/>
    </row>
  </sheetData>
  <mergeCells count="1">
    <mergeCell ref="A1:H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13"/>
    <col customWidth="1" min="2" max="2" width="14.63"/>
    <col customWidth="1" min="3" max="3" width="14.25"/>
    <col customWidth="1" min="4" max="4" width="14.5"/>
    <col customWidth="1" min="5" max="5" width="14.0"/>
    <col customWidth="1" min="6" max="6" width="14.38"/>
    <col customWidth="1" min="7" max="7" width="16.13"/>
    <col customWidth="1" min="8" max="8" width="14.13"/>
    <col customWidth="1" min="9" max="9" width="16.63"/>
    <col customWidth="1" min="10" max="10" width="14.0"/>
    <col customWidth="1" min="11" max="11" width="14.63"/>
    <col customWidth="1" min="12" max="12" width="14.13"/>
  </cols>
  <sheetData>
    <row r="1">
      <c r="A1" s="15" t="s">
        <v>11</v>
      </c>
      <c r="B1" s="2"/>
      <c r="C1" s="2"/>
      <c r="D1" s="2"/>
      <c r="E1" s="2"/>
      <c r="F1" s="2"/>
      <c r="G1" s="2"/>
      <c r="H1" s="3"/>
      <c r="I1" s="12"/>
      <c r="J1" s="16"/>
      <c r="K1" s="17"/>
      <c r="L1" s="18"/>
      <c r="M1" s="19"/>
      <c r="N1" s="12"/>
    </row>
    <row r="2">
      <c r="A2" s="20" t="s">
        <v>12</v>
      </c>
      <c r="B2" s="2"/>
      <c r="C2" s="2"/>
      <c r="D2" s="2"/>
      <c r="E2" s="2"/>
      <c r="F2" s="2"/>
      <c r="G2" s="2"/>
      <c r="H2" s="3"/>
      <c r="I2" s="12"/>
      <c r="J2" s="12"/>
      <c r="K2" s="20" t="s">
        <v>13</v>
      </c>
      <c r="L2" s="2"/>
      <c r="M2" s="3"/>
      <c r="N2" s="21"/>
    </row>
    <row r="3">
      <c r="A3" s="22"/>
      <c r="B3" s="23" t="s">
        <v>14</v>
      </c>
      <c r="C3" s="23" t="s">
        <v>15</v>
      </c>
      <c r="D3" s="23" t="s">
        <v>16</v>
      </c>
      <c r="E3" s="23" t="s">
        <v>17</v>
      </c>
      <c r="F3" s="23" t="s">
        <v>18</v>
      </c>
      <c r="G3" s="23" t="s">
        <v>19</v>
      </c>
      <c r="H3" s="23" t="s">
        <v>20</v>
      </c>
      <c r="I3" s="12"/>
      <c r="J3" s="24"/>
      <c r="K3" s="22"/>
      <c r="L3" s="25" t="s">
        <v>21</v>
      </c>
      <c r="M3" s="25" t="s">
        <v>22</v>
      </c>
      <c r="N3" s="21"/>
    </row>
    <row r="4">
      <c r="A4" s="26" t="s">
        <v>8</v>
      </c>
      <c r="B4" s="26">
        <v>2300.0</v>
      </c>
      <c r="C4" s="27">
        <f t="shared" ref="C4:H4" si="1">B27*B$25</f>
        <v>2656.5</v>
      </c>
      <c r="D4" s="27">
        <f t="shared" si="1"/>
        <v>3042.9</v>
      </c>
      <c r="E4" s="27">
        <f t="shared" si="1"/>
        <v>3461.29875</v>
      </c>
      <c r="F4" s="27">
        <f t="shared" si="1"/>
        <v>3913.930125</v>
      </c>
      <c r="G4" s="27">
        <f t="shared" si="1"/>
        <v>4403.171391</v>
      </c>
      <c r="H4" s="27">
        <f t="shared" si="1"/>
        <v>4931.551958</v>
      </c>
      <c r="I4" s="28"/>
      <c r="J4" s="28"/>
      <c r="K4" s="29" t="s">
        <v>23</v>
      </c>
      <c r="L4" s="30">
        <v>0.6</v>
      </c>
      <c r="M4" s="30">
        <v>0.4</v>
      </c>
      <c r="N4" s="21"/>
    </row>
    <row r="5">
      <c r="A5" s="26" t="s">
        <v>9</v>
      </c>
      <c r="B5" s="26">
        <v>1800.0</v>
      </c>
      <c r="C5" s="27">
        <f t="shared" ref="C5:H5" si="2">B28*B$25</f>
        <v>2079</v>
      </c>
      <c r="D5" s="27">
        <f t="shared" si="2"/>
        <v>2381.4</v>
      </c>
      <c r="E5" s="27">
        <f t="shared" si="2"/>
        <v>2708.8425</v>
      </c>
      <c r="F5" s="27">
        <f t="shared" si="2"/>
        <v>3063.07575</v>
      </c>
      <c r="G5" s="27">
        <f t="shared" si="2"/>
        <v>3445.960219</v>
      </c>
      <c r="H5" s="27">
        <f t="shared" si="2"/>
        <v>3859.475445</v>
      </c>
      <c r="I5" s="28"/>
      <c r="J5" s="28"/>
      <c r="K5" s="22"/>
      <c r="L5" s="31"/>
      <c r="M5" s="31"/>
      <c r="N5" s="21"/>
    </row>
    <row r="6">
      <c r="A6" s="26" t="s">
        <v>10</v>
      </c>
      <c r="B6" s="26">
        <v>700.0</v>
      </c>
      <c r="C6" s="27">
        <f t="shared" ref="C6:H6" si="3">B29*B$25</f>
        <v>808.5</v>
      </c>
      <c r="D6" s="27">
        <f t="shared" si="3"/>
        <v>926.1</v>
      </c>
      <c r="E6" s="27">
        <f t="shared" si="3"/>
        <v>1053.43875</v>
      </c>
      <c r="F6" s="27">
        <f t="shared" si="3"/>
        <v>1191.196125</v>
      </c>
      <c r="G6" s="27">
        <f t="shared" si="3"/>
        <v>1340.095641</v>
      </c>
      <c r="H6" s="27">
        <f t="shared" si="3"/>
        <v>1500.907118</v>
      </c>
      <c r="I6" s="28"/>
      <c r="J6" s="28"/>
      <c r="K6" s="32"/>
      <c r="L6" s="32"/>
      <c r="M6" s="32"/>
    </row>
    <row r="7">
      <c r="A7" s="15" t="s">
        <v>24</v>
      </c>
      <c r="B7" s="2"/>
      <c r="C7" s="2"/>
      <c r="D7" s="2"/>
      <c r="E7" s="2"/>
      <c r="F7" s="2"/>
      <c r="G7" s="2"/>
      <c r="H7" s="3"/>
      <c r="I7" s="28"/>
      <c r="J7" s="12"/>
      <c r="K7" s="33" t="s">
        <v>25</v>
      </c>
      <c r="L7" s="18"/>
      <c r="M7" s="19"/>
      <c r="N7" s="21"/>
    </row>
    <row r="8">
      <c r="A8" s="34" t="s">
        <v>26</v>
      </c>
      <c r="B8" s="35"/>
      <c r="C8" s="36">
        <f t="shared" ref="C8:H8" si="4">C$4*$M$4*$L$9*$L14</f>
        <v>318.78</v>
      </c>
      <c r="D8" s="36">
        <f t="shared" si="4"/>
        <v>365.148</v>
      </c>
      <c r="E8" s="36">
        <f t="shared" si="4"/>
        <v>415.35585</v>
      </c>
      <c r="F8" s="36">
        <f t="shared" si="4"/>
        <v>469.671615</v>
      </c>
      <c r="G8" s="36">
        <f t="shared" si="4"/>
        <v>528.3805669</v>
      </c>
      <c r="H8" s="36">
        <f t="shared" si="4"/>
        <v>591.7862349</v>
      </c>
      <c r="I8" s="28"/>
      <c r="J8" s="16"/>
      <c r="K8" s="8"/>
      <c r="L8" s="37" t="s">
        <v>27</v>
      </c>
      <c r="M8" s="37" t="s">
        <v>28</v>
      </c>
      <c r="N8" s="21"/>
    </row>
    <row r="9">
      <c r="A9" s="34" t="s">
        <v>29</v>
      </c>
      <c r="B9" s="35"/>
      <c r="C9" s="36">
        <f t="shared" ref="C9:H9" si="5">C$4*$M$4*$L$9*$L15</f>
        <v>212.52</v>
      </c>
      <c r="D9" s="36">
        <f t="shared" si="5"/>
        <v>243.432</v>
      </c>
      <c r="E9" s="36">
        <f t="shared" si="5"/>
        <v>276.9039</v>
      </c>
      <c r="F9" s="36">
        <f t="shared" si="5"/>
        <v>313.11441</v>
      </c>
      <c r="G9" s="36">
        <f t="shared" si="5"/>
        <v>352.2537113</v>
      </c>
      <c r="H9" s="36">
        <f t="shared" si="5"/>
        <v>394.5241566</v>
      </c>
      <c r="I9" s="28"/>
      <c r="J9" s="16"/>
      <c r="K9" s="38" t="s">
        <v>23</v>
      </c>
      <c r="L9" s="39">
        <v>0.5</v>
      </c>
      <c r="M9" s="39">
        <v>0.5</v>
      </c>
      <c r="N9" s="21"/>
    </row>
    <row r="10">
      <c r="A10" s="34" t="s">
        <v>30</v>
      </c>
      <c r="B10" s="26"/>
      <c r="C10" s="36">
        <f t="shared" ref="C10:H10" si="6">C5*$M$4*$L$9</f>
        <v>415.8</v>
      </c>
      <c r="D10" s="36">
        <f t="shared" si="6"/>
        <v>476.28</v>
      </c>
      <c r="E10" s="36">
        <f t="shared" si="6"/>
        <v>541.7685</v>
      </c>
      <c r="F10" s="36">
        <f t="shared" si="6"/>
        <v>612.61515</v>
      </c>
      <c r="G10" s="36">
        <f t="shared" si="6"/>
        <v>689.1920438</v>
      </c>
      <c r="H10" s="36">
        <f t="shared" si="6"/>
        <v>771.895089</v>
      </c>
      <c r="I10" s="28" t="str">
        <f t="shared" ref="I10:I21" si="8">G33</f>
        <v/>
      </c>
      <c r="J10" s="16"/>
      <c r="K10" s="8"/>
      <c r="L10" s="40"/>
      <c r="M10" s="40"/>
      <c r="N10" s="21"/>
    </row>
    <row r="11">
      <c r="A11" s="34" t="s">
        <v>31</v>
      </c>
      <c r="B11" s="26"/>
      <c r="C11" s="36">
        <f t="shared" ref="C11:H11" si="7">C6*$M$4*$L$9</f>
        <v>161.7</v>
      </c>
      <c r="D11" s="36">
        <f t="shared" si="7"/>
        <v>185.22</v>
      </c>
      <c r="E11" s="36">
        <f t="shared" si="7"/>
        <v>210.68775</v>
      </c>
      <c r="F11" s="36">
        <f t="shared" si="7"/>
        <v>238.239225</v>
      </c>
      <c r="G11" s="36">
        <f t="shared" si="7"/>
        <v>268.0191281</v>
      </c>
      <c r="H11" s="36">
        <f t="shared" si="7"/>
        <v>300.1814235</v>
      </c>
      <c r="I11" s="28" t="str">
        <f t="shared" si="8"/>
        <v/>
      </c>
      <c r="J11" s="21"/>
      <c r="K11" s="32"/>
      <c r="L11" s="32"/>
      <c r="M11" s="32"/>
      <c r="N11" s="32"/>
    </row>
    <row r="12">
      <c r="A12" s="15" t="s">
        <v>32</v>
      </c>
      <c r="B12" s="2"/>
      <c r="C12" s="2"/>
      <c r="D12" s="2"/>
      <c r="E12" s="2"/>
      <c r="F12" s="2"/>
      <c r="G12" s="2"/>
      <c r="H12" s="3"/>
      <c r="I12" s="28" t="str">
        <f t="shared" si="8"/>
        <v/>
      </c>
      <c r="J12" s="16"/>
      <c r="K12" s="41" t="s">
        <v>33</v>
      </c>
      <c r="L12" s="18"/>
      <c r="M12" s="18"/>
      <c r="N12" s="19"/>
    </row>
    <row r="13">
      <c r="A13" s="34" t="s">
        <v>26</v>
      </c>
      <c r="B13" s="22"/>
      <c r="C13" s="36">
        <f t="shared" ref="C13:H13" si="9">C$4*$M$4*$M$9*$M14</f>
        <v>265.65</v>
      </c>
      <c r="D13" s="36">
        <f t="shared" si="9"/>
        <v>304.29</v>
      </c>
      <c r="E13" s="36">
        <f t="shared" si="9"/>
        <v>346.129875</v>
      </c>
      <c r="F13" s="36">
        <f t="shared" si="9"/>
        <v>391.3930125</v>
      </c>
      <c r="G13" s="36">
        <f t="shared" si="9"/>
        <v>440.3171391</v>
      </c>
      <c r="H13" s="36">
        <f t="shared" si="9"/>
        <v>493.1551958</v>
      </c>
      <c r="I13" s="28" t="str">
        <f t="shared" si="8"/>
        <v/>
      </c>
      <c r="J13" s="16"/>
      <c r="K13" s="8"/>
      <c r="L13" s="42" t="s">
        <v>27</v>
      </c>
      <c r="M13" s="42" t="s">
        <v>27</v>
      </c>
      <c r="N13" s="42" t="s">
        <v>21</v>
      </c>
    </row>
    <row r="14">
      <c r="A14" s="34" t="s">
        <v>29</v>
      </c>
      <c r="B14" s="35"/>
      <c r="C14" s="36">
        <f t="shared" ref="C14:H14" si="10">C$4*$M$4*$M$9*$M15</f>
        <v>265.65</v>
      </c>
      <c r="D14" s="36">
        <f t="shared" si="10"/>
        <v>304.29</v>
      </c>
      <c r="E14" s="36">
        <f t="shared" si="10"/>
        <v>346.129875</v>
      </c>
      <c r="F14" s="36">
        <f t="shared" si="10"/>
        <v>391.3930125</v>
      </c>
      <c r="G14" s="36">
        <f t="shared" si="10"/>
        <v>440.3171391</v>
      </c>
      <c r="H14" s="36">
        <f t="shared" si="10"/>
        <v>493.1551958</v>
      </c>
      <c r="I14" s="28" t="str">
        <f t="shared" si="8"/>
        <v/>
      </c>
      <c r="J14" s="16"/>
      <c r="K14" s="43" t="s">
        <v>34</v>
      </c>
      <c r="L14" s="44">
        <v>0.6</v>
      </c>
      <c r="M14" s="44">
        <v>0.5</v>
      </c>
      <c r="N14" s="44">
        <v>0.1</v>
      </c>
    </row>
    <row r="15">
      <c r="A15" s="34" t="s">
        <v>30</v>
      </c>
      <c r="B15" s="26"/>
      <c r="C15" s="36">
        <f t="shared" ref="C15:H15" si="11">C5*$M$4*$M$9</f>
        <v>415.8</v>
      </c>
      <c r="D15" s="36">
        <f t="shared" si="11"/>
        <v>476.28</v>
      </c>
      <c r="E15" s="36">
        <f t="shared" si="11"/>
        <v>541.7685</v>
      </c>
      <c r="F15" s="36">
        <f t="shared" si="11"/>
        <v>612.61515</v>
      </c>
      <c r="G15" s="36">
        <f t="shared" si="11"/>
        <v>689.1920438</v>
      </c>
      <c r="H15" s="36">
        <f t="shared" si="11"/>
        <v>771.895089</v>
      </c>
      <c r="I15" s="28" t="str">
        <f t="shared" si="8"/>
        <v/>
      </c>
      <c r="J15" s="16"/>
      <c r="K15" s="43" t="s">
        <v>35</v>
      </c>
      <c r="L15" s="44">
        <v>0.4</v>
      </c>
      <c r="M15" s="44">
        <v>0.5</v>
      </c>
      <c r="N15" s="44">
        <v>0.9</v>
      </c>
    </row>
    <row r="16">
      <c r="A16" s="34" t="s">
        <v>31</v>
      </c>
      <c r="B16" s="26"/>
      <c r="C16" s="36">
        <f t="shared" ref="C16:H16" si="12">C6*$M$4*$M$9</f>
        <v>161.7</v>
      </c>
      <c r="D16" s="36">
        <f t="shared" si="12"/>
        <v>185.22</v>
      </c>
      <c r="E16" s="36">
        <f t="shared" si="12"/>
        <v>210.68775</v>
      </c>
      <c r="F16" s="36">
        <f t="shared" si="12"/>
        <v>238.239225</v>
      </c>
      <c r="G16" s="36">
        <f t="shared" si="12"/>
        <v>268.0191281</v>
      </c>
      <c r="H16" s="36">
        <f t="shared" si="12"/>
        <v>300.1814235</v>
      </c>
      <c r="I16" s="28" t="str">
        <f t="shared" si="8"/>
        <v/>
      </c>
      <c r="J16" s="21"/>
      <c r="K16" s="21"/>
      <c r="L16" s="21"/>
      <c r="M16" s="21"/>
      <c r="N16" s="21"/>
    </row>
    <row r="17">
      <c r="A17" s="15" t="s">
        <v>21</v>
      </c>
      <c r="B17" s="2"/>
      <c r="C17" s="2"/>
      <c r="D17" s="2"/>
      <c r="E17" s="2"/>
      <c r="F17" s="2"/>
      <c r="G17" s="2"/>
      <c r="H17" s="3"/>
      <c r="I17" s="28" t="str">
        <f t="shared" si="8"/>
        <v/>
      </c>
      <c r="J17" s="21"/>
      <c r="K17" s="21"/>
      <c r="L17" s="21"/>
      <c r="M17" s="21"/>
      <c r="N17" s="21"/>
    </row>
    <row r="18">
      <c r="A18" s="34" t="s">
        <v>26</v>
      </c>
      <c r="B18" s="22"/>
      <c r="C18" s="36">
        <f t="shared" ref="C18:H18" si="13">C$4*$L$4*$N14</f>
        <v>159.39</v>
      </c>
      <c r="D18" s="36">
        <f t="shared" si="13"/>
        <v>182.574</v>
      </c>
      <c r="E18" s="36">
        <f t="shared" si="13"/>
        <v>207.677925</v>
      </c>
      <c r="F18" s="36">
        <f t="shared" si="13"/>
        <v>234.8358075</v>
      </c>
      <c r="G18" s="36">
        <f t="shared" si="13"/>
        <v>264.1902834</v>
      </c>
      <c r="H18" s="36">
        <f t="shared" si="13"/>
        <v>295.8931175</v>
      </c>
      <c r="I18" s="28" t="str">
        <f t="shared" si="8"/>
        <v/>
      </c>
      <c r="J18" s="21"/>
      <c r="K18" s="12"/>
      <c r="L18" s="12"/>
      <c r="M18" s="12"/>
      <c r="N18" s="21"/>
    </row>
    <row r="19">
      <c r="A19" s="34" t="s">
        <v>29</v>
      </c>
      <c r="B19" s="22"/>
      <c r="C19" s="36">
        <f t="shared" ref="C19:H19" si="14">C$4*$L$4*$N15</f>
        <v>1434.51</v>
      </c>
      <c r="D19" s="36">
        <f t="shared" si="14"/>
        <v>1643.166</v>
      </c>
      <c r="E19" s="36">
        <f t="shared" si="14"/>
        <v>1869.101325</v>
      </c>
      <c r="F19" s="36">
        <f t="shared" si="14"/>
        <v>2113.522268</v>
      </c>
      <c r="G19" s="36">
        <f t="shared" si="14"/>
        <v>2377.712551</v>
      </c>
      <c r="H19" s="36">
        <f t="shared" si="14"/>
        <v>2663.038057</v>
      </c>
      <c r="I19" s="28" t="str">
        <f t="shared" si="8"/>
        <v/>
      </c>
      <c r="J19" s="21"/>
      <c r="K19" s="12"/>
      <c r="L19" s="12"/>
      <c r="M19" s="12"/>
      <c r="N19" s="21"/>
    </row>
    <row r="20">
      <c r="A20" s="34" t="s">
        <v>30</v>
      </c>
      <c r="B20" s="22"/>
      <c r="C20" s="36">
        <f t="shared" ref="C20:H20" si="15">C5*$L$4</f>
        <v>1247.4</v>
      </c>
      <c r="D20" s="36">
        <f t="shared" si="15"/>
        <v>1428.84</v>
      </c>
      <c r="E20" s="36">
        <f t="shared" si="15"/>
        <v>1625.3055</v>
      </c>
      <c r="F20" s="36">
        <f t="shared" si="15"/>
        <v>1837.84545</v>
      </c>
      <c r="G20" s="36">
        <f t="shared" si="15"/>
        <v>2067.576131</v>
      </c>
      <c r="H20" s="36">
        <f t="shared" si="15"/>
        <v>2315.685267</v>
      </c>
      <c r="I20" s="28" t="str">
        <f t="shared" si="8"/>
        <v/>
      </c>
      <c r="J20" s="21"/>
      <c r="K20" s="12"/>
      <c r="L20" s="12"/>
      <c r="M20" s="12"/>
      <c r="N20" s="21"/>
    </row>
    <row r="21">
      <c r="A21" s="34" t="s">
        <v>31</v>
      </c>
      <c r="B21" s="22"/>
      <c r="C21" s="36">
        <f t="shared" ref="C21:H21" si="16">C6*$L$4</f>
        <v>485.1</v>
      </c>
      <c r="D21" s="36">
        <f t="shared" si="16"/>
        <v>555.66</v>
      </c>
      <c r="E21" s="36">
        <f t="shared" si="16"/>
        <v>632.06325</v>
      </c>
      <c r="F21" s="36">
        <f t="shared" si="16"/>
        <v>714.717675</v>
      </c>
      <c r="G21" s="36">
        <f t="shared" si="16"/>
        <v>804.0573844</v>
      </c>
      <c r="H21" s="36">
        <f t="shared" si="16"/>
        <v>900.5442705</v>
      </c>
      <c r="I21" s="28" t="str">
        <f t="shared" si="8"/>
        <v/>
      </c>
      <c r="J21" s="21"/>
      <c r="K21" s="12"/>
      <c r="L21" s="12"/>
      <c r="M21" s="12"/>
      <c r="N21" s="21"/>
    </row>
    <row r="22">
      <c r="A22" s="32"/>
      <c r="B22" s="32"/>
      <c r="C22" s="32"/>
      <c r="D22" s="32"/>
      <c r="E22" s="32"/>
      <c r="F22" s="32"/>
      <c r="G22" s="32"/>
      <c r="H22" s="21"/>
      <c r="I22" s="21"/>
      <c r="J22" s="21"/>
      <c r="K22" s="12"/>
      <c r="L22" s="12"/>
      <c r="M22" s="12"/>
      <c r="N22" s="21"/>
    </row>
    <row r="23">
      <c r="A23" s="15" t="s">
        <v>36</v>
      </c>
      <c r="B23" s="2"/>
      <c r="C23" s="2"/>
      <c r="D23" s="2"/>
      <c r="E23" s="2"/>
      <c r="F23" s="2"/>
      <c r="G23" s="3"/>
      <c r="H23" s="12"/>
      <c r="I23" s="21"/>
      <c r="J23" s="21"/>
      <c r="K23" s="12"/>
      <c r="L23" s="12"/>
      <c r="M23" s="12"/>
      <c r="N23" s="21"/>
    </row>
    <row r="24">
      <c r="A24" s="22"/>
      <c r="B24" s="23" t="s">
        <v>15</v>
      </c>
      <c r="C24" s="23" t="s">
        <v>16</v>
      </c>
      <c r="D24" s="23" t="s">
        <v>17</v>
      </c>
      <c r="E24" s="23" t="s">
        <v>18</v>
      </c>
      <c r="F24" s="23" t="s">
        <v>19</v>
      </c>
      <c r="G24" s="23" t="s">
        <v>20</v>
      </c>
      <c r="H24" s="12"/>
      <c r="I24" s="21"/>
      <c r="J24" s="21"/>
      <c r="K24" s="21"/>
      <c r="L24" s="21"/>
      <c r="M24" s="21"/>
      <c r="N24" s="21"/>
    </row>
    <row r="25">
      <c r="A25" s="45" t="s">
        <v>37</v>
      </c>
      <c r="B25" s="46">
        <v>0.11</v>
      </c>
      <c r="C25" s="46">
        <v>0.12</v>
      </c>
      <c r="D25" s="46">
        <v>0.13</v>
      </c>
      <c r="E25" s="46">
        <v>0.14</v>
      </c>
      <c r="F25" s="46">
        <v>0.15</v>
      </c>
      <c r="G25" s="46">
        <v>0.16</v>
      </c>
      <c r="H25" s="12"/>
      <c r="I25" s="21"/>
      <c r="J25" s="21"/>
      <c r="K25" s="21"/>
      <c r="L25" s="21"/>
      <c r="M25" s="21"/>
      <c r="N25" s="21"/>
    </row>
    <row r="26">
      <c r="A26" s="47" t="s">
        <v>38</v>
      </c>
      <c r="B26" s="23" t="s">
        <v>39</v>
      </c>
      <c r="C26" s="23" t="s">
        <v>40</v>
      </c>
      <c r="D26" s="23" t="s">
        <v>41</v>
      </c>
      <c r="E26" s="23" t="s">
        <v>42</v>
      </c>
      <c r="F26" s="23" t="s">
        <v>19</v>
      </c>
      <c r="G26" s="23" t="s">
        <v>43</v>
      </c>
      <c r="H26" s="48"/>
      <c r="I26" s="21"/>
      <c r="J26" s="21"/>
      <c r="K26" s="21"/>
      <c r="L26" s="21"/>
      <c r="M26" s="21"/>
      <c r="N26" s="21"/>
    </row>
    <row r="27">
      <c r="A27" s="26" t="s">
        <v>8</v>
      </c>
      <c r="B27" s="36">
        <f>'market growth'!C3</f>
        <v>24150</v>
      </c>
      <c r="C27" s="36">
        <f>'market growth'!D3</f>
        <v>25357.5</v>
      </c>
      <c r="D27" s="36">
        <f>'market growth'!E3</f>
        <v>26625.375</v>
      </c>
      <c r="E27" s="36">
        <f>'market growth'!F3</f>
        <v>27956.64375</v>
      </c>
      <c r="F27" s="36">
        <f>'market growth'!G3</f>
        <v>29354.47594</v>
      </c>
      <c r="G27" s="36">
        <f>'market growth'!H3</f>
        <v>30822.19973</v>
      </c>
      <c r="H27" s="28"/>
      <c r="I27" s="21"/>
      <c r="J27" s="21"/>
      <c r="K27" s="21"/>
      <c r="L27" s="21"/>
      <c r="M27" s="21"/>
      <c r="N27" s="21"/>
    </row>
    <row r="28">
      <c r="A28" s="26" t="s">
        <v>9</v>
      </c>
      <c r="B28" s="36">
        <f>'market growth'!C4</f>
        <v>18900</v>
      </c>
      <c r="C28" s="36">
        <f>'market growth'!D4</f>
        <v>19845</v>
      </c>
      <c r="D28" s="36">
        <f>'market growth'!E4</f>
        <v>20837.25</v>
      </c>
      <c r="E28" s="36">
        <f>'market growth'!F4</f>
        <v>21879.1125</v>
      </c>
      <c r="F28" s="36">
        <f>'market growth'!G4</f>
        <v>22973.06813</v>
      </c>
      <c r="G28" s="36">
        <f>'market growth'!H4</f>
        <v>24121.72153</v>
      </c>
      <c r="H28" s="28"/>
      <c r="I28" s="21"/>
      <c r="J28" s="21"/>
      <c r="K28" s="21"/>
      <c r="L28" s="21"/>
      <c r="M28" s="21"/>
      <c r="N28" s="21"/>
    </row>
    <row r="29">
      <c r="A29" s="26" t="s">
        <v>10</v>
      </c>
      <c r="B29" s="36">
        <f>'market growth'!C5</f>
        <v>7350</v>
      </c>
      <c r="C29" s="36">
        <f>'market growth'!D5</f>
        <v>7717.5</v>
      </c>
      <c r="D29" s="36">
        <f>'market growth'!E5</f>
        <v>8103.375</v>
      </c>
      <c r="E29" s="36">
        <f>'market growth'!F5</f>
        <v>8508.54375</v>
      </c>
      <c r="F29" s="36">
        <f>'market growth'!G5</f>
        <v>8933.970938</v>
      </c>
      <c r="G29" s="36">
        <f>'market growth'!H5</f>
        <v>9380.669484</v>
      </c>
      <c r="H29" s="28"/>
      <c r="I29" s="21"/>
      <c r="J29" s="21"/>
      <c r="K29" s="21"/>
      <c r="L29" s="21"/>
      <c r="M29" s="21"/>
      <c r="N29" s="21"/>
    </row>
    <row r="30">
      <c r="B30" s="28"/>
      <c r="C30" s="28"/>
      <c r="D30" s="28"/>
      <c r="E30" s="28"/>
      <c r="F30" s="28"/>
      <c r="G30" s="28"/>
    </row>
    <row r="32">
      <c r="A32" s="10"/>
      <c r="B32" s="28"/>
      <c r="C32" s="28"/>
      <c r="D32" s="28"/>
      <c r="E32" s="28"/>
      <c r="F32" s="28"/>
      <c r="G32" s="28"/>
      <c r="H32" s="10"/>
    </row>
    <row r="33">
      <c r="A33" s="10"/>
      <c r="B33" s="28"/>
      <c r="C33" s="28"/>
      <c r="D33" s="28"/>
      <c r="E33" s="28"/>
      <c r="F33" s="28"/>
      <c r="G33" s="28"/>
      <c r="H33" s="10"/>
    </row>
    <row r="34">
      <c r="A34" s="10"/>
      <c r="B34" s="28"/>
      <c r="C34" s="28"/>
      <c r="D34" s="28"/>
      <c r="E34" s="28"/>
      <c r="F34" s="28"/>
      <c r="G34" s="28"/>
      <c r="H34" s="10"/>
    </row>
    <row r="35">
      <c r="A35" s="10"/>
      <c r="B35" s="10"/>
      <c r="C35" s="10"/>
      <c r="D35" s="10"/>
      <c r="E35" s="10"/>
      <c r="F35" s="10"/>
      <c r="G35" s="10"/>
      <c r="H35" s="10"/>
    </row>
    <row r="36">
      <c r="A36" s="10"/>
      <c r="B36" s="10"/>
      <c r="C36" s="10"/>
      <c r="D36" s="10"/>
      <c r="E36" s="10"/>
      <c r="F36" s="10"/>
      <c r="G36" s="10"/>
      <c r="H36" s="10"/>
    </row>
  </sheetData>
  <mergeCells count="10">
    <mergeCell ref="A12:H12"/>
    <mergeCell ref="A17:H17"/>
    <mergeCell ref="A23:G23"/>
    <mergeCell ref="A1:H1"/>
    <mergeCell ref="K1:M1"/>
    <mergeCell ref="A2:H2"/>
    <mergeCell ref="K2:M2"/>
    <mergeCell ref="A7:H7"/>
    <mergeCell ref="K7:M7"/>
    <mergeCell ref="K12:N1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9" t="s">
        <v>44</v>
      </c>
      <c r="B1" s="2"/>
      <c r="C1" s="2"/>
      <c r="D1" s="2"/>
      <c r="E1" s="2"/>
      <c r="F1" s="2"/>
      <c r="G1" s="2"/>
      <c r="H1" s="3"/>
    </row>
    <row r="2">
      <c r="A2" s="50"/>
      <c r="B2" s="51" t="s">
        <v>45</v>
      </c>
      <c r="C2" s="51" t="s">
        <v>46</v>
      </c>
      <c r="D2" s="51" t="s">
        <v>47</v>
      </c>
      <c r="E2" s="51" t="s">
        <v>48</v>
      </c>
      <c r="F2" s="51" t="s">
        <v>49</v>
      </c>
      <c r="G2" s="51" t="s">
        <v>50</v>
      </c>
      <c r="H2" s="52" t="s">
        <v>51</v>
      </c>
    </row>
    <row r="3">
      <c r="A3" s="53" t="s">
        <v>52</v>
      </c>
      <c r="B3" s="54">
        <f>'S1-IS'!B3+'S2-IS'!B3+'Online- IS'!B3</f>
        <v>4942614.6</v>
      </c>
      <c r="C3" s="54">
        <f>'S1-IS'!C3+'S2-IS'!C3+'Online- IS'!C3</f>
        <v>5661540.36</v>
      </c>
      <c r="D3" s="54">
        <f>'S1-IS'!D3+'S2-IS'!D3+'Online- IS'!D3</f>
        <v>6440002.16</v>
      </c>
      <c r="E3" s="54">
        <f>'S1-IS'!E3+'S2-IS'!E3+'Online- IS'!E3</f>
        <v>7282156.288</v>
      </c>
      <c r="F3" s="54">
        <f>'S1-IS'!F3+'S2-IS'!F3+'Online- IS'!F3</f>
        <v>8192425.824</v>
      </c>
      <c r="G3" s="54">
        <f>'S1-IS'!G3+'S2-IS'!G3+'Online- IS'!G3</f>
        <v>9175516.923</v>
      </c>
      <c r="H3" s="54">
        <f t="shared" ref="H3:H15" si="1">SUM(B3:G3)</f>
        <v>41694256.15</v>
      </c>
    </row>
    <row r="4">
      <c r="A4" s="55" t="s">
        <v>53</v>
      </c>
      <c r="B4" s="54">
        <f>'S1-IS'!B4+'S2-IS'!B4+'Online- IS'!B4</f>
        <v>4942614.6</v>
      </c>
      <c r="C4" s="54">
        <f>'S1-IS'!C4+'S2-IS'!C4+'Online- IS'!C4</f>
        <v>5661540.36</v>
      </c>
      <c r="D4" s="54">
        <f>'S1-IS'!D4+'S2-IS'!D4+'Online- IS'!D4</f>
        <v>6440002.16</v>
      </c>
      <c r="E4" s="54">
        <f>'S1-IS'!E4+'S2-IS'!E4+'Online- IS'!E4</f>
        <v>7282156.288</v>
      </c>
      <c r="F4" s="54">
        <f>'S1-IS'!F4+'S2-IS'!F4+'Online- IS'!F4</f>
        <v>8192425.824</v>
      </c>
      <c r="G4" s="54">
        <f>'S1-IS'!G4+'S2-IS'!G4+'Online- IS'!G4</f>
        <v>9175516.923</v>
      </c>
      <c r="H4" s="54">
        <f t="shared" si="1"/>
        <v>41694256.15</v>
      </c>
    </row>
    <row r="5">
      <c r="A5" s="55" t="s">
        <v>54</v>
      </c>
      <c r="B5" s="56">
        <f>'S1-IS'!B5+'S2-IS'!B5+'Online- IS'!B5</f>
        <v>0</v>
      </c>
      <c r="C5" s="56">
        <f>'S1-IS'!C5+'S2-IS'!C5+'Online- IS'!C5</f>
        <v>0</v>
      </c>
      <c r="D5" s="56">
        <f>'S1-IS'!D5+'S2-IS'!D5+'Online- IS'!D5</f>
        <v>0</v>
      </c>
      <c r="E5" s="56">
        <f>'S1-IS'!E5+'S2-IS'!E5+'Online- IS'!E5</f>
        <v>0</v>
      </c>
      <c r="F5" s="56">
        <f>'S1-IS'!F5+'S2-IS'!F5+'Online- IS'!F5</f>
        <v>0</v>
      </c>
      <c r="G5" s="56">
        <f>'S1-IS'!G5+'S2-IS'!G5+'Online- IS'!G5</f>
        <v>0</v>
      </c>
      <c r="H5" s="56">
        <f t="shared" si="1"/>
        <v>0</v>
      </c>
    </row>
    <row r="6">
      <c r="A6" s="55" t="s">
        <v>55</v>
      </c>
      <c r="B6" s="54">
        <f>'S1-IS'!B6+'S2-IS'!B6+'Online- IS'!B6</f>
        <v>2382885.12</v>
      </c>
      <c r="C6" s="54">
        <f>'S1-IS'!C6+'S2-IS'!C6+'Online- IS'!C6</f>
        <v>2729486.592</v>
      </c>
      <c r="D6" s="54">
        <f>'S1-IS'!D6+'S2-IS'!D6+'Online- IS'!D6</f>
        <v>3104790.998</v>
      </c>
      <c r="E6" s="54">
        <f>'S1-IS'!E6+'S2-IS'!E6+'Online- IS'!E6</f>
        <v>3335262.023</v>
      </c>
      <c r="F6" s="54">
        <f>'S1-IS'!F6+'S2-IS'!F6+'Online- IS'!F6</f>
        <v>3752169.775</v>
      </c>
      <c r="G6" s="54">
        <f>'S1-IS'!G6+'S2-IS'!G6+'Online- IS'!G6</f>
        <v>4202430.148</v>
      </c>
      <c r="H6" s="54">
        <f t="shared" si="1"/>
        <v>19507024.66</v>
      </c>
    </row>
    <row r="7">
      <c r="A7" s="55" t="s">
        <v>56</v>
      </c>
      <c r="B7" s="54">
        <f>'S1-IS'!B7+'S2-IS'!B7+'Online- IS'!B7</f>
        <v>741392.19</v>
      </c>
      <c r="C7" s="54">
        <f>'S1-IS'!C7+'S2-IS'!C7+'Online- IS'!C7</f>
        <v>849231.054</v>
      </c>
      <c r="D7" s="54">
        <f>'S1-IS'!D7+'S2-IS'!D7+'Online- IS'!D7</f>
        <v>966000.3239</v>
      </c>
      <c r="E7" s="54">
        <f>'S1-IS'!E7+'S2-IS'!E7+'Online- IS'!E7</f>
        <v>1092323.443</v>
      </c>
      <c r="F7" s="54">
        <f>'S1-IS'!F7+'S2-IS'!F7+'Online- IS'!F7</f>
        <v>1228863.874</v>
      </c>
      <c r="G7" s="54">
        <f>'S1-IS'!G7+'S2-IS'!G7+'Online- IS'!G7</f>
        <v>1376327.538</v>
      </c>
      <c r="H7" s="54">
        <f t="shared" si="1"/>
        <v>6254138.423</v>
      </c>
    </row>
    <row r="8">
      <c r="A8" s="55" t="s">
        <v>57</v>
      </c>
      <c r="B8" s="56">
        <f>'S1-IS'!B8+'S2-IS'!B8+'Online- IS'!B8</f>
        <v>149400</v>
      </c>
      <c r="C8" s="56">
        <f>'S1-IS'!C8+'S2-IS'!C8+'Online- IS'!C8</f>
        <v>149400</v>
      </c>
      <c r="D8" s="56">
        <f>'S1-IS'!D8+'S2-IS'!D8+'Online- IS'!D8</f>
        <v>149400</v>
      </c>
      <c r="E8" s="56">
        <f>'S1-IS'!E8+'S2-IS'!E8+'Online- IS'!E8</f>
        <v>149400</v>
      </c>
      <c r="F8" s="56">
        <f>'S1-IS'!F8+'S2-IS'!F8+'Online- IS'!F8</f>
        <v>149400</v>
      </c>
      <c r="G8" s="56">
        <f>'S1-IS'!G8+'S2-IS'!G8+'Online- IS'!G8</f>
        <v>149400</v>
      </c>
      <c r="H8" s="56">
        <f t="shared" si="1"/>
        <v>896400</v>
      </c>
    </row>
    <row r="9">
      <c r="A9" s="55" t="s">
        <v>58</v>
      </c>
      <c r="B9" s="56">
        <f>'S1-IS'!B9+'S2-IS'!B9+'Online- IS'!B9</f>
        <v>56100</v>
      </c>
      <c r="C9" s="56">
        <f>'S1-IS'!C9+'S2-IS'!C9+'Online- IS'!C9</f>
        <v>56100</v>
      </c>
      <c r="D9" s="56">
        <f>'S1-IS'!D9+'S2-IS'!D9+'Online- IS'!D9</f>
        <v>56100</v>
      </c>
      <c r="E9" s="56">
        <f>'S1-IS'!E9+'S2-IS'!E9+'Online- IS'!E9</f>
        <v>56100</v>
      </c>
      <c r="F9" s="56">
        <f>'S1-IS'!F9+'S2-IS'!F9+'Online- IS'!F9</f>
        <v>56100</v>
      </c>
      <c r="G9" s="56">
        <f>'S1-IS'!G9+'S2-IS'!G9+'Online- IS'!G9</f>
        <v>56100</v>
      </c>
      <c r="H9" s="56">
        <f t="shared" si="1"/>
        <v>336600</v>
      </c>
    </row>
    <row r="10">
      <c r="A10" s="55" t="s">
        <v>59</v>
      </c>
      <c r="B10" s="56">
        <f>'S1-IS'!B10+'S2-IS'!B10+'Online- IS'!B10</f>
        <v>11220</v>
      </c>
      <c r="C10" s="56">
        <f>'S1-IS'!C10+'S2-IS'!C10+'Online- IS'!C10</f>
        <v>11220</v>
      </c>
      <c r="D10" s="56">
        <f>'S1-IS'!D10+'S2-IS'!D10+'Online- IS'!D10</f>
        <v>11220</v>
      </c>
      <c r="E10" s="56">
        <f>'S1-IS'!E10+'S2-IS'!E10+'Online- IS'!E10</f>
        <v>11220</v>
      </c>
      <c r="F10" s="56">
        <f>'S1-IS'!F10+'S2-IS'!F10+'Online- IS'!F10</f>
        <v>11220</v>
      </c>
      <c r="G10" s="56">
        <f>'S1-IS'!G10+'S2-IS'!G10+'Online- IS'!G10</f>
        <v>11220</v>
      </c>
      <c r="H10" s="56">
        <f t="shared" si="1"/>
        <v>67320</v>
      </c>
    </row>
    <row r="11">
      <c r="A11" s="55" t="s">
        <v>60</v>
      </c>
      <c r="B11" s="56">
        <f>'S1-IS'!B11+'S2-IS'!B11+'Online- IS'!B11</f>
        <v>5610</v>
      </c>
      <c r="C11" s="56">
        <f>'S1-IS'!C11+'S2-IS'!C11+'Online- IS'!C11</f>
        <v>5610</v>
      </c>
      <c r="D11" s="56">
        <f>'S1-IS'!D11+'S2-IS'!D11+'Online- IS'!D11</f>
        <v>5610</v>
      </c>
      <c r="E11" s="56">
        <f>'S1-IS'!E11+'S2-IS'!E11+'Online- IS'!E11</f>
        <v>5610</v>
      </c>
      <c r="F11" s="56">
        <f>'S1-IS'!F11+'S2-IS'!F11+'Online- IS'!F11</f>
        <v>5610</v>
      </c>
      <c r="G11" s="56">
        <f>'S1-IS'!G11+'S2-IS'!G11+'Online- IS'!G11</f>
        <v>5610</v>
      </c>
      <c r="H11" s="56">
        <f t="shared" si="1"/>
        <v>33660</v>
      </c>
    </row>
    <row r="12">
      <c r="A12" s="55" t="s">
        <v>61</v>
      </c>
      <c r="B12" s="54">
        <f>'S1-IS'!B12+'S2-IS'!B12+'Online- IS'!B12</f>
        <v>151434.36</v>
      </c>
      <c r="C12" s="54">
        <f>'S1-IS'!C12+'S2-IS'!C12+'Online- IS'!C12</f>
        <v>173461.176</v>
      </c>
      <c r="D12" s="54">
        <f>'S1-IS'!D12+'S2-IS'!D12+'Online- IS'!D12</f>
        <v>197312.0877</v>
      </c>
      <c r="E12" s="54">
        <f>'S1-IS'!E12+'S2-IS'!E12+'Online- IS'!E12</f>
        <v>223114.4376</v>
      </c>
      <c r="F12" s="54">
        <f>'S1-IS'!F12+'S2-IS'!F12+'Online- IS'!F12</f>
        <v>251003.7423</v>
      </c>
      <c r="G12" s="54">
        <f>'S1-IS'!G12+'S2-IS'!G12+'Online- IS'!G12</f>
        <v>281124.1914</v>
      </c>
      <c r="H12" s="54">
        <f t="shared" si="1"/>
        <v>1277449.995</v>
      </c>
    </row>
    <row r="13">
      <c r="A13" s="57" t="s">
        <v>62</v>
      </c>
      <c r="B13" s="56" t="str">
        <f>'Online- IS'!B13</f>
        <v/>
      </c>
      <c r="C13" s="54">
        <f>'Online- IS'!C13</f>
        <v>44405.3632</v>
      </c>
      <c r="D13" s="54">
        <f>'Online- IS'!D13</f>
        <v>44770.18234</v>
      </c>
      <c r="E13" s="54">
        <f>'Online- IS'!E13</f>
        <v>45160.46999</v>
      </c>
      <c r="F13" s="54">
        <f>'Online- IS'!F13</f>
        <v>45577.86094</v>
      </c>
      <c r="G13" s="54">
        <f>'Online- IS'!G13</f>
        <v>46024.08982</v>
      </c>
      <c r="H13" s="54">
        <f t="shared" si="1"/>
        <v>225937.9663</v>
      </c>
    </row>
    <row r="14">
      <c r="A14" s="55" t="s">
        <v>63</v>
      </c>
      <c r="B14" s="54">
        <f t="shared" ref="B14:G14" si="2">sum(B6:B13)</f>
        <v>3498041.67</v>
      </c>
      <c r="C14" s="54">
        <f t="shared" si="2"/>
        <v>4018914.185</v>
      </c>
      <c r="D14" s="54">
        <f t="shared" si="2"/>
        <v>4535203.592</v>
      </c>
      <c r="E14" s="54">
        <f t="shared" si="2"/>
        <v>4918190.373</v>
      </c>
      <c r="F14" s="54">
        <f t="shared" si="2"/>
        <v>5499945.252</v>
      </c>
      <c r="G14" s="54">
        <f t="shared" si="2"/>
        <v>6128235.968</v>
      </c>
      <c r="H14" s="54">
        <f t="shared" si="1"/>
        <v>28598531.04</v>
      </c>
    </row>
    <row r="15">
      <c r="A15" s="58" t="s">
        <v>64</v>
      </c>
      <c r="B15" s="59">
        <f t="shared" ref="B15:G15" si="3">B4-B14</f>
        <v>1444572.93</v>
      </c>
      <c r="C15" s="59">
        <f t="shared" si="3"/>
        <v>1642626.175</v>
      </c>
      <c r="D15" s="59">
        <f t="shared" si="3"/>
        <v>1904798.567</v>
      </c>
      <c r="E15" s="59">
        <f t="shared" si="3"/>
        <v>2363965.915</v>
      </c>
      <c r="F15" s="59">
        <f t="shared" si="3"/>
        <v>2692480.572</v>
      </c>
      <c r="G15" s="59">
        <f t="shared" si="3"/>
        <v>3047280.955</v>
      </c>
      <c r="H15" s="59">
        <f t="shared" si="1"/>
        <v>13095725.11</v>
      </c>
    </row>
  </sheetData>
  <mergeCells count="1">
    <mergeCell ref="A1:H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0" t="s">
        <v>65</v>
      </c>
      <c r="B1" s="61"/>
      <c r="C1" s="61"/>
      <c r="D1" s="61"/>
      <c r="E1" s="61"/>
      <c r="F1" s="61"/>
      <c r="G1" s="62"/>
      <c r="H1" s="63"/>
      <c r="I1" s="64" t="s">
        <v>66</v>
      </c>
      <c r="J1" s="19"/>
      <c r="K1" s="16"/>
      <c r="L1" s="65" t="s">
        <v>67</v>
      </c>
      <c r="M1" s="3"/>
      <c r="N1" s="63"/>
      <c r="O1" s="66" t="s">
        <v>68</v>
      </c>
      <c r="P1" s="2"/>
      <c r="Q1" s="2"/>
      <c r="R1" s="2"/>
      <c r="S1" s="2"/>
      <c r="T1" s="2"/>
      <c r="U1" s="3"/>
      <c r="V1" s="21"/>
      <c r="W1" s="21"/>
      <c r="X1" s="21"/>
    </row>
    <row r="2">
      <c r="A2" s="67"/>
      <c r="B2" s="18"/>
      <c r="C2" s="18"/>
      <c r="D2" s="18"/>
      <c r="E2" s="18"/>
      <c r="F2" s="18"/>
      <c r="G2" s="19"/>
      <c r="H2" s="68"/>
      <c r="I2" s="37" t="s">
        <v>38</v>
      </c>
      <c r="J2" s="69" t="s">
        <v>69</v>
      </c>
      <c r="K2" s="16"/>
      <c r="L2" s="37" t="s">
        <v>38</v>
      </c>
      <c r="M2" s="69" t="s">
        <v>70</v>
      </c>
      <c r="N2" s="63"/>
      <c r="O2" s="69"/>
      <c r="P2" s="70" t="s">
        <v>45</v>
      </c>
      <c r="Q2" s="70" t="s">
        <v>46</v>
      </c>
      <c r="R2" s="70" t="s">
        <v>47</v>
      </c>
      <c r="S2" s="70" t="s">
        <v>48</v>
      </c>
      <c r="T2" s="70" t="s">
        <v>49</v>
      </c>
      <c r="U2" s="70" t="s">
        <v>50</v>
      </c>
      <c r="V2" s="21"/>
      <c r="W2" s="21"/>
      <c r="X2" s="21"/>
    </row>
    <row r="3">
      <c r="A3" s="50"/>
      <c r="B3" s="70" t="s">
        <v>39</v>
      </c>
      <c r="C3" s="70" t="s">
        <v>40</v>
      </c>
      <c r="D3" s="70" t="s">
        <v>41</v>
      </c>
      <c r="E3" s="70" t="s">
        <v>42</v>
      </c>
      <c r="F3" s="70" t="s">
        <v>19</v>
      </c>
      <c r="G3" s="70" t="s">
        <v>43</v>
      </c>
      <c r="H3" s="71"/>
      <c r="I3" s="72" t="s">
        <v>71</v>
      </c>
      <c r="J3" s="34">
        <v>277.0</v>
      </c>
      <c r="K3" s="16"/>
      <c r="L3" s="72" t="s">
        <v>71</v>
      </c>
      <c r="M3" s="34">
        <v>550.0</v>
      </c>
      <c r="N3" s="16"/>
      <c r="O3" s="72" t="s">
        <v>69</v>
      </c>
      <c r="P3" s="40"/>
      <c r="Q3" s="40"/>
      <c r="R3" s="40"/>
      <c r="S3" s="39">
        <v>0.05</v>
      </c>
      <c r="T3" s="73"/>
      <c r="U3" s="73"/>
      <c r="V3" s="21"/>
      <c r="W3" s="21"/>
      <c r="X3" s="21"/>
    </row>
    <row r="4">
      <c r="A4" s="74" t="s">
        <v>55</v>
      </c>
      <c r="B4" s="75">
        <f>D16</f>
        <v>462295.68</v>
      </c>
      <c r="C4" s="75">
        <f>H16</f>
        <v>529538.688</v>
      </c>
      <c r="D4" s="75">
        <f>L16</f>
        <v>602350.2576</v>
      </c>
      <c r="E4" s="75">
        <f>P16</f>
        <v>647063.1806</v>
      </c>
      <c r="F4" s="76">
        <f>T16</f>
        <v>727946.0781</v>
      </c>
      <c r="G4" s="75">
        <f>X16</f>
        <v>815299.6075</v>
      </c>
      <c r="H4" s="71"/>
      <c r="I4" s="72" t="s">
        <v>72</v>
      </c>
      <c r="J4" s="34">
        <v>361.0</v>
      </c>
      <c r="K4" s="16"/>
      <c r="L4" s="72" t="s">
        <v>72</v>
      </c>
      <c r="M4" s="34">
        <v>770.0</v>
      </c>
      <c r="N4" s="16"/>
      <c r="O4" s="72" t="s">
        <v>70</v>
      </c>
      <c r="P4" s="40"/>
      <c r="Q4" s="40"/>
      <c r="R4" s="72"/>
      <c r="S4" s="40"/>
      <c r="T4" s="72"/>
      <c r="U4" s="72"/>
      <c r="V4" s="21"/>
      <c r="W4" s="21"/>
      <c r="X4" s="21"/>
    </row>
    <row r="5">
      <c r="A5" s="74" t="s">
        <v>52</v>
      </c>
      <c r="B5" s="75">
        <f>D26</f>
        <v>951119.4</v>
      </c>
      <c r="C5" s="75">
        <f>H26</f>
        <v>1089464.04</v>
      </c>
      <c r="D5" s="75">
        <f>L26</f>
        <v>1239265.346</v>
      </c>
      <c r="E5" s="75">
        <f>P26</f>
        <v>1401323.121</v>
      </c>
      <c r="F5" s="76">
        <f>T26</f>
        <v>1576488.512</v>
      </c>
      <c r="G5" s="75">
        <f>X26</f>
        <v>1765667.133</v>
      </c>
      <c r="H5" s="16"/>
      <c r="I5" s="77" t="s">
        <v>30</v>
      </c>
      <c r="J5" s="34">
        <v>580.0</v>
      </c>
      <c r="K5" s="16"/>
      <c r="L5" s="77" t="s">
        <v>30</v>
      </c>
      <c r="M5" s="34">
        <v>1200.0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</row>
    <row r="6">
      <c r="A6" s="21"/>
      <c r="B6" s="21"/>
      <c r="C6" s="21"/>
      <c r="D6" s="21"/>
      <c r="E6" s="21"/>
      <c r="F6" s="21"/>
      <c r="G6" s="21"/>
      <c r="H6" s="16"/>
      <c r="I6" s="77" t="s">
        <v>31</v>
      </c>
      <c r="J6" s="34">
        <v>347.0</v>
      </c>
      <c r="K6" s="16"/>
      <c r="L6" s="77" t="s">
        <v>31</v>
      </c>
      <c r="M6" s="34">
        <v>700.0</v>
      </c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</row>
    <row r="7">
      <c r="A7" s="21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</row>
    <row r="8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</row>
    <row r="9">
      <c r="A9" s="12"/>
      <c r="B9" s="12"/>
      <c r="C9" s="12"/>
      <c r="D9" s="12"/>
      <c r="E9" s="12"/>
      <c r="F9" s="78"/>
      <c r="G9" s="78"/>
      <c r="H9" s="78"/>
      <c r="I9" s="78"/>
      <c r="J9" s="78"/>
      <c r="K9" s="78"/>
      <c r="L9" s="78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>
      <c r="A10" s="79" t="s">
        <v>73</v>
      </c>
      <c r="B10" s="18"/>
      <c r="C10" s="18"/>
      <c r="D10" s="19"/>
      <c r="E10" s="80" t="s">
        <v>74</v>
      </c>
      <c r="F10" s="18"/>
      <c r="G10" s="18"/>
      <c r="H10" s="19"/>
      <c r="I10" s="80" t="s">
        <v>75</v>
      </c>
      <c r="J10" s="18"/>
      <c r="K10" s="18"/>
      <c r="L10" s="19"/>
      <c r="M10" s="80" t="s">
        <v>76</v>
      </c>
      <c r="N10" s="18"/>
      <c r="O10" s="18"/>
      <c r="P10" s="19"/>
      <c r="Q10" s="80" t="s">
        <v>77</v>
      </c>
      <c r="R10" s="18"/>
      <c r="S10" s="18"/>
      <c r="T10" s="19"/>
      <c r="U10" s="80" t="s">
        <v>78</v>
      </c>
      <c r="V10" s="18"/>
      <c r="W10" s="18"/>
      <c r="X10" s="19"/>
    </row>
    <row r="11">
      <c r="A11" s="50"/>
      <c r="B11" s="77" t="s">
        <v>79</v>
      </c>
      <c r="C11" s="77" t="s">
        <v>69</v>
      </c>
      <c r="D11" s="77" t="s">
        <v>51</v>
      </c>
      <c r="E11" s="8"/>
      <c r="F11" s="77" t="s">
        <v>79</v>
      </c>
      <c r="G11" s="77" t="s">
        <v>69</v>
      </c>
      <c r="H11" s="77" t="s">
        <v>51</v>
      </c>
      <c r="I11" s="8"/>
      <c r="J11" s="77" t="s">
        <v>79</v>
      </c>
      <c r="K11" s="77" t="s">
        <v>69</v>
      </c>
      <c r="L11" s="77" t="s">
        <v>51</v>
      </c>
      <c r="M11" s="8"/>
      <c r="N11" s="77" t="s">
        <v>79</v>
      </c>
      <c r="O11" s="77" t="s">
        <v>69</v>
      </c>
      <c r="P11" s="77" t="s">
        <v>51</v>
      </c>
      <c r="Q11" s="8"/>
      <c r="R11" s="77" t="s">
        <v>79</v>
      </c>
      <c r="S11" s="77" t="s">
        <v>69</v>
      </c>
      <c r="T11" s="77" t="s">
        <v>51</v>
      </c>
      <c r="U11" s="8"/>
      <c r="V11" s="77" t="s">
        <v>79</v>
      </c>
      <c r="W11" s="77" t="s">
        <v>69</v>
      </c>
      <c r="X11" s="77" t="s">
        <v>51</v>
      </c>
    </row>
    <row r="12">
      <c r="A12" s="9" t="str">
        <f t="shared" ref="A12:A15" si="1">I3</f>
        <v>Tshirt TS-H1</v>
      </c>
      <c r="B12" s="75">
        <f>'Monthly sales(in quantity)'!C8</f>
        <v>318.78</v>
      </c>
      <c r="C12" s="76">
        <f t="shared" ref="C12:C15" si="2">J3-(J3*$P$3)</f>
        <v>277</v>
      </c>
      <c r="D12" s="81">
        <f t="shared" ref="D12:D15" si="3">B12*C12</f>
        <v>88302.06</v>
      </c>
      <c r="E12" s="81"/>
      <c r="F12" s="76">
        <f>'Monthly sales(in quantity)'!D8</f>
        <v>365.148</v>
      </c>
      <c r="G12" s="76">
        <f t="shared" ref="G12:G15" si="4">C12</f>
        <v>277</v>
      </c>
      <c r="H12" s="81">
        <f t="shared" ref="H12:H15" si="5">F12*G12</f>
        <v>101145.996</v>
      </c>
      <c r="I12" s="81"/>
      <c r="J12" s="76">
        <f>'Monthly sales(in quantity)'!E8</f>
        <v>415.35585</v>
      </c>
      <c r="K12" s="76">
        <f t="shared" ref="K12:K15" si="6">G12</f>
        <v>277</v>
      </c>
      <c r="L12" s="81">
        <f t="shared" ref="L12:L15" si="7">J12*K12</f>
        <v>115053.5705</v>
      </c>
      <c r="M12" s="81"/>
      <c r="N12" s="76">
        <f>'Monthly sales(in quantity)'!F8</f>
        <v>469.671615</v>
      </c>
      <c r="O12" s="76">
        <f t="shared" ref="O12:O15" si="8">K12-(K12*$S$3)</f>
        <v>263.15</v>
      </c>
      <c r="P12" s="81">
        <f t="shared" ref="P12:P15" si="9">N12*O12</f>
        <v>123594.0855</v>
      </c>
      <c r="Q12" s="81"/>
      <c r="R12" s="76">
        <f>'Monthly sales(in quantity)'!G8</f>
        <v>528.3805669</v>
      </c>
      <c r="S12" s="76">
        <f t="shared" ref="S12:S15" si="10">O12</f>
        <v>263.15</v>
      </c>
      <c r="T12" s="81">
        <f t="shared" ref="T12:T15" si="11">R12*S12</f>
        <v>139043.3462</v>
      </c>
      <c r="U12" s="81"/>
      <c r="V12" s="76">
        <f>'Monthly sales(in quantity)'!H8</f>
        <v>591.7862349</v>
      </c>
      <c r="W12" s="76">
        <f t="shared" ref="W12:W15" si="12">S12</f>
        <v>263.15</v>
      </c>
      <c r="X12" s="81">
        <f t="shared" ref="X12:X15" si="13">V12*W12</f>
        <v>155728.5477</v>
      </c>
      <c r="Y12" s="82"/>
      <c r="Z12" s="82"/>
    </row>
    <row r="13">
      <c r="A13" s="9" t="str">
        <f t="shared" si="1"/>
        <v>Tshirt TS-H2</v>
      </c>
      <c r="B13" s="75">
        <f>'Monthly sales(in quantity)'!C9</f>
        <v>212.52</v>
      </c>
      <c r="C13" s="76">
        <f t="shared" si="2"/>
        <v>361</v>
      </c>
      <c r="D13" s="81">
        <f t="shared" si="3"/>
        <v>76719.72</v>
      </c>
      <c r="E13" s="81"/>
      <c r="F13" s="76">
        <f>'Monthly sales(in quantity)'!D9</f>
        <v>243.432</v>
      </c>
      <c r="G13" s="76">
        <f t="shared" si="4"/>
        <v>361</v>
      </c>
      <c r="H13" s="81">
        <f t="shared" si="5"/>
        <v>87878.952</v>
      </c>
      <c r="I13" s="81"/>
      <c r="J13" s="76">
        <f>'Monthly sales(in quantity)'!E9</f>
        <v>276.9039</v>
      </c>
      <c r="K13" s="76">
        <f t="shared" si="6"/>
        <v>361</v>
      </c>
      <c r="L13" s="81">
        <f t="shared" si="7"/>
        <v>99962.3079</v>
      </c>
      <c r="M13" s="81"/>
      <c r="N13" s="76">
        <f>'Monthly sales(in quantity)'!F9</f>
        <v>313.11441</v>
      </c>
      <c r="O13" s="76">
        <f t="shared" si="8"/>
        <v>342.95</v>
      </c>
      <c r="P13" s="81">
        <f t="shared" si="9"/>
        <v>107382.5869</v>
      </c>
      <c r="Q13" s="81"/>
      <c r="R13" s="76">
        <f>'Monthly sales(in quantity)'!G9</f>
        <v>352.2537113</v>
      </c>
      <c r="S13" s="76">
        <f t="shared" si="10"/>
        <v>342.95</v>
      </c>
      <c r="T13" s="81">
        <f t="shared" si="11"/>
        <v>120805.4103</v>
      </c>
      <c r="U13" s="81"/>
      <c r="V13" s="76">
        <f>'Monthly sales(in quantity)'!H9</f>
        <v>394.5241566</v>
      </c>
      <c r="W13" s="76">
        <f t="shared" si="12"/>
        <v>342.95</v>
      </c>
      <c r="X13" s="81">
        <f t="shared" si="13"/>
        <v>135302.0595</v>
      </c>
      <c r="Y13" s="82"/>
      <c r="Z13" s="82"/>
    </row>
    <row r="14">
      <c r="A14" s="9" t="str">
        <f t="shared" si="1"/>
        <v>Jeans</v>
      </c>
      <c r="B14" s="75">
        <f>'Monthly sales(in quantity)'!C10</f>
        <v>415.8</v>
      </c>
      <c r="C14" s="76">
        <f t="shared" si="2"/>
        <v>580</v>
      </c>
      <c r="D14" s="81">
        <f t="shared" si="3"/>
        <v>241164</v>
      </c>
      <c r="E14" s="83"/>
      <c r="F14" s="76">
        <f>'Monthly sales(in quantity)'!D10</f>
        <v>476.28</v>
      </c>
      <c r="G14" s="76">
        <f t="shared" si="4"/>
        <v>580</v>
      </c>
      <c r="H14" s="81">
        <f t="shared" si="5"/>
        <v>276242.4</v>
      </c>
      <c r="I14" s="83"/>
      <c r="J14" s="76">
        <f>'Monthly sales(in quantity)'!E10</f>
        <v>541.7685</v>
      </c>
      <c r="K14" s="76">
        <f t="shared" si="6"/>
        <v>580</v>
      </c>
      <c r="L14" s="81">
        <f t="shared" si="7"/>
        <v>314225.73</v>
      </c>
      <c r="M14" s="81"/>
      <c r="N14" s="76">
        <f>'Monthly sales(in quantity)'!F10</f>
        <v>612.61515</v>
      </c>
      <c r="O14" s="76">
        <f t="shared" si="8"/>
        <v>551</v>
      </c>
      <c r="P14" s="81">
        <f t="shared" si="9"/>
        <v>337550.9477</v>
      </c>
      <c r="Q14" s="83"/>
      <c r="R14" s="76">
        <f>'Monthly sales(in quantity)'!G10</f>
        <v>689.1920438</v>
      </c>
      <c r="S14" s="76">
        <f t="shared" si="10"/>
        <v>551</v>
      </c>
      <c r="T14" s="81">
        <f t="shared" si="11"/>
        <v>379744.8161</v>
      </c>
      <c r="U14" s="83"/>
      <c r="V14" s="76">
        <f>'Monthly sales(in quantity)'!H10</f>
        <v>771.895089</v>
      </c>
      <c r="W14" s="76">
        <f t="shared" si="12"/>
        <v>551</v>
      </c>
      <c r="X14" s="81">
        <f t="shared" si="13"/>
        <v>425314.194</v>
      </c>
      <c r="Y14" s="82"/>
      <c r="Z14" s="82"/>
    </row>
    <row r="15">
      <c r="A15" s="9" t="str">
        <f t="shared" si="1"/>
        <v>Belt</v>
      </c>
      <c r="B15" s="75">
        <f>'Monthly sales(in quantity)'!C11</f>
        <v>161.7</v>
      </c>
      <c r="C15" s="76">
        <f t="shared" si="2"/>
        <v>347</v>
      </c>
      <c r="D15" s="81">
        <f t="shared" si="3"/>
        <v>56109.9</v>
      </c>
      <c r="E15" s="83"/>
      <c r="F15" s="76">
        <f>'Monthly sales(in quantity)'!D11</f>
        <v>185.22</v>
      </c>
      <c r="G15" s="76">
        <f t="shared" si="4"/>
        <v>347</v>
      </c>
      <c r="H15" s="81">
        <f t="shared" si="5"/>
        <v>64271.34</v>
      </c>
      <c r="I15" s="83"/>
      <c r="J15" s="76">
        <f>'Monthly sales(in quantity)'!E11</f>
        <v>210.68775</v>
      </c>
      <c r="K15" s="76">
        <f t="shared" si="6"/>
        <v>347</v>
      </c>
      <c r="L15" s="81">
        <f t="shared" si="7"/>
        <v>73108.64925</v>
      </c>
      <c r="M15" s="81"/>
      <c r="N15" s="76">
        <f>'Monthly sales(in quantity)'!F11</f>
        <v>238.239225</v>
      </c>
      <c r="O15" s="76">
        <f t="shared" si="8"/>
        <v>329.65</v>
      </c>
      <c r="P15" s="81">
        <f t="shared" si="9"/>
        <v>78535.56052</v>
      </c>
      <c r="Q15" s="83"/>
      <c r="R15" s="76">
        <f>'Monthly sales(in quantity)'!G11</f>
        <v>268.0191281</v>
      </c>
      <c r="S15" s="76">
        <f t="shared" si="10"/>
        <v>329.65</v>
      </c>
      <c r="T15" s="81">
        <f t="shared" si="11"/>
        <v>88352.50559</v>
      </c>
      <c r="U15" s="83"/>
      <c r="V15" s="76">
        <f>'Monthly sales(in quantity)'!H11</f>
        <v>300.1814235</v>
      </c>
      <c r="W15" s="76">
        <f t="shared" si="12"/>
        <v>329.65</v>
      </c>
      <c r="X15" s="81">
        <f t="shared" si="13"/>
        <v>98954.80626</v>
      </c>
      <c r="Y15" s="82"/>
      <c r="Z15" s="82"/>
    </row>
    <row r="16">
      <c r="A16" s="84" t="s">
        <v>51</v>
      </c>
      <c r="B16" s="85"/>
      <c r="C16" s="85"/>
      <c r="D16" s="85">
        <f>SUM(D12:D15)</f>
        <v>462295.68</v>
      </c>
      <c r="E16" s="85"/>
      <c r="F16" s="86" t="s">
        <v>51</v>
      </c>
      <c r="G16" s="85"/>
      <c r="H16" s="85">
        <f>SUM(H12:H15)</f>
        <v>529538.688</v>
      </c>
      <c r="I16" s="85"/>
      <c r="J16" s="85"/>
      <c r="K16" s="85"/>
      <c r="L16" s="87">
        <f>SUM(L12:L15)</f>
        <v>602350.2576</v>
      </c>
      <c r="M16" s="85"/>
      <c r="N16" s="85"/>
      <c r="O16" s="85"/>
      <c r="P16" s="85">
        <f>SUM(P12:P15)</f>
        <v>647063.1806</v>
      </c>
      <c r="Q16" s="85"/>
      <c r="R16" s="85"/>
      <c r="S16" s="85"/>
      <c r="T16" s="85">
        <f>SUM(T12:T15)</f>
        <v>727946.0781</v>
      </c>
      <c r="U16" s="85"/>
      <c r="V16" s="85"/>
      <c r="W16" s="85"/>
      <c r="X16" s="87">
        <f>SUM(X12:X15)</f>
        <v>815299.6075</v>
      </c>
      <c r="Y16" s="82"/>
      <c r="Z16" s="82"/>
    </row>
    <row r="17">
      <c r="A17" s="88"/>
      <c r="B17" s="88"/>
      <c r="C17" s="88"/>
      <c r="D17" s="88"/>
      <c r="E17" s="88"/>
      <c r="F17" s="88"/>
      <c r="G17" s="88"/>
      <c r="H17" s="88"/>
      <c r="I17" s="88"/>
      <c r="J17" s="88"/>
      <c r="K17" s="88"/>
      <c r="L17" s="88"/>
      <c r="M17" s="88"/>
      <c r="N17" s="88"/>
      <c r="O17" s="88"/>
      <c r="P17" s="88"/>
      <c r="Q17" s="88"/>
      <c r="R17" s="88"/>
      <c r="S17" s="88"/>
      <c r="T17" s="88"/>
      <c r="U17" s="88"/>
      <c r="V17" s="88"/>
      <c r="W17" s="88"/>
      <c r="X17" s="88"/>
      <c r="Y17" s="82"/>
      <c r="Z17" s="82"/>
    </row>
    <row r="18">
      <c r="A18" s="88"/>
      <c r="B18" s="88"/>
      <c r="C18" s="88"/>
      <c r="D18" s="88"/>
      <c r="E18" s="88"/>
      <c r="F18" s="88"/>
      <c r="G18" s="88"/>
      <c r="H18" s="88"/>
      <c r="I18" s="88"/>
      <c r="J18" s="88"/>
      <c r="K18" s="88"/>
      <c r="L18" s="88"/>
      <c r="M18" s="88"/>
      <c r="N18" s="88"/>
      <c r="O18" s="88"/>
      <c r="P18" s="88"/>
      <c r="Q18" s="88"/>
      <c r="R18" s="88"/>
      <c r="S18" s="88"/>
      <c r="T18" s="88"/>
      <c r="U18" s="88"/>
      <c r="V18" s="88"/>
      <c r="W18" s="88"/>
      <c r="X18" s="88"/>
      <c r="Y18" s="82"/>
      <c r="Z18" s="82"/>
    </row>
    <row r="19">
      <c r="A19" s="89"/>
      <c r="B19" s="89"/>
      <c r="C19" s="89"/>
      <c r="D19" s="89"/>
      <c r="E19" s="89"/>
      <c r="F19" s="89"/>
      <c r="G19" s="89"/>
      <c r="H19" s="89"/>
      <c r="I19" s="89"/>
      <c r="J19" s="89"/>
      <c r="K19" s="89"/>
      <c r="L19" s="89"/>
      <c r="M19" s="88"/>
      <c r="N19" s="88"/>
      <c r="O19" s="88"/>
      <c r="P19" s="88"/>
      <c r="Q19" s="88"/>
      <c r="R19" s="88"/>
      <c r="S19" s="88"/>
      <c r="T19" s="88"/>
      <c r="U19" s="88"/>
      <c r="V19" s="88"/>
      <c r="W19" s="88"/>
      <c r="X19" s="88"/>
      <c r="Y19" s="82"/>
      <c r="Z19" s="82"/>
    </row>
    <row r="20">
      <c r="A20" s="90" t="s">
        <v>80</v>
      </c>
      <c r="B20" s="18"/>
      <c r="C20" s="18"/>
      <c r="D20" s="19"/>
      <c r="E20" s="90" t="s">
        <v>81</v>
      </c>
      <c r="F20" s="18"/>
      <c r="G20" s="18"/>
      <c r="H20" s="19"/>
      <c r="I20" s="90" t="s">
        <v>82</v>
      </c>
      <c r="J20" s="18"/>
      <c r="K20" s="18"/>
      <c r="L20" s="19"/>
      <c r="M20" s="90" t="s">
        <v>83</v>
      </c>
      <c r="N20" s="18"/>
      <c r="O20" s="18"/>
      <c r="P20" s="19"/>
      <c r="Q20" s="90" t="s">
        <v>84</v>
      </c>
      <c r="R20" s="18"/>
      <c r="S20" s="18"/>
      <c r="T20" s="19"/>
      <c r="U20" s="90" t="s">
        <v>85</v>
      </c>
      <c r="V20" s="18"/>
      <c r="W20" s="18"/>
      <c r="X20" s="19"/>
      <c r="Y20" s="82"/>
      <c r="Z20" s="82"/>
    </row>
    <row r="21">
      <c r="A21" s="9"/>
      <c r="B21" s="76" t="s">
        <v>79</v>
      </c>
      <c r="C21" s="76" t="s">
        <v>70</v>
      </c>
      <c r="D21" s="76" t="s">
        <v>51</v>
      </c>
      <c r="E21" s="81"/>
      <c r="F21" s="76" t="s">
        <v>79</v>
      </c>
      <c r="G21" s="76" t="s">
        <v>70</v>
      </c>
      <c r="H21" s="76" t="s">
        <v>51</v>
      </c>
      <c r="I21" s="81"/>
      <c r="J21" s="76" t="s">
        <v>79</v>
      </c>
      <c r="K21" s="76" t="s">
        <v>70</v>
      </c>
      <c r="L21" s="76" t="s">
        <v>51</v>
      </c>
      <c r="M21" s="81"/>
      <c r="N21" s="76" t="s">
        <v>79</v>
      </c>
      <c r="O21" s="76" t="s">
        <v>70</v>
      </c>
      <c r="P21" s="76" t="s">
        <v>51</v>
      </c>
      <c r="Q21" s="81"/>
      <c r="R21" s="76" t="s">
        <v>79</v>
      </c>
      <c r="S21" s="76" t="s">
        <v>70</v>
      </c>
      <c r="T21" s="76" t="s">
        <v>51</v>
      </c>
      <c r="U21" s="81"/>
      <c r="V21" s="76" t="s">
        <v>79</v>
      </c>
      <c r="W21" s="76" t="s">
        <v>70</v>
      </c>
      <c r="X21" s="76" t="s">
        <v>51</v>
      </c>
      <c r="Y21" s="82"/>
      <c r="Z21" s="82"/>
    </row>
    <row r="22">
      <c r="A22" s="9" t="str">
        <f t="shared" ref="A22:A25" si="14">I3</f>
        <v>Tshirt TS-H1</v>
      </c>
      <c r="B22" s="81">
        <f t="shared" ref="B22:B25" si="15">B12</f>
        <v>318.78</v>
      </c>
      <c r="C22" s="76">
        <f t="shared" ref="C22:C25" si="16">M3-(M3*$P$4)</f>
        <v>550</v>
      </c>
      <c r="D22" s="81">
        <f t="shared" ref="D22:D25" si="17">B22*C22</f>
        <v>175329</v>
      </c>
      <c r="E22" s="81"/>
      <c r="F22" s="81">
        <f t="shared" ref="F22:F25" si="18">F12</f>
        <v>365.148</v>
      </c>
      <c r="G22" s="76">
        <f t="shared" ref="G22:G25" si="19">M3</f>
        <v>550</v>
      </c>
      <c r="H22" s="81">
        <f t="shared" ref="H22:H25" si="20">F22*G22</f>
        <v>200831.4</v>
      </c>
      <c r="I22" s="81"/>
      <c r="J22" s="81">
        <f t="shared" ref="J22:J25" si="21">J12</f>
        <v>415.35585</v>
      </c>
      <c r="K22" s="76">
        <f t="shared" ref="K22:K25" si="22">G22</f>
        <v>550</v>
      </c>
      <c r="L22" s="81">
        <f t="shared" ref="L22:L25" si="23">J22*K22</f>
        <v>228445.7175</v>
      </c>
      <c r="M22" s="81"/>
      <c r="N22" s="81">
        <f t="shared" ref="N22:N25" si="24">N12</f>
        <v>469.671615</v>
      </c>
      <c r="O22" s="76">
        <f t="shared" ref="O22:O25" si="25">M3-(M3*$S$4)</f>
        <v>550</v>
      </c>
      <c r="P22" s="81">
        <f t="shared" ref="P22:P25" si="26">N22*O22</f>
        <v>258319.3883</v>
      </c>
      <c r="Q22" s="81"/>
      <c r="R22" s="81">
        <f t="shared" ref="R22:R25" si="27">R12</f>
        <v>528.3805669</v>
      </c>
      <c r="S22" s="76">
        <f t="shared" ref="S22:S25" si="28">O22</f>
        <v>550</v>
      </c>
      <c r="T22" s="81">
        <f t="shared" ref="T22:T25" si="29">R22*S22</f>
        <v>290609.3118</v>
      </c>
      <c r="U22" s="81"/>
      <c r="V22" s="81">
        <f t="shared" ref="V22:V25" si="30">V12</f>
        <v>591.7862349</v>
      </c>
      <c r="W22" s="76">
        <f t="shared" ref="W22:W25" si="31">S22</f>
        <v>550</v>
      </c>
      <c r="X22" s="81">
        <f t="shared" ref="X22:X25" si="32">V22*W22</f>
        <v>325482.4292</v>
      </c>
      <c r="Y22" s="82"/>
      <c r="Z22" s="82"/>
    </row>
    <row r="23">
      <c r="A23" s="9" t="str">
        <f t="shared" si="14"/>
        <v>Tshirt TS-H2</v>
      </c>
      <c r="B23" s="81">
        <f t="shared" si="15"/>
        <v>212.52</v>
      </c>
      <c r="C23" s="76">
        <f t="shared" si="16"/>
        <v>770</v>
      </c>
      <c r="D23" s="81">
        <f t="shared" si="17"/>
        <v>163640.4</v>
      </c>
      <c r="E23" s="81"/>
      <c r="F23" s="81">
        <f t="shared" si="18"/>
        <v>243.432</v>
      </c>
      <c r="G23" s="76">
        <f t="shared" si="19"/>
        <v>770</v>
      </c>
      <c r="H23" s="81">
        <f t="shared" si="20"/>
        <v>187442.64</v>
      </c>
      <c r="I23" s="81"/>
      <c r="J23" s="81">
        <f t="shared" si="21"/>
        <v>276.9039</v>
      </c>
      <c r="K23" s="76">
        <f t="shared" si="22"/>
        <v>770</v>
      </c>
      <c r="L23" s="81">
        <f t="shared" si="23"/>
        <v>213216.003</v>
      </c>
      <c r="M23" s="81"/>
      <c r="N23" s="81">
        <f t="shared" si="24"/>
        <v>313.11441</v>
      </c>
      <c r="O23" s="76">
        <f t="shared" si="25"/>
        <v>770</v>
      </c>
      <c r="P23" s="81">
        <f t="shared" si="26"/>
        <v>241098.0957</v>
      </c>
      <c r="Q23" s="81"/>
      <c r="R23" s="81">
        <f t="shared" si="27"/>
        <v>352.2537113</v>
      </c>
      <c r="S23" s="76">
        <f t="shared" si="28"/>
        <v>770</v>
      </c>
      <c r="T23" s="81">
        <f t="shared" si="29"/>
        <v>271235.3577</v>
      </c>
      <c r="U23" s="81"/>
      <c r="V23" s="81">
        <f t="shared" si="30"/>
        <v>394.5241566</v>
      </c>
      <c r="W23" s="76">
        <f t="shared" si="31"/>
        <v>770</v>
      </c>
      <c r="X23" s="81">
        <f t="shared" si="32"/>
        <v>303783.6006</v>
      </c>
      <c r="Y23" s="82"/>
      <c r="Z23" s="82"/>
    </row>
    <row r="24">
      <c r="A24" s="9" t="str">
        <f t="shared" si="14"/>
        <v>Jeans</v>
      </c>
      <c r="B24" s="81">
        <f t="shared" si="15"/>
        <v>415.8</v>
      </c>
      <c r="C24" s="76">
        <f t="shared" si="16"/>
        <v>1200</v>
      </c>
      <c r="D24" s="81">
        <f t="shared" si="17"/>
        <v>498960</v>
      </c>
      <c r="E24" s="83"/>
      <c r="F24" s="81">
        <f t="shared" si="18"/>
        <v>476.28</v>
      </c>
      <c r="G24" s="76">
        <f t="shared" si="19"/>
        <v>1200</v>
      </c>
      <c r="H24" s="81">
        <f t="shared" si="20"/>
        <v>571536</v>
      </c>
      <c r="I24" s="83"/>
      <c r="J24" s="81">
        <f t="shared" si="21"/>
        <v>541.7685</v>
      </c>
      <c r="K24" s="76">
        <f t="shared" si="22"/>
        <v>1200</v>
      </c>
      <c r="L24" s="81">
        <f t="shared" si="23"/>
        <v>650122.2</v>
      </c>
      <c r="M24" s="83"/>
      <c r="N24" s="81">
        <f t="shared" si="24"/>
        <v>612.61515</v>
      </c>
      <c r="O24" s="76">
        <f t="shared" si="25"/>
        <v>1200</v>
      </c>
      <c r="P24" s="81">
        <f t="shared" si="26"/>
        <v>735138.18</v>
      </c>
      <c r="Q24" s="83"/>
      <c r="R24" s="81">
        <f t="shared" si="27"/>
        <v>689.1920438</v>
      </c>
      <c r="S24" s="76">
        <f t="shared" si="28"/>
        <v>1200</v>
      </c>
      <c r="T24" s="81">
        <f t="shared" si="29"/>
        <v>827030.4525</v>
      </c>
      <c r="U24" s="83"/>
      <c r="V24" s="81">
        <f t="shared" si="30"/>
        <v>771.895089</v>
      </c>
      <c r="W24" s="76">
        <f t="shared" si="31"/>
        <v>1200</v>
      </c>
      <c r="X24" s="81">
        <f t="shared" si="32"/>
        <v>926274.1068</v>
      </c>
      <c r="Y24" s="82"/>
      <c r="Z24" s="82"/>
    </row>
    <row r="25">
      <c r="A25" s="9" t="str">
        <f t="shared" si="14"/>
        <v>Belt</v>
      </c>
      <c r="B25" s="81">
        <f t="shared" si="15"/>
        <v>161.7</v>
      </c>
      <c r="C25" s="76">
        <f t="shared" si="16"/>
        <v>700</v>
      </c>
      <c r="D25" s="81">
        <f t="shared" si="17"/>
        <v>113190</v>
      </c>
      <c r="E25" s="83"/>
      <c r="F25" s="81">
        <f t="shared" si="18"/>
        <v>185.22</v>
      </c>
      <c r="G25" s="76">
        <f t="shared" si="19"/>
        <v>700</v>
      </c>
      <c r="H25" s="81">
        <f t="shared" si="20"/>
        <v>129654</v>
      </c>
      <c r="I25" s="83"/>
      <c r="J25" s="81">
        <f t="shared" si="21"/>
        <v>210.68775</v>
      </c>
      <c r="K25" s="76">
        <f t="shared" si="22"/>
        <v>700</v>
      </c>
      <c r="L25" s="81">
        <f t="shared" si="23"/>
        <v>147481.425</v>
      </c>
      <c r="M25" s="83"/>
      <c r="N25" s="81">
        <f t="shared" si="24"/>
        <v>238.239225</v>
      </c>
      <c r="O25" s="76">
        <f t="shared" si="25"/>
        <v>700</v>
      </c>
      <c r="P25" s="81">
        <f t="shared" si="26"/>
        <v>166767.4575</v>
      </c>
      <c r="Q25" s="83"/>
      <c r="R25" s="81">
        <f t="shared" si="27"/>
        <v>268.0191281</v>
      </c>
      <c r="S25" s="76">
        <f t="shared" si="28"/>
        <v>700</v>
      </c>
      <c r="T25" s="81">
        <f t="shared" si="29"/>
        <v>187613.3897</v>
      </c>
      <c r="U25" s="83"/>
      <c r="V25" s="81">
        <f t="shared" si="30"/>
        <v>300.1814235</v>
      </c>
      <c r="W25" s="76">
        <f t="shared" si="31"/>
        <v>700</v>
      </c>
      <c r="X25" s="81">
        <f t="shared" si="32"/>
        <v>210126.9965</v>
      </c>
      <c r="Y25" s="82"/>
      <c r="Z25" s="82"/>
    </row>
    <row r="26">
      <c r="A26" s="84" t="s">
        <v>51</v>
      </c>
      <c r="B26" s="85"/>
      <c r="C26" s="85"/>
      <c r="D26" s="85">
        <f>SUM(D22:D25)</f>
        <v>951119.4</v>
      </c>
      <c r="E26" s="85"/>
      <c r="F26" s="87"/>
      <c r="G26" s="87"/>
      <c r="H26" s="85">
        <f>SUM(H22:H25)</f>
        <v>1089464.04</v>
      </c>
      <c r="I26" s="85"/>
      <c r="J26" s="85"/>
      <c r="K26" s="85"/>
      <c r="L26" s="85">
        <f>SUM(L22:L25)</f>
        <v>1239265.346</v>
      </c>
      <c r="M26" s="85"/>
      <c r="N26" s="85"/>
      <c r="O26" s="86"/>
      <c r="P26" s="85">
        <f>SUM(P22:P25)</f>
        <v>1401323.121</v>
      </c>
      <c r="Q26" s="85"/>
      <c r="R26" s="87"/>
      <c r="S26" s="87"/>
      <c r="T26" s="85">
        <f>SUM(T22:T25)</f>
        <v>1576488.512</v>
      </c>
      <c r="U26" s="85"/>
      <c r="V26" s="85"/>
      <c r="W26" s="85"/>
      <c r="X26" s="85">
        <f>SUM(X22:X25)</f>
        <v>1765667.133</v>
      </c>
      <c r="Y26" s="82"/>
      <c r="Z26" s="82"/>
    </row>
    <row r="27">
      <c r="A27" s="21"/>
      <c r="B27" s="21"/>
      <c r="C27" s="21"/>
      <c r="D27" s="21"/>
      <c r="E27" s="21"/>
      <c r="F27" s="21"/>
      <c r="G27" s="91"/>
      <c r="H27" s="21"/>
      <c r="I27" s="21"/>
      <c r="J27" s="21"/>
      <c r="K27" s="9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</row>
  </sheetData>
  <mergeCells count="16">
    <mergeCell ref="M10:P10"/>
    <mergeCell ref="Q10:T10"/>
    <mergeCell ref="U10:X10"/>
    <mergeCell ref="A20:D20"/>
    <mergeCell ref="E20:H20"/>
    <mergeCell ref="I20:L20"/>
    <mergeCell ref="M20:P20"/>
    <mergeCell ref="Q20:T20"/>
    <mergeCell ref="U20:X20"/>
    <mergeCell ref="A1:G2"/>
    <mergeCell ref="I1:J1"/>
    <mergeCell ref="L1:M1"/>
    <mergeCell ref="O1:U1"/>
    <mergeCell ref="A10:D10"/>
    <mergeCell ref="E10:H10"/>
    <mergeCell ref="I10:L10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2" t="s">
        <v>86</v>
      </c>
      <c r="B1" s="61"/>
      <c r="C1" s="61"/>
      <c r="D1" s="61"/>
      <c r="E1" s="61"/>
      <c r="F1" s="61"/>
      <c r="G1" s="62"/>
      <c r="H1" s="63"/>
      <c r="I1" s="64" t="s">
        <v>66</v>
      </c>
      <c r="J1" s="19"/>
      <c r="K1" s="16"/>
      <c r="L1" s="65" t="s">
        <v>67</v>
      </c>
      <c r="M1" s="3"/>
      <c r="N1" s="63"/>
      <c r="O1" s="66" t="s">
        <v>68</v>
      </c>
      <c r="P1" s="2"/>
      <c r="Q1" s="2"/>
      <c r="R1" s="2"/>
      <c r="S1" s="2"/>
      <c r="T1" s="2"/>
      <c r="U1" s="3"/>
      <c r="V1" s="21"/>
      <c r="W1" s="21"/>
      <c r="X1" s="21"/>
    </row>
    <row r="2">
      <c r="A2" s="67"/>
      <c r="B2" s="18"/>
      <c r="C2" s="18"/>
      <c r="D2" s="18"/>
      <c r="E2" s="18"/>
      <c r="F2" s="18"/>
      <c r="G2" s="19"/>
      <c r="H2" s="68"/>
      <c r="I2" s="37" t="s">
        <v>38</v>
      </c>
      <c r="J2" s="69" t="s">
        <v>69</v>
      </c>
      <c r="K2" s="16"/>
      <c r="L2" s="37" t="s">
        <v>38</v>
      </c>
      <c r="M2" s="69" t="s">
        <v>70</v>
      </c>
      <c r="N2" s="63"/>
      <c r="O2" s="69"/>
      <c r="P2" s="70" t="s">
        <v>45</v>
      </c>
      <c r="Q2" s="70" t="s">
        <v>46</v>
      </c>
      <c r="R2" s="70" t="s">
        <v>47</v>
      </c>
      <c r="S2" s="70" t="s">
        <v>48</v>
      </c>
      <c r="T2" s="70" t="s">
        <v>49</v>
      </c>
      <c r="U2" s="70" t="s">
        <v>50</v>
      </c>
      <c r="V2" s="21"/>
      <c r="W2" s="21"/>
      <c r="X2" s="21"/>
    </row>
    <row r="3">
      <c r="A3" s="50"/>
      <c r="B3" s="70" t="s">
        <v>39</v>
      </c>
      <c r="C3" s="70" t="s">
        <v>40</v>
      </c>
      <c r="D3" s="70" t="s">
        <v>41</v>
      </c>
      <c r="E3" s="70" t="s">
        <v>42</v>
      </c>
      <c r="F3" s="70" t="s">
        <v>19</v>
      </c>
      <c r="G3" s="70" t="s">
        <v>43</v>
      </c>
      <c r="H3" s="71"/>
      <c r="I3" s="72" t="s">
        <v>71</v>
      </c>
      <c r="J3" s="34">
        <v>277.0</v>
      </c>
      <c r="K3" s="16"/>
      <c r="L3" s="72" t="s">
        <v>71</v>
      </c>
      <c r="M3" s="34">
        <v>550.0</v>
      </c>
      <c r="N3" s="16"/>
      <c r="O3" s="72" t="s">
        <v>69</v>
      </c>
      <c r="P3" s="40"/>
      <c r="Q3" s="40"/>
      <c r="R3" s="40"/>
      <c r="S3" s="39">
        <v>0.05</v>
      </c>
      <c r="T3" s="73"/>
      <c r="U3" s="73"/>
      <c r="V3" s="21"/>
      <c r="W3" s="21"/>
      <c r="X3" s="21"/>
    </row>
    <row r="4">
      <c r="A4" s="74" t="s">
        <v>55</v>
      </c>
      <c r="B4" s="75">
        <f>D16</f>
        <v>466758.6</v>
      </c>
      <c r="C4" s="75">
        <f>H16</f>
        <v>534650.76</v>
      </c>
      <c r="D4" s="75">
        <f>L16</f>
        <v>608165.2395</v>
      </c>
      <c r="E4" s="75">
        <f>P16</f>
        <v>653309.813</v>
      </c>
      <c r="F4" s="76">
        <f>T16</f>
        <v>734973.5397</v>
      </c>
      <c r="G4" s="75">
        <f>X16</f>
        <v>823170.3644</v>
      </c>
      <c r="H4" s="71"/>
      <c r="I4" s="72" t="s">
        <v>72</v>
      </c>
      <c r="J4" s="34">
        <v>361.0</v>
      </c>
      <c r="K4" s="16"/>
      <c r="L4" s="72" t="s">
        <v>72</v>
      </c>
      <c r="M4" s="34">
        <v>770.0</v>
      </c>
      <c r="N4" s="16"/>
      <c r="O4" s="72" t="s">
        <v>70</v>
      </c>
      <c r="P4" s="40"/>
      <c r="Q4" s="40"/>
      <c r="R4" s="72"/>
      <c r="S4" s="40"/>
      <c r="T4" s="72"/>
      <c r="U4" s="72"/>
      <c r="V4" s="21"/>
      <c r="W4" s="21"/>
      <c r="X4" s="21"/>
    </row>
    <row r="5">
      <c r="A5" s="74" t="s">
        <v>52</v>
      </c>
      <c r="B5" s="75">
        <f>D26</f>
        <v>962808</v>
      </c>
      <c r="C5" s="75">
        <f>H26</f>
        <v>1102852.8</v>
      </c>
      <c r="D5" s="75">
        <f>L26</f>
        <v>1254495.06</v>
      </c>
      <c r="E5" s="75">
        <f>P26</f>
        <v>1418544.414</v>
      </c>
      <c r="F5" s="76">
        <f>T26</f>
        <v>1595862.466</v>
      </c>
      <c r="G5" s="75">
        <f>X26</f>
        <v>1787365.962</v>
      </c>
      <c r="H5" s="16"/>
      <c r="I5" s="77" t="s">
        <v>30</v>
      </c>
      <c r="J5" s="34">
        <v>580.0</v>
      </c>
      <c r="K5" s="16"/>
      <c r="L5" s="77" t="s">
        <v>30</v>
      </c>
      <c r="M5" s="34">
        <v>1200.0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</row>
    <row r="6">
      <c r="A6" s="21"/>
      <c r="B6" s="21"/>
      <c r="C6" s="21"/>
      <c r="D6" s="21"/>
      <c r="E6" s="21"/>
      <c r="F6" s="21"/>
      <c r="G6" s="21"/>
      <c r="H6" s="16"/>
      <c r="I6" s="77" t="s">
        <v>31</v>
      </c>
      <c r="J6" s="34">
        <v>347.0</v>
      </c>
      <c r="K6" s="16"/>
      <c r="L6" s="77" t="s">
        <v>31</v>
      </c>
      <c r="M6" s="34">
        <v>700.0</v>
      </c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</row>
    <row r="7">
      <c r="A7" s="21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</row>
    <row r="8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</row>
    <row r="9">
      <c r="A9" s="12"/>
      <c r="B9" s="12"/>
      <c r="C9" s="12"/>
      <c r="D9" s="12"/>
      <c r="E9" s="12"/>
      <c r="F9" s="78"/>
      <c r="G9" s="78"/>
      <c r="H9" s="78"/>
      <c r="I9" s="78"/>
      <c r="J9" s="78"/>
      <c r="K9" s="78"/>
      <c r="L9" s="78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>
      <c r="A10" s="79" t="s">
        <v>73</v>
      </c>
      <c r="B10" s="18"/>
      <c r="C10" s="18"/>
      <c r="D10" s="19"/>
      <c r="E10" s="80" t="s">
        <v>74</v>
      </c>
      <c r="F10" s="18"/>
      <c r="G10" s="18"/>
      <c r="H10" s="19"/>
      <c r="I10" s="80" t="s">
        <v>75</v>
      </c>
      <c r="J10" s="18"/>
      <c r="K10" s="18"/>
      <c r="L10" s="19"/>
      <c r="M10" s="80" t="s">
        <v>76</v>
      </c>
      <c r="N10" s="18"/>
      <c r="O10" s="18"/>
      <c r="P10" s="19"/>
      <c r="Q10" s="80" t="s">
        <v>77</v>
      </c>
      <c r="R10" s="18"/>
      <c r="S10" s="18"/>
      <c r="T10" s="19"/>
      <c r="U10" s="80" t="s">
        <v>78</v>
      </c>
      <c r="V10" s="18"/>
      <c r="W10" s="18"/>
      <c r="X10" s="19"/>
    </row>
    <row r="11">
      <c r="A11" s="50"/>
      <c r="B11" s="77" t="s">
        <v>79</v>
      </c>
      <c r="C11" s="77" t="s">
        <v>69</v>
      </c>
      <c r="D11" s="77" t="s">
        <v>51</v>
      </c>
      <c r="E11" s="8"/>
      <c r="F11" s="77" t="s">
        <v>79</v>
      </c>
      <c r="G11" s="77" t="s">
        <v>69</v>
      </c>
      <c r="H11" s="77" t="s">
        <v>51</v>
      </c>
      <c r="I11" s="8"/>
      <c r="J11" s="77" t="s">
        <v>79</v>
      </c>
      <c r="K11" s="77" t="s">
        <v>69</v>
      </c>
      <c r="L11" s="77" t="s">
        <v>51</v>
      </c>
      <c r="M11" s="8"/>
      <c r="N11" s="77" t="s">
        <v>79</v>
      </c>
      <c r="O11" s="77" t="s">
        <v>69</v>
      </c>
      <c r="P11" s="77" t="s">
        <v>51</v>
      </c>
      <c r="Q11" s="8"/>
      <c r="R11" s="77" t="s">
        <v>79</v>
      </c>
      <c r="S11" s="77" t="s">
        <v>69</v>
      </c>
      <c r="T11" s="77" t="s">
        <v>51</v>
      </c>
      <c r="U11" s="8"/>
      <c r="V11" s="77" t="s">
        <v>79</v>
      </c>
      <c r="W11" s="77" t="s">
        <v>69</v>
      </c>
      <c r="X11" s="77" t="s">
        <v>51</v>
      </c>
    </row>
    <row r="12">
      <c r="A12" s="9" t="str">
        <f t="shared" ref="A12:A15" si="1">I3</f>
        <v>Tshirt TS-H1</v>
      </c>
      <c r="B12" s="75">
        <f>'Monthly sales(in quantity)'!C13</f>
        <v>265.65</v>
      </c>
      <c r="C12" s="76">
        <f t="shared" ref="C12:C15" si="2">J3-(J3*$P$3)</f>
        <v>277</v>
      </c>
      <c r="D12" s="81">
        <f t="shared" ref="D12:D15" si="3">B12*C12</f>
        <v>73585.05</v>
      </c>
      <c r="E12" s="81"/>
      <c r="F12" s="76">
        <f>'Monthly sales(in quantity)'!D13</f>
        <v>304.29</v>
      </c>
      <c r="G12" s="76">
        <f t="shared" ref="G12:G15" si="4">C12</f>
        <v>277</v>
      </c>
      <c r="H12" s="81">
        <f t="shared" ref="H12:H15" si="5">F12*G12</f>
        <v>84288.33</v>
      </c>
      <c r="I12" s="81"/>
      <c r="J12" s="76">
        <f>'Monthly sales(in quantity)'!E13</f>
        <v>346.129875</v>
      </c>
      <c r="K12" s="76">
        <f t="shared" ref="K12:K15" si="6">G12</f>
        <v>277</v>
      </c>
      <c r="L12" s="81">
        <f t="shared" ref="L12:L15" si="7">J12*K12</f>
        <v>95877.97538</v>
      </c>
      <c r="M12" s="81"/>
      <c r="N12" s="76">
        <f>'Monthly sales(in quantity)'!F13</f>
        <v>391.3930125</v>
      </c>
      <c r="O12" s="76">
        <f t="shared" ref="O12:O15" si="8">K12-(K12*$S$3)</f>
        <v>263.15</v>
      </c>
      <c r="P12" s="81">
        <f t="shared" ref="P12:P15" si="9">N12*O12</f>
        <v>102995.0712</v>
      </c>
      <c r="Q12" s="81"/>
      <c r="R12" s="76">
        <f>'Monthly sales(in quantity)'!G13</f>
        <v>440.3171391</v>
      </c>
      <c r="S12" s="76">
        <f t="shared" ref="S12:S15" si="10">O12</f>
        <v>263.15</v>
      </c>
      <c r="T12" s="81">
        <f t="shared" ref="T12:T15" si="11">R12*S12</f>
        <v>115869.4551</v>
      </c>
      <c r="U12" s="81"/>
      <c r="V12" s="76">
        <f>'Monthly sales(in quantity)'!H13</f>
        <v>493.1551958</v>
      </c>
      <c r="W12" s="76">
        <f t="shared" ref="W12:W15" si="12">S12</f>
        <v>263.15</v>
      </c>
      <c r="X12" s="81">
        <f t="shared" ref="X12:X15" si="13">V12*W12</f>
        <v>129773.7898</v>
      </c>
    </row>
    <row r="13">
      <c r="A13" s="9" t="str">
        <f t="shared" si="1"/>
        <v>Tshirt TS-H2</v>
      </c>
      <c r="B13" s="75">
        <f>'Monthly sales(in quantity)'!C14</f>
        <v>265.65</v>
      </c>
      <c r="C13" s="76">
        <f t="shared" si="2"/>
        <v>361</v>
      </c>
      <c r="D13" s="81">
        <f t="shared" si="3"/>
        <v>95899.65</v>
      </c>
      <c r="E13" s="81"/>
      <c r="F13" s="76">
        <f>'Monthly sales(in quantity)'!D14</f>
        <v>304.29</v>
      </c>
      <c r="G13" s="76">
        <f t="shared" si="4"/>
        <v>361</v>
      </c>
      <c r="H13" s="81">
        <f t="shared" si="5"/>
        <v>109848.69</v>
      </c>
      <c r="I13" s="81"/>
      <c r="J13" s="76">
        <f>'Monthly sales(in quantity)'!E14</f>
        <v>346.129875</v>
      </c>
      <c r="K13" s="76">
        <f t="shared" si="6"/>
        <v>361</v>
      </c>
      <c r="L13" s="81">
        <f t="shared" si="7"/>
        <v>124952.8849</v>
      </c>
      <c r="M13" s="81"/>
      <c r="N13" s="76">
        <f>'Monthly sales(in quantity)'!F14</f>
        <v>391.3930125</v>
      </c>
      <c r="O13" s="76">
        <f t="shared" si="8"/>
        <v>342.95</v>
      </c>
      <c r="P13" s="81">
        <f t="shared" si="9"/>
        <v>134228.2336</v>
      </c>
      <c r="Q13" s="81"/>
      <c r="R13" s="76">
        <f>'Monthly sales(in quantity)'!G14</f>
        <v>440.3171391</v>
      </c>
      <c r="S13" s="76">
        <f t="shared" si="10"/>
        <v>342.95</v>
      </c>
      <c r="T13" s="81">
        <f t="shared" si="11"/>
        <v>151006.7628</v>
      </c>
      <c r="U13" s="81"/>
      <c r="V13" s="76">
        <f>'Monthly sales(in quantity)'!H14</f>
        <v>493.1551958</v>
      </c>
      <c r="W13" s="76">
        <f t="shared" si="12"/>
        <v>342.95</v>
      </c>
      <c r="X13" s="81">
        <f t="shared" si="13"/>
        <v>169127.5744</v>
      </c>
    </row>
    <row r="14">
      <c r="A14" s="9" t="str">
        <f t="shared" si="1"/>
        <v>Jeans</v>
      </c>
      <c r="B14" s="75">
        <f>'Monthly sales(in quantity)'!C15</f>
        <v>415.8</v>
      </c>
      <c r="C14" s="76">
        <f t="shared" si="2"/>
        <v>580</v>
      </c>
      <c r="D14" s="81">
        <f t="shared" si="3"/>
        <v>241164</v>
      </c>
      <c r="E14" s="83"/>
      <c r="F14" s="76">
        <f>'Monthly sales(in quantity)'!D15</f>
        <v>476.28</v>
      </c>
      <c r="G14" s="76">
        <f t="shared" si="4"/>
        <v>580</v>
      </c>
      <c r="H14" s="81">
        <f t="shared" si="5"/>
        <v>276242.4</v>
      </c>
      <c r="I14" s="83"/>
      <c r="J14" s="76">
        <f>'Monthly sales(in quantity)'!E15</f>
        <v>541.7685</v>
      </c>
      <c r="K14" s="76">
        <f t="shared" si="6"/>
        <v>580</v>
      </c>
      <c r="L14" s="81">
        <f t="shared" si="7"/>
        <v>314225.73</v>
      </c>
      <c r="M14" s="81"/>
      <c r="N14" s="76">
        <f>'Monthly sales(in quantity)'!F15</f>
        <v>612.61515</v>
      </c>
      <c r="O14" s="76">
        <f t="shared" si="8"/>
        <v>551</v>
      </c>
      <c r="P14" s="81">
        <f t="shared" si="9"/>
        <v>337550.9477</v>
      </c>
      <c r="Q14" s="83"/>
      <c r="R14" s="76">
        <f>'Monthly sales(in quantity)'!G15</f>
        <v>689.1920438</v>
      </c>
      <c r="S14" s="76">
        <f t="shared" si="10"/>
        <v>551</v>
      </c>
      <c r="T14" s="81">
        <f t="shared" si="11"/>
        <v>379744.8161</v>
      </c>
      <c r="U14" s="83"/>
      <c r="V14" s="76">
        <f>'Monthly sales(in quantity)'!H15</f>
        <v>771.895089</v>
      </c>
      <c r="W14" s="76">
        <f t="shared" si="12"/>
        <v>551</v>
      </c>
      <c r="X14" s="81">
        <f t="shared" si="13"/>
        <v>425314.194</v>
      </c>
    </row>
    <row r="15">
      <c r="A15" s="9" t="str">
        <f t="shared" si="1"/>
        <v>Belt</v>
      </c>
      <c r="B15" s="75">
        <f>'Monthly sales(in quantity)'!C16</f>
        <v>161.7</v>
      </c>
      <c r="C15" s="76">
        <f t="shared" si="2"/>
        <v>347</v>
      </c>
      <c r="D15" s="81">
        <f t="shared" si="3"/>
        <v>56109.9</v>
      </c>
      <c r="E15" s="83"/>
      <c r="F15" s="76">
        <f>'Monthly sales(in quantity)'!D16</f>
        <v>185.22</v>
      </c>
      <c r="G15" s="76">
        <f t="shared" si="4"/>
        <v>347</v>
      </c>
      <c r="H15" s="81">
        <f t="shared" si="5"/>
        <v>64271.34</v>
      </c>
      <c r="I15" s="83"/>
      <c r="J15" s="76">
        <f>'Monthly sales(in quantity)'!E16</f>
        <v>210.68775</v>
      </c>
      <c r="K15" s="76">
        <f t="shared" si="6"/>
        <v>347</v>
      </c>
      <c r="L15" s="81">
        <f t="shared" si="7"/>
        <v>73108.64925</v>
      </c>
      <c r="M15" s="81"/>
      <c r="N15" s="76">
        <f>'Monthly sales(in quantity)'!F16</f>
        <v>238.239225</v>
      </c>
      <c r="O15" s="76">
        <f t="shared" si="8"/>
        <v>329.65</v>
      </c>
      <c r="P15" s="81">
        <f t="shared" si="9"/>
        <v>78535.56052</v>
      </c>
      <c r="Q15" s="83"/>
      <c r="R15" s="76">
        <f>'Monthly sales(in quantity)'!G16</f>
        <v>268.0191281</v>
      </c>
      <c r="S15" s="76">
        <f t="shared" si="10"/>
        <v>329.65</v>
      </c>
      <c r="T15" s="81">
        <f t="shared" si="11"/>
        <v>88352.50559</v>
      </c>
      <c r="U15" s="83"/>
      <c r="V15" s="76">
        <f>'Monthly sales(in quantity)'!H16</f>
        <v>300.1814235</v>
      </c>
      <c r="W15" s="76">
        <f t="shared" si="12"/>
        <v>329.65</v>
      </c>
      <c r="X15" s="81">
        <f t="shared" si="13"/>
        <v>98954.80626</v>
      </c>
    </row>
    <row r="16">
      <c r="A16" s="84" t="s">
        <v>51</v>
      </c>
      <c r="B16" s="85"/>
      <c r="C16" s="85"/>
      <c r="D16" s="85">
        <f>SUM(D12:D15)</f>
        <v>466758.6</v>
      </c>
      <c r="E16" s="85"/>
      <c r="F16" s="86" t="s">
        <v>51</v>
      </c>
      <c r="G16" s="85"/>
      <c r="H16" s="85">
        <f>SUM(H12:H15)</f>
        <v>534650.76</v>
      </c>
      <c r="I16" s="85"/>
      <c r="J16" s="85"/>
      <c r="K16" s="85"/>
      <c r="L16" s="87">
        <f>SUM(L12:L15)</f>
        <v>608165.2395</v>
      </c>
      <c r="M16" s="85"/>
      <c r="N16" s="85"/>
      <c r="O16" s="85"/>
      <c r="P16" s="85">
        <f>SUM(P12:P15)</f>
        <v>653309.813</v>
      </c>
      <c r="Q16" s="85"/>
      <c r="R16" s="85"/>
      <c r="S16" s="85"/>
      <c r="T16" s="85">
        <f>SUM(T12:T15)</f>
        <v>734973.5397</v>
      </c>
      <c r="U16" s="85"/>
      <c r="V16" s="85"/>
      <c r="W16" s="85"/>
      <c r="X16" s="87">
        <f>SUM(X12:X15)</f>
        <v>823170.3644</v>
      </c>
    </row>
    <row r="17">
      <c r="A17" s="88"/>
      <c r="B17" s="88"/>
      <c r="C17" s="88"/>
      <c r="D17" s="88"/>
      <c r="E17" s="88"/>
      <c r="F17" s="88"/>
      <c r="G17" s="88"/>
      <c r="H17" s="88"/>
      <c r="I17" s="88"/>
      <c r="J17" s="88"/>
      <c r="K17" s="88"/>
      <c r="L17" s="88"/>
      <c r="M17" s="88"/>
      <c r="N17" s="88"/>
      <c r="O17" s="88"/>
      <c r="P17" s="88"/>
      <c r="Q17" s="88"/>
      <c r="R17" s="88"/>
      <c r="S17" s="88"/>
      <c r="T17" s="88"/>
      <c r="U17" s="88"/>
      <c r="V17" s="88"/>
      <c r="W17" s="88"/>
      <c r="X17" s="88"/>
    </row>
    <row r="18">
      <c r="A18" s="88"/>
      <c r="B18" s="88"/>
      <c r="C18" s="88"/>
      <c r="D18" s="88"/>
      <c r="E18" s="88"/>
      <c r="F18" s="88"/>
      <c r="G18" s="88"/>
      <c r="H18" s="88"/>
      <c r="I18" s="88"/>
      <c r="J18" s="88"/>
      <c r="K18" s="88"/>
      <c r="L18" s="88"/>
      <c r="M18" s="88"/>
      <c r="N18" s="88"/>
      <c r="O18" s="88"/>
      <c r="P18" s="88"/>
      <c r="Q18" s="88"/>
      <c r="R18" s="88"/>
      <c r="S18" s="88"/>
      <c r="T18" s="88"/>
      <c r="U18" s="88"/>
      <c r="V18" s="88"/>
      <c r="W18" s="88"/>
      <c r="X18" s="88"/>
    </row>
    <row r="19">
      <c r="A19" s="89"/>
      <c r="B19" s="89"/>
      <c r="C19" s="89"/>
      <c r="D19" s="89"/>
      <c r="E19" s="89"/>
      <c r="F19" s="89"/>
      <c r="G19" s="89"/>
      <c r="H19" s="89"/>
      <c r="I19" s="89"/>
      <c r="J19" s="89"/>
      <c r="K19" s="89"/>
      <c r="L19" s="89"/>
      <c r="M19" s="88"/>
      <c r="N19" s="88"/>
      <c r="O19" s="88"/>
      <c r="P19" s="88"/>
      <c r="Q19" s="88"/>
      <c r="R19" s="88"/>
      <c r="S19" s="88"/>
      <c r="T19" s="88"/>
      <c r="U19" s="88"/>
      <c r="V19" s="88"/>
      <c r="W19" s="88"/>
      <c r="X19" s="88"/>
    </row>
    <row r="20">
      <c r="A20" s="90" t="s">
        <v>80</v>
      </c>
      <c r="B20" s="18"/>
      <c r="C20" s="18"/>
      <c r="D20" s="19"/>
      <c r="E20" s="90" t="s">
        <v>81</v>
      </c>
      <c r="F20" s="18"/>
      <c r="G20" s="18"/>
      <c r="H20" s="19"/>
      <c r="I20" s="90" t="s">
        <v>82</v>
      </c>
      <c r="J20" s="18"/>
      <c r="K20" s="18"/>
      <c r="L20" s="19"/>
      <c r="M20" s="90" t="s">
        <v>83</v>
      </c>
      <c r="N20" s="18"/>
      <c r="O20" s="18"/>
      <c r="P20" s="19"/>
      <c r="Q20" s="90" t="s">
        <v>84</v>
      </c>
      <c r="R20" s="18"/>
      <c r="S20" s="18"/>
      <c r="T20" s="19"/>
      <c r="U20" s="90" t="s">
        <v>85</v>
      </c>
      <c r="V20" s="18"/>
      <c r="W20" s="18"/>
      <c r="X20" s="19"/>
    </row>
    <row r="21">
      <c r="A21" s="9"/>
      <c r="B21" s="76" t="s">
        <v>79</v>
      </c>
      <c r="C21" s="76" t="s">
        <v>70</v>
      </c>
      <c r="D21" s="76" t="s">
        <v>51</v>
      </c>
      <c r="E21" s="81"/>
      <c r="F21" s="76" t="s">
        <v>79</v>
      </c>
      <c r="G21" s="76" t="s">
        <v>70</v>
      </c>
      <c r="H21" s="76" t="s">
        <v>51</v>
      </c>
      <c r="I21" s="81"/>
      <c r="J21" s="76" t="s">
        <v>79</v>
      </c>
      <c r="K21" s="76" t="s">
        <v>70</v>
      </c>
      <c r="L21" s="76" t="s">
        <v>51</v>
      </c>
      <c r="M21" s="81"/>
      <c r="N21" s="76" t="s">
        <v>79</v>
      </c>
      <c r="O21" s="76" t="s">
        <v>70</v>
      </c>
      <c r="P21" s="76" t="s">
        <v>51</v>
      </c>
      <c r="Q21" s="81"/>
      <c r="R21" s="76" t="s">
        <v>79</v>
      </c>
      <c r="S21" s="76" t="s">
        <v>70</v>
      </c>
      <c r="T21" s="76" t="s">
        <v>51</v>
      </c>
      <c r="U21" s="81"/>
      <c r="V21" s="76" t="s">
        <v>79</v>
      </c>
      <c r="W21" s="76" t="s">
        <v>70</v>
      </c>
      <c r="X21" s="76" t="s">
        <v>51</v>
      </c>
    </row>
    <row r="22">
      <c r="A22" s="9" t="str">
        <f t="shared" ref="A22:A25" si="14">I3</f>
        <v>Tshirt TS-H1</v>
      </c>
      <c r="B22" s="81">
        <f t="shared" ref="B22:B25" si="15">B12</f>
        <v>265.65</v>
      </c>
      <c r="C22" s="76">
        <f t="shared" ref="C22:C25" si="16">M3-(M3*$P$4)</f>
        <v>550</v>
      </c>
      <c r="D22" s="81">
        <f t="shared" ref="D22:D25" si="17">B22*C22</f>
        <v>146107.5</v>
      </c>
      <c r="E22" s="81"/>
      <c r="F22" s="81">
        <f t="shared" ref="F22:F25" si="18">F12</f>
        <v>304.29</v>
      </c>
      <c r="G22" s="76">
        <f t="shared" ref="G22:G25" si="19">M3</f>
        <v>550</v>
      </c>
      <c r="H22" s="81">
        <f t="shared" ref="H22:H25" si="20">F22*G22</f>
        <v>167359.5</v>
      </c>
      <c r="I22" s="81"/>
      <c r="J22" s="81">
        <f t="shared" ref="J22:J25" si="21">J12</f>
        <v>346.129875</v>
      </c>
      <c r="K22" s="76">
        <f t="shared" ref="K22:K25" si="22">G22</f>
        <v>550</v>
      </c>
      <c r="L22" s="81">
        <f t="shared" ref="L22:L25" si="23">J22*K22</f>
        <v>190371.4313</v>
      </c>
      <c r="M22" s="81"/>
      <c r="N22" s="81">
        <f t="shared" ref="N22:N25" si="24">N12</f>
        <v>391.3930125</v>
      </c>
      <c r="O22" s="76">
        <f t="shared" ref="O22:O25" si="25">M3-(M3*$S$4)</f>
        <v>550</v>
      </c>
      <c r="P22" s="81">
        <f t="shared" ref="P22:P25" si="26">N22*O22</f>
        <v>215266.1569</v>
      </c>
      <c r="Q22" s="81"/>
      <c r="R22" s="81">
        <f t="shared" ref="R22:R25" si="27">R12</f>
        <v>440.3171391</v>
      </c>
      <c r="S22" s="76">
        <f t="shared" ref="S22:S25" si="28">O22</f>
        <v>550</v>
      </c>
      <c r="T22" s="81">
        <f t="shared" ref="T22:T25" si="29">R22*S22</f>
        <v>242174.4265</v>
      </c>
      <c r="U22" s="81"/>
      <c r="V22" s="81">
        <f t="shared" ref="V22:V25" si="30">V12</f>
        <v>493.1551958</v>
      </c>
      <c r="W22" s="76">
        <f t="shared" ref="W22:W25" si="31">S22</f>
        <v>550</v>
      </c>
      <c r="X22" s="81">
        <f t="shared" ref="X22:X25" si="32">V22*W22</f>
        <v>271235.3577</v>
      </c>
    </row>
    <row r="23">
      <c r="A23" s="9" t="str">
        <f t="shared" si="14"/>
        <v>Tshirt TS-H2</v>
      </c>
      <c r="B23" s="81">
        <f t="shared" si="15"/>
        <v>265.65</v>
      </c>
      <c r="C23" s="76">
        <f t="shared" si="16"/>
        <v>770</v>
      </c>
      <c r="D23" s="81">
        <f t="shared" si="17"/>
        <v>204550.5</v>
      </c>
      <c r="E23" s="81"/>
      <c r="F23" s="81">
        <f t="shared" si="18"/>
        <v>304.29</v>
      </c>
      <c r="G23" s="76">
        <f t="shared" si="19"/>
        <v>770</v>
      </c>
      <c r="H23" s="81">
        <f t="shared" si="20"/>
        <v>234303.3</v>
      </c>
      <c r="I23" s="81"/>
      <c r="J23" s="81">
        <f t="shared" si="21"/>
        <v>346.129875</v>
      </c>
      <c r="K23" s="76">
        <f t="shared" si="22"/>
        <v>770</v>
      </c>
      <c r="L23" s="81">
        <f t="shared" si="23"/>
        <v>266520.0038</v>
      </c>
      <c r="M23" s="81"/>
      <c r="N23" s="81">
        <f t="shared" si="24"/>
        <v>391.3930125</v>
      </c>
      <c r="O23" s="76">
        <f t="shared" si="25"/>
        <v>770</v>
      </c>
      <c r="P23" s="81">
        <f t="shared" si="26"/>
        <v>301372.6196</v>
      </c>
      <c r="Q23" s="81"/>
      <c r="R23" s="81">
        <f t="shared" si="27"/>
        <v>440.3171391</v>
      </c>
      <c r="S23" s="76">
        <f t="shared" si="28"/>
        <v>770</v>
      </c>
      <c r="T23" s="81">
        <f t="shared" si="29"/>
        <v>339044.1971</v>
      </c>
      <c r="U23" s="81"/>
      <c r="V23" s="81">
        <f t="shared" si="30"/>
        <v>493.1551958</v>
      </c>
      <c r="W23" s="76">
        <f t="shared" si="31"/>
        <v>770</v>
      </c>
      <c r="X23" s="81">
        <f t="shared" si="32"/>
        <v>379729.5007</v>
      </c>
    </row>
    <row r="24">
      <c r="A24" s="9" t="str">
        <f t="shared" si="14"/>
        <v>Jeans</v>
      </c>
      <c r="B24" s="81">
        <f t="shared" si="15"/>
        <v>415.8</v>
      </c>
      <c r="C24" s="76">
        <f t="shared" si="16"/>
        <v>1200</v>
      </c>
      <c r="D24" s="81">
        <f t="shared" si="17"/>
        <v>498960</v>
      </c>
      <c r="E24" s="83"/>
      <c r="F24" s="81">
        <f t="shared" si="18"/>
        <v>476.28</v>
      </c>
      <c r="G24" s="76">
        <f t="shared" si="19"/>
        <v>1200</v>
      </c>
      <c r="H24" s="81">
        <f t="shared" si="20"/>
        <v>571536</v>
      </c>
      <c r="I24" s="83"/>
      <c r="J24" s="81">
        <f t="shared" si="21"/>
        <v>541.7685</v>
      </c>
      <c r="K24" s="76">
        <f t="shared" si="22"/>
        <v>1200</v>
      </c>
      <c r="L24" s="81">
        <f t="shared" si="23"/>
        <v>650122.2</v>
      </c>
      <c r="M24" s="83"/>
      <c r="N24" s="81">
        <f t="shared" si="24"/>
        <v>612.61515</v>
      </c>
      <c r="O24" s="76">
        <f t="shared" si="25"/>
        <v>1200</v>
      </c>
      <c r="P24" s="81">
        <f t="shared" si="26"/>
        <v>735138.18</v>
      </c>
      <c r="Q24" s="83"/>
      <c r="R24" s="81">
        <f t="shared" si="27"/>
        <v>689.1920438</v>
      </c>
      <c r="S24" s="76">
        <f t="shared" si="28"/>
        <v>1200</v>
      </c>
      <c r="T24" s="81">
        <f t="shared" si="29"/>
        <v>827030.4525</v>
      </c>
      <c r="U24" s="83"/>
      <c r="V24" s="81">
        <f t="shared" si="30"/>
        <v>771.895089</v>
      </c>
      <c r="W24" s="76">
        <f t="shared" si="31"/>
        <v>1200</v>
      </c>
      <c r="X24" s="81">
        <f t="shared" si="32"/>
        <v>926274.1068</v>
      </c>
    </row>
    <row r="25">
      <c r="A25" s="9" t="str">
        <f t="shared" si="14"/>
        <v>Belt</v>
      </c>
      <c r="B25" s="81">
        <f t="shared" si="15"/>
        <v>161.7</v>
      </c>
      <c r="C25" s="76">
        <f t="shared" si="16"/>
        <v>700</v>
      </c>
      <c r="D25" s="81">
        <f t="shared" si="17"/>
        <v>113190</v>
      </c>
      <c r="E25" s="83"/>
      <c r="F25" s="81">
        <f t="shared" si="18"/>
        <v>185.22</v>
      </c>
      <c r="G25" s="76">
        <f t="shared" si="19"/>
        <v>700</v>
      </c>
      <c r="H25" s="81">
        <f t="shared" si="20"/>
        <v>129654</v>
      </c>
      <c r="I25" s="83"/>
      <c r="J25" s="81">
        <f t="shared" si="21"/>
        <v>210.68775</v>
      </c>
      <c r="K25" s="76">
        <f t="shared" si="22"/>
        <v>700</v>
      </c>
      <c r="L25" s="81">
        <f t="shared" si="23"/>
        <v>147481.425</v>
      </c>
      <c r="M25" s="83"/>
      <c r="N25" s="81">
        <f t="shared" si="24"/>
        <v>238.239225</v>
      </c>
      <c r="O25" s="76">
        <f t="shared" si="25"/>
        <v>700</v>
      </c>
      <c r="P25" s="81">
        <f t="shared" si="26"/>
        <v>166767.4575</v>
      </c>
      <c r="Q25" s="83"/>
      <c r="R25" s="81">
        <f t="shared" si="27"/>
        <v>268.0191281</v>
      </c>
      <c r="S25" s="76">
        <f t="shared" si="28"/>
        <v>700</v>
      </c>
      <c r="T25" s="81">
        <f t="shared" si="29"/>
        <v>187613.3897</v>
      </c>
      <c r="U25" s="83"/>
      <c r="V25" s="81">
        <f t="shared" si="30"/>
        <v>300.1814235</v>
      </c>
      <c r="W25" s="76">
        <f t="shared" si="31"/>
        <v>700</v>
      </c>
      <c r="X25" s="81">
        <f t="shared" si="32"/>
        <v>210126.9965</v>
      </c>
    </row>
    <row r="26">
      <c r="A26" s="84" t="s">
        <v>51</v>
      </c>
      <c r="B26" s="85"/>
      <c r="C26" s="85"/>
      <c r="D26" s="85">
        <f>SUM(D22:D25)</f>
        <v>962808</v>
      </c>
      <c r="E26" s="85"/>
      <c r="F26" s="87"/>
      <c r="G26" s="87"/>
      <c r="H26" s="85">
        <f>SUM(H22:H25)</f>
        <v>1102852.8</v>
      </c>
      <c r="I26" s="85"/>
      <c r="J26" s="85"/>
      <c r="K26" s="85"/>
      <c r="L26" s="85">
        <f>SUM(L22:L25)</f>
        <v>1254495.06</v>
      </c>
      <c r="M26" s="85"/>
      <c r="N26" s="85"/>
      <c r="O26" s="86"/>
      <c r="P26" s="85">
        <f>SUM(P22:P25)</f>
        <v>1418544.414</v>
      </c>
      <c r="Q26" s="85"/>
      <c r="R26" s="87"/>
      <c r="S26" s="87"/>
      <c r="T26" s="85">
        <f>SUM(T22:T25)</f>
        <v>1595862.466</v>
      </c>
      <c r="U26" s="85"/>
      <c r="V26" s="85"/>
      <c r="W26" s="85"/>
      <c r="X26" s="85">
        <f>SUM(X22:X25)</f>
        <v>1787365.962</v>
      </c>
    </row>
  </sheetData>
  <mergeCells count="16">
    <mergeCell ref="M10:P10"/>
    <mergeCell ref="Q10:T10"/>
    <mergeCell ref="U10:X10"/>
    <mergeCell ref="A20:D20"/>
    <mergeCell ref="E20:H20"/>
    <mergeCell ref="I20:L20"/>
    <mergeCell ref="M20:P20"/>
    <mergeCell ref="Q20:T20"/>
    <mergeCell ref="U20:X20"/>
    <mergeCell ref="A1:G2"/>
    <mergeCell ref="I1:J1"/>
    <mergeCell ref="L1:M1"/>
    <mergeCell ref="O1:U1"/>
    <mergeCell ref="A10:D10"/>
    <mergeCell ref="E10:H10"/>
    <mergeCell ref="I10:L10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2" t="s">
        <v>87</v>
      </c>
      <c r="B1" s="61"/>
      <c r="C1" s="61"/>
      <c r="D1" s="61"/>
      <c r="E1" s="61"/>
      <c r="F1" s="61"/>
      <c r="G1" s="62"/>
      <c r="H1" s="63"/>
      <c r="I1" s="64" t="s">
        <v>66</v>
      </c>
      <c r="J1" s="19"/>
      <c r="K1" s="16"/>
      <c r="L1" s="65" t="s">
        <v>67</v>
      </c>
      <c r="M1" s="3"/>
      <c r="N1" s="63"/>
      <c r="O1" s="66" t="s">
        <v>68</v>
      </c>
      <c r="P1" s="2"/>
      <c r="Q1" s="2"/>
      <c r="R1" s="2"/>
      <c r="S1" s="2"/>
      <c r="T1" s="2"/>
      <c r="U1" s="3"/>
      <c r="V1" s="21"/>
      <c r="W1" s="21"/>
      <c r="X1" s="21"/>
    </row>
    <row r="2">
      <c r="A2" s="67"/>
      <c r="B2" s="18"/>
      <c r="C2" s="18"/>
      <c r="D2" s="18"/>
      <c r="E2" s="18"/>
      <c r="F2" s="18"/>
      <c r="G2" s="19"/>
      <c r="H2" s="68"/>
      <c r="I2" s="37" t="s">
        <v>38</v>
      </c>
      <c r="J2" s="69" t="s">
        <v>69</v>
      </c>
      <c r="K2" s="16"/>
      <c r="L2" s="37" t="s">
        <v>38</v>
      </c>
      <c r="M2" s="69" t="s">
        <v>70</v>
      </c>
      <c r="N2" s="63"/>
      <c r="O2" s="69"/>
      <c r="P2" s="70" t="s">
        <v>45</v>
      </c>
      <c r="Q2" s="70" t="s">
        <v>46</v>
      </c>
      <c r="R2" s="70" t="s">
        <v>47</v>
      </c>
      <c r="S2" s="70" t="s">
        <v>48</v>
      </c>
      <c r="T2" s="70" t="s">
        <v>49</v>
      </c>
      <c r="U2" s="70" t="s">
        <v>50</v>
      </c>
      <c r="V2" s="21"/>
      <c r="W2" s="21"/>
      <c r="X2" s="21"/>
    </row>
    <row r="3">
      <c r="A3" s="50"/>
      <c r="B3" s="70" t="s">
        <v>39</v>
      </c>
      <c r="C3" s="70" t="s">
        <v>40</v>
      </c>
      <c r="D3" s="70" t="s">
        <v>41</v>
      </c>
      <c r="E3" s="70" t="s">
        <v>42</v>
      </c>
      <c r="F3" s="70" t="s">
        <v>19</v>
      </c>
      <c r="G3" s="70" t="s">
        <v>43</v>
      </c>
      <c r="H3" s="71"/>
      <c r="I3" s="72" t="s">
        <v>71</v>
      </c>
      <c r="J3" s="34">
        <v>277.0</v>
      </c>
      <c r="K3" s="16"/>
      <c r="L3" s="72" t="s">
        <v>71</v>
      </c>
      <c r="M3" s="34">
        <v>550.0</v>
      </c>
      <c r="N3" s="16"/>
      <c r="O3" s="72" t="s">
        <v>69</v>
      </c>
      <c r="P3" s="40"/>
      <c r="Q3" s="40"/>
      <c r="R3" s="40"/>
      <c r="S3" s="39">
        <v>0.05</v>
      </c>
      <c r="T3" s="73"/>
      <c r="U3" s="73"/>
      <c r="V3" s="21"/>
      <c r="W3" s="21"/>
      <c r="X3" s="21"/>
    </row>
    <row r="4">
      <c r="A4" s="74" t="s">
        <v>55</v>
      </c>
      <c r="B4" s="75">
        <f>D16</f>
        <v>1453830.84</v>
      </c>
      <c r="C4" s="75">
        <f>H16</f>
        <v>1665297.144</v>
      </c>
      <c r="D4" s="75">
        <f>L16</f>
        <v>1894275.501</v>
      </c>
      <c r="E4" s="75">
        <f>P16</f>
        <v>2034889.029</v>
      </c>
      <c r="F4" s="76">
        <f>T16</f>
        <v>2289250.158</v>
      </c>
      <c r="G4" s="75">
        <f>X16</f>
        <v>2563960.176</v>
      </c>
      <c r="H4" s="71"/>
      <c r="I4" s="72" t="s">
        <v>72</v>
      </c>
      <c r="J4" s="34">
        <v>361.0</v>
      </c>
      <c r="K4" s="16"/>
      <c r="L4" s="72" t="s">
        <v>72</v>
      </c>
      <c r="M4" s="34">
        <v>770.0</v>
      </c>
      <c r="N4" s="16"/>
      <c r="O4" s="72" t="s">
        <v>70</v>
      </c>
      <c r="P4" s="40"/>
      <c r="Q4" s="40"/>
      <c r="R4" s="72"/>
      <c r="S4" s="40"/>
      <c r="T4" s="72"/>
      <c r="U4" s="72"/>
      <c r="V4" s="21"/>
      <c r="W4" s="21"/>
      <c r="X4" s="21"/>
    </row>
    <row r="5">
      <c r="A5" s="74" t="s">
        <v>52</v>
      </c>
      <c r="B5" s="75">
        <f>D26</f>
        <v>3028687.2</v>
      </c>
      <c r="C5" s="75">
        <f>H26</f>
        <v>3469223.52</v>
      </c>
      <c r="D5" s="75">
        <f>L26</f>
        <v>3946241.754</v>
      </c>
      <c r="E5" s="75">
        <f>P26</f>
        <v>4462288.753</v>
      </c>
      <c r="F5" s="76">
        <f>T26</f>
        <v>5020074.847</v>
      </c>
      <c r="G5" s="75">
        <f>X26</f>
        <v>5622483.828</v>
      </c>
      <c r="H5" s="16"/>
      <c r="I5" s="77" t="s">
        <v>30</v>
      </c>
      <c r="J5" s="34">
        <v>580.0</v>
      </c>
      <c r="K5" s="16"/>
      <c r="L5" s="77" t="s">
        <v>30</v>
      </c>
      <c r="M5" s="34">
        <v>1200.0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</row>
    <row r="6">
      <c r="A6" s="21"/>
      <c r="B6" s="21"/>
      <c r="C6" s="21"/>
      <c r="D6" s="21"/>
      <c r="E6" s="21"/>
      <c r="F6" s="21"/>
      <c r="G6" s="21"/>
      <c r="H6" s="16"/>
      <c r="I6" s="77" t="s">
        <v>31</v>
      </c>
      <c r="J6" s="34">
        <v>347.0</v>
      </c>
      <c r="K6" s="16"/>
      <c r="L6" s="77" t="s">
        <v>31</v>
      </c>
      <c r="M6" s="34">
        <v>700.0</v>
      </c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</row>
    <row r="7">
      <c r="A7" s="21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</row>
    <row r="8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</row>
    <row r="9">
      <c r="A9" s="12"/>
      <c r="B9" s="12"/>
      <c r="C9" s="12"/>
      <c r="D9" s="12"/>
      <c r="E9" s="12"/>
      <c r="F9" s="78"/>
      <c r="G9" s="78"/>
      <c r="H9" s="78"/>
      <c r="I9" s="78"/>
      <c r="J9" s="78"/>
      <c r="K9" s="78"/>
      <c r="L9" s="78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>
      <c r="A10" s="79" t="s">
        <v>73</v>
      </c>
      <c r="B10" s="18"/>
      <c r="C10" s="18"/>
      <c r="D10" s="19"/>
      <c r="E10" s="80" t="s">
        <v>74</v>
      </c>
      <c r="F10" s="18"/>
      <c r="G10" s="18"/>
      <c r="H10" s="19"/>
      <c r="I10" s="80" t="s">
        <v>75</v>
      </c>
      <c r="J10" s="18"/>
      <c r="K10" s="18"/>
      <c r="L10" s="19"/>
      <c r="M10" s="80" t="s">
        <v>76</v>
      </c>
      <c r="N10" s="18"/>
      <c r="O10" s="18"/>
      <c r="P10" s="19"/>
      <c r="Q10" s="80" t="s">
        <v>77</v>
      </c>
      <c r="R10" s="18"/>
      <c r="S10" s="18"/>
      <c r="T10" s="19"/>
      <c r="U10" s="80" t="s">
        <v>78</v>
      </c>
      <c r="V10" s="18"/>
      <c r="W10" s="18"/>
      <c r="X10" s="19"/>
    </row>
    <row r="11">
      <c r="A11" s="50"/>
      <c r="B11" s="77" t="s">
        <v>79</v>
      </c>
      <c r="C11" s="77" t="s">
        <v>69</v>
      </c>
      <c r="D11" s="77" t="s">
        <v>51</v>
      </c>
      <c r="E11" s="8"/>
      <c r="F11" s="77" t="s">
        <v>79</v>
      </c>
      <c r="G11" s="77" t="s">
        <v>69</v>
      </c>
      <c r="H11" s="77" t="s">
        <v>51</v>
      </c>
      <c r="I11" s="8"/>
      <c r="J11" s="77" t="s">
        <v>79</v>
      </c>
      <c r="K11" s="77" t="s">
        <v>69</v>
      </c>
      <c r="L11" s="77" t="s">
        <v>51</v>
      </c>
      <c r="M11" s="8"/>
      <c r="N11" s="77" t="s">
        <v>79</v>
      </c>
      <c r="O11" s="77" t="s">
        <v>69</v>
      </c>
      <c r="P11" s="77" t="s">
        <v>51</v>
      </c>
      <c r="Q11" s="8"/>
      <c r="R11" s="77" t="s">
        <v>79</v>
      </c>
      <c r="S11" s="77" t="s">
        <v>69</v>
      </c>
      <c r="T11" s="77" t="s">
        <v>51</v>
      </c>
      <c r="U11" s="8"/>
      <c r="V11" s="77" t="s">
        <v>79</v>
      </c>
      <c r="W11" s="77" t="s">
        <v>69</v>
      </c>
      <c r="X11" s="77" t="s">
        <v>51</v>
      </c>
    </row>
    <row r="12">
      <c r="A12" s="9" t="str">
        <f t="shared" ref="A12:A15" si="1">I3</f>
        <v>Tshirt TS-H1</v>
      </c>
      <c r="B12" s="75">
        <f>'Monthly sales(in quantity)'!C18</f>
        <v>159.39</v>
      </c>
      <c r="C12" s="76">
        <f t="shared" ref="C12:C15" si="2">J3-(J3*$P$3)</f>
        <v>277</v>
      </c>
      <c r="D12" s="81">
        <f t="shared" ref="D12:D15" si="3">B12*C12</f>
        <v>44151.03</v>
      </c>
      <c r="E12" s="81"/>
      <c r="F12" s="76">
        <f>'Monthly sales(in quantity)'!D18</f>
        <v>182.574</v>
      </c>
      <c r="G12" s="76">
        <f t="shared" ref="G12:G15" si="4">C12</f>
        <v>277</v>
      </c>
      <c r="H12" s="81">
        <f t="shared" ref="H12:H15" si="5">F12*G12</f>
        <v>50572.998</v>
      </c>
      <c r="I12" s="81"/>
      <c r="J12" s="76">
        <f>'Monthly sales(in quantity)'!E18</f>
        <v>207.677925</v>
      </c>
      <c r="K12" s="76">
        <f t="shared" ref="K12:K15" si="6">G12</f>
        <v>277</v>
      </c>
      <c r="L12" s="81">
        <f t="shared" ref="L12:L15" si="7">J12*K12</f>
        <v>57526.78523</v>
      </c>
      <c r="M12" s="81"/>
      <c r="N12" s="76">
        <f>'Monthly sales(in quantity)'!F18</f>
        <v>234.8358075</v>
      </c>
      <c r="O12" s="76">
        <f t="shared" ref="O12:O15" si="8">K12-(K12*$S$3)</f>
        <v>263.15</v>
      </c>
      <c r="P12" s="81">
        <f t="shared" ref="P12:P15" si="9">N12*O12</f>
        <v>61797.04274</v>
      </c>
      <c r="Q12" s="81"/>
      <c r="R12" s="76">
        <f>'Monthly sales(in quantity)'!G18</f>
        <v>264.1902834</v>
      </c>
      <c r="S12" s="76">
        <f t="shared" ref="S12:S15" si="10">O12</f>
        <v>263.15</v>
      </c>
      <c r="T12" s="81">
        <f t="shared" ref="T12:T15" si="11">R12*S12</f>
        <v>69521.67309</v>
      </c>
      <c r="U12" s="81"/>
      <c r="V12" s="76">
        <f>'Monthly sales(in quantity)'!H18</f>
        <v>295.8931175</v>
      </c>
      <c r="W12" s="76">
        <f t="shared" ref="W12:W15" si="12">S12</f>
        <v>263.15</v>
      </c>
      <c r="X12" s="81">
        <f t="shared" ref="X12:X15" si="13">V12*W12</f>
        <v>77864.27386</v>
      </c>
    </row>
    <row r="13">
      <c r="A13" s="9" t="str">
        <f t="shared" si="1"/>
        <v>Tshirt TS-H2</v>
      </c>
      <c r="B13" s="75">
        <f>'Monthly sales(in quantity)'!C19</f>
        <v>1434.51</v>
      </c>
      <c r="C13" s="76">
        <f t="shared" si="2"/>
        <v>361</v>
      </c>
      <c r="D13" s="81">
        <f t="shared" si="3"/>
        <v>517858.11</v>
      </c>
      <c r="E13" s="81"/>
      <c r="F13" s="76">
        <f>'Monthly sales(in quantity)'!D19</f>
        <v>1643.166</v>
      </c>
      <c r="G13" s="76">
        <f t="shared" si="4"/>
        <v>361</v>
      </c>
      <c r="H13" s="81">
        <f t="shared" si="5"/>
        <v>593182.926</v>
      </c>
      <c r="I13" s="81"/>
      <c r="J13" s="76">
        <f>'Monthly sales(in quantity)'!E19</f>
        <v>1869.101325</v>
      </c>
      <c r="K13" s="76">
        <f t="shared" si="6"/>
        <v>361</v>
      </c>
      <c r="L13" s="81">
        <f t="shared" si="7"/>
        <v>674745.5783</v>
      </c>
      <c r="M13" s="81"/>
      <c r="N13" s="76">
        <f>'Monthly sales(in quantity)'!F19</f>
        <v>2113.522268</v>
      </c>
      <c r="O13" s="76">
        <f t="shared" si="8"/>
        <v>342.95</v>
      </c>
      <c r="P13" s="81">
        <f t="shared" si="9"/>
        <v>724832.4616</v>
      </c>
      <c r="Q13" s="81"/>
      <c r="R13" s="76">
        <f>'Monthly sales(in quantity)'!G19</f>
        <v>2377.712551</v>
      </c>
      <c r="S13" s="76">
        <f t="shared" si="10"/>
        <v>342.95</v>
      </c>
      <c r="T13" s="81">
        <f t="shared" si="11"/>
        <v>815436.5193</v>
      </c>
      <c r="U13" s="81"/>
      <c r="V13" s="76">
        <f>'Monthly sales(in quantity)'!H19</f>
        <v>2663.038057</v>
      </c>
      <c r="W13" s="76">
        <f t="shared" si="12"/>
        <v>342.95</v>
      </c>
      <c r="X13" s="81">
        <f t="shared" si="13"/>
        <v>913288.9017</v>
      </c>
    </row>
    <row r="14">
      <c r="A14" s="9" t="str">
        <f t="shared" si="1"/>
        <v>Jeans</v>
      </c>
      <c r="B14" s="75">
        <f>'Monthly sales(in quantity)'!C20</f>
        <v>1247.4</v>
      </c>
      <c r="C14" s="76">
        <f t="shared" si="2"/>
        <v>580</v>
      </c>
      <c r="D14" s="81">
        <f t="shared" si="3"/>
        <v>723492</v>
      </c>
      <c r="E14" s="83"/>
      <c r="F14" s="76">
        <f>'Monthly sales(in quantity)'!D20</f>
        <v>1428.84</v>
      </c>
      <c r="G14" s="76">
        <f t="shared" si="4"/>
        <v>580</v>
      </c>
      <c r="H14" s="81">
        <f t="shared" si="5"/>
        <v>828727.2</v>
      </c>
      <c r="I14" s="83"/>
      <c r="J14" s="76">
        <f>'Monthly sales(in quantity)'!E20</f>
        <v>1625.3055</v>
      </c>
      <c r="K14" s="76">
        <f t="shared" si="6"/>
        <v>580</v>
      </c>
      <c r="L14" s="81">
        <f t="shared" si="7"/>
        <v>942677.19</v>
      </c>
      <c r="M14" s="81"/>
      <c r="N14" s="76">
        <f>'Monthly sales(in quantity)'!F20</f>
        <v>1837.84545</v>
      </c>
      <c r="O14" s="76">
        <f t="shared" si="8"/>
        <v>551</v>
      </c>
      <c r="P14" s="81">
        <f t="shared" si="9"/>
        <v>1012652.843</v>
      </c>
      <c r="Q14" s="83"/>
      <c r="R14" s="76">
        <f>'Monthly sales(in quantity)'!G20</f>
        <v>2067.576131</v>
      </c>
      <c r="S14" s="76">
        <f t="shared" si="10"/>
        <v>551</v>
      </c>
      <c r="T14" s="81">
        <f t="shared" si="11"/>
        <v>1139234.448</v>
      </c>
      <c r="U14" s="83"/>
      <c r="V14" s="76">
        <f>'Monthly sales(in quantity)'!H20</f>
        <v>2315.685267</v>
      </c>
      <c r="W14" s="76">
        <f t="shared" si="12"/>
        <v>551</v>
      </c>
      <c r="X14" s="81">
        <f t="shared" si="13"/>
        <v>1275942.582</v>
      </c>
    </row>
    <row r="15">
      <c r="A15" s="9" t="str">
        <f t="shared" si="1"/>
        <v>Belt</v>
      </c>
      <c r="B15" s="75">
        <f>'Monthly sales(in quantity)'!C21</f>
        <v>485.1</v>
      </c>
      <c r="C15" s="76">
        <f t="shared" si="2"/>
        <v>347</v>
      </c>
      <c r="D15" s="81">
        <f t="shared" si="3"/>
        <v>168329.7</v>
      </c>
      <c r="E15" s="83"/>
      <c r="F15" s="76">
        <f>'Monthly sales(in quantity)'!D21</f>
        <v>555.66</v>
      </c>
      <c r="G15" s="76">
        <f t="shared" si="4"/>
        <v>347</v>
      </c>
      <c r="H15" s="81">
        <f t="shared" si="5"/>
        <v>192814.02</v>
      </c>
      <c r="I15" s="83"/>
      <c r="J15" s="76">
        <f>'Monthly sales(in quantity)'!E21</f>
        <v>632.06325</v>
      </c>
      <c r="K15" s="76">
        <f t="shared" si="6"/>
        <v>347</v>
      </c>
      <c r="L15" s="81">
        <f t="shared" si="7"/>
        <v>219325.9478</v>
      </c>
      <c r="M15" s="81"/>
      <c r="N15" s="76">
        <f>'Monthly sales(in quantity)'!F21</f>
        <v>714.717675</v>
      </c>
      <c r="O15" s="76">
        <f t="shared" si="8"/>
        <v>329.65</v>
      </c>
      <c r="P15" s="81">
        <f t="shared" si="9"/>
        <v>235606.6816</v>
      </c>
      <c r="Q15" s="83"/>
      <c r="R15" s="76">
        <f>'Monthly sales(in quantity)'!G21</f>
        <v>804.0573844</v>
      </c>
      <c r="S15" s="76">
        <f t="shared" si="10"/>
        <v>329.65</v>
      </c>
      <c r="T15" s="81">
        <f t="shared" si="11"/>
        <v>265057.5168</v>
      </c>
      <c r="U15" s="83"/>
      <c r="V15" s="76">
        <f>'Monthly sales(in quantity)'!H21</f>
        <v>900.5442705</v>
      </c>
      <c r="W15" s="76">
        <f t="shared" si="12"/>
        <v>329.65</v>
      </c>
      <c r="X15" s="81">
        <f t="shared" si="13"/>
        <v>296864.4188</v>
      </c>
    </row>
    <row r="16">
      <c r="A16" s="84" t="s">
        <v>51</v>
      </c>
      <c r="B16" s="85"/>
      <c r="C16" s="85"/>
      <c r="D16" s="85">
        <f>SUM(D12:D15)</f>
        <v>1453830.84</v>
      </c>
      <c r="E16" s="85"/>
      <c r="F16" s="86" t="s">
        <v>51</v>
      </c>
      <c r="G16" s="85"/>
      <c r="H16" s="85">
        <f>SUM(H12:H15)</f>
        <v>1665297.144</v>
      </c>
      <c r="I16" s="85"/>
      <c r="J16" s="85"/>
      <c r="K16" s="85"/>
      <c r="L16" s="87">
        <f>SUM(L12:L15)</f>
        <v>1894275.501</v>
      </c>
      <c r="M16" s="85"/>
      <c r="N16" s="85"/>
      <c r="O16" s="85"/>
      <c r="P16" s="85">
        <f>SUM(P12:P15)</f>
        <v>2034889.029</v>
      </c>
      <c r="Q16" s="85"/>
      <c r="R16" s="85"/>
      <c r="S16" s="85"/>
      <c r="T16" s="85">
        <f>SUM(T12:T15)</f>
        <v>2289250.158</v>
      </c>
      <c r="U16" s="85"/>
      <c r="V16" s="85"/>
      <c r="W16" s="85"/>
      <c r="X16" s="87">
        <f>SUM(X12:X15)</f>
        <v>2563960.176</v>
      </c>
    </row>
    <row r="17">
      <c r="A17" s="88"/>
      <c r="B17" s="88"/>
      <c r="C17" s="88"/>
      <c r="D17" s="88"/>
      <c r="E17" s="88"/>
      <c r="F17" s="88"/>
      <c r="G17" s="88"/>
      <c r="H17" s="88"/>
      <c r="I17" s="88"/>
      <c r="J17" s="88"/>
      <c r="K17" s="88"/>
      <c r="L17" s="88"/>
      <c r="M17" s="88"/>
      <c r="N17" s="88"/>
      <c r="O17" s="88"/>
      <c r="P17" s="88"/>
      <c r="Q17" s="88"/>
      <c r="R17" s="88"/>
      <c r="S17" s="88"/>
      <c r="T17" s="88"/>
      <c r="U17" s="88"/>
      <c r="V17" s="88"/>
      <c r="W17" s="88"/>
      <c r="X17" s="88"/>
    </row>
    <row r="18">
      <c r="A18" s="88"/>
      <c r="B18" s="88"/>
      <c r="C18" s="88"/>
      <c r="D18" s="88"/>
      <c r="E18" s="88"/>
      <c r="F18" s="88"/>
      <c r="G18" s="88"/>
      <c r="H18" s="88"/>
      <c r="I18" s="88"/>
      <c r="J18" s="88"/>
      <c r="K18" s="88"/>
      <c r="L18" s="88"/>
      <c r="M18" s="88"/>
      <c r="N18" s="88"/>
      <c r="O18" s="88"/>
      <c r="P18" s="88"/>
      <c r="Q18" s="88"/>
      <c r="R18" s="88"/>
      <c r="S18" s="88"/>
      <c r="T18" s="88"/>
      <c r="U18" s="88"/>
      <c r="V18" s="88"/>
      <c r="W18" s="88"/>
      <c r="X18" s="88"/>
    </row>
    <row r="19">
      <c r="A19" s="89"/>
      <c r="B19" s="89"/>
      <c r="C19" s="89"/>
      <c r="D19" s="89"/>
      <c r="E19" s="89"/>
      <c r="F19" s="89"/>
      <c r="G19" s="89"/>
      <c r="H19" s="89"/>
      <c r="I19" s="89"/>
      <c r="J19" s="89"/>
      <c r="K19" s="89"/>
      <c r="L19" s="89"/>
      <c r="M19" s="88"/>
      <c r="N19" s="88"/>
      <c r="O19" s="88"/>
      <c r="P19" s="88"/>
      <c r="Q19" s="88"/>
      <c r="R19" s="88"/>
      <c r="S19" s="88"/>
      <c r="T19" s="88"/>
      <c r="U19" s="88"/>
      <c r="V19" s="88"/>
      <c r="W19" s="88"/>
      <c r="X19" s="88"/>
    </row>
    <row r="20">
      <c r="A20" s="90" t="s">
        <v>80</v>
      </c>
      <c r="B20" s="18"/>
      <c r="C20" s="18"/>
      <c r="D20" s="19"/>
      <c r="E20" s="90" t="s">
        <v>81</v>
      </c>
      <c r="F20" s="18"/>
      <c r="G20" s="18"/>
      <c r="H20" s="19"/>
      <c r="I20" s="90" t="s">
        <v>82</v>
      </c>
      <c r="J20" s="18"/>
      <c r="K20" s="18"/>
      <c r="L20" s="19"/>
      <c r="M20" s="90" t="s">
        <v>83</v>
      </c>
      <c r="N20" s="18"/>
      <c r="O20" s="18"/>
      <c r="P20" s="19"/>
      <c r="Q20" s="90" t="s">
        <v>84</v>
      </c>
      <c r="R20" s="18"/>
      <c r="S20" s="18"/>
      <c r="T20" s="19"/>
      <c r="U20" s="90" t="s">
        <v>85</v>
      </c>
      <c r="V20" s="18"/>
      <c r="W20" s="18"/>
      <c r="X20" s="19"/>
    </row>
    <row r="21">
      <c r="A21" s="9"/>
      <c r="B21" s="76" t="s">
        <v>79</v>
      </c>
      <c r="C21" s="76" t="s">
        <v>70</v>
      </c>
      <c r="D21" s="76" t="s">
        <v>51</v>
      </c>
      <c r="E21" s="81"/>
      <c r="F21" s="76" t="s">
        <v>79</v>
      </c>
      <c r="G21" s="76" t="s">
        <v>70</v>
      </c>
      <c r="H21" s="76" t="s">
        <v>51</v>
      </c>
      <c r="I21" s="81"/>
      <c r="J21" s="76" t="s">
        <v>79</v>
      </c>
      <c r="K21" s="76" t="s">
        <v>70</v>
      </c>
      <c r="L21" s="76" t="s">
        <v>51</v>
      </c>
      <c r="M21" s="81"/>
      <c r="N21" s="76" t="s">
        <v>79</v>
      </c>
      <c r="O21" s="76" t="s">
        <v>70</v>
      </c>
      <c r="P21" s="76" t="s">
        <v>51</v>
      </c>
      <c r="Q21" s="81"/>
      <c r="R21" s="76" t="s">
        <v>79</v>
      </c>
      <c r="S21" s="76" t="s">
        <v>70</v>
      </c>
      <c r="T21" s="76" t="s">
        <v>51</v>
      </c>
      <c r="U21" s="81"/>
      <c r="V21" s="76" t="s">
        <v>79</v>
      </c>
      <c r="W21" s="76" t="s">
        <v>70</v>
      </c>
      <c r="X21" s="76" t="s">
        <v>51</v>
      </c>
    </row>
    <row r="22">
      <c r="A22" s="9" t="str">
        <f t="shared" ref="A22:A25" si="14">I3</f>
        <v>Tshirt TS-H1</v>
      </c>
      <c r="B22" s="81">
        <f t="shared" ref="B22:B25" si="15">B12</f>
        <v>159.39</v>
      </c>
      <c r="C22" s="76">
        <f t="shared" ref="C22:C25" si="16">M3-(M3*$P$4)</f>
        <v>550</v>
      </c>
      <c r="D22" s="81">
        <f t="shared" ref="D22:D25" si="17">B22*C22</f>
        <v>87664.5</v>
      </c>
      <c r="E22" s="81"/>
      <c r="F22" s="81">
        <f t="shared" ref="F22:F25" si="18">F12</f>
        <v>182.574</v>
      </c>
      <c r="G22" s="76">
        <f t="shared" ref="G22:G25" si="19">M3</f>
        <v>550</v>
      </c>
      <c r="H22" s="81">
        <f t="shared" ref="H22:H25" si="20">F22*G22</f>
        <v>100415.7</v>
      </c>
      <c r="I22" s="81"/>
      <c r="J22" s="81">
        <f t="shared" ref="J22:J25" si="21">J12</f>
        <v>207.677925</v>
      </c>
      <c r="K22" s="76">
        <f t="shared" ref="K22:K25" si="22">G22</f>
        <v>550</v>
      </c>
      <c r="L22" s="81">
        <f t="shared" ref="L22:L25" si="23">J22*K22</f>
        <v>114222.8588</v>
      </c>
      <c r="M22" s="81"/>
      <c r="N22" s="81">
        <f t="shared" ref="N22:N25" si="24">N12</f>
        <v>234.8358075</v>
      </c>
      <c r="O22" s="76">
        <f t="shared" ref="O22:O25" si="25">M3-(M3*$S$4)</f>
        <v>550</v>
      </c>
      <c r="P22" s="81">
        <f t="shared" ref="P22:P25" si="26">N22*O22</f>
        <v>129159.6941</v>
      </c>
      <c r="Q22" s="81"/>
      <c r="R22" s="81">
        <f t="shared" ref="R22:R25" si="27">R12</f>
        <v>264.1902834</v>
      </c>
      <c r="S22" s="76">
        <f t="shared" ref="S22:S25" si="28">O22</f>
        <v>550</v>
      </c>
      <c r="T22" s="81">
        <f t="shared" ref="T22:T25" si="29">R22*S22</f>
        <v>145304.6559</v>
      </c>
      <c r="U22" s="81"/>
      <c r="V22" s="81">
        <f t="shared" ref="V22:V25" si="30">V12</f>
        <v>295.8931175</v>
      </c>
      <c r="W22" s="76">
        <f t="shared" ref="W22:W25" si="31">S22</f>
        <v>550</v>
      </c>
      <c r="X22" s="81">
        <f t="shared" ref="X22:X25" si="32">V22*W22</f>
        <v>162741.2146</v>
      </c>
    </row>
    <row r="23">
      <c r="A23" s="9" t="str">
        <f t="shared" si="14"/>
        <v>Tshirt TS-H2</v>
      </c>
      <c r="B23" s="81">
        <f t="shared" si="15"/>
        <v>1434.51</v>
      </c>
      <c r="C23" s="76">
        <f t="shared" si="16"/>
        <v>770</v>
      </c>
      <c r="D23" s="81">
        <f t="shared" si="17"/>
        <v>1104572.7</v>
      </c>
      <c r="E23" s="81"/>
      <c r="F23" s="81">
        <f t="shared" si="18"/>
        <v>1643.166</v>
      </c>
      <c r="G23" s="76">
        <f t="shared" si="19"/>
        <v>770</v>
      </c>
      <c r="H23" s="81">
        <f t="shared" si="20"/>
        <v>1265237.82</v>
      </c>
      <c r="I23" s="81"/>
      <c r="J23" s="81">
        <f t="shared" si="21"/>
        <v>1869.101325</v>
      </c>
      <c r="K23" s="76">
        <f t="shared" si="22"/>
        <v>770</v>
      </c>
      <c r="L23" s="81">
        <f t="shared" si="23"/>
        <v>1439208.02</v>
      </c>
      <c r="M23" s="81"/>
      <c r="N23" s="81">
        <f t="shared" si="24"/>
        <v>2113.522268</v>
      </c>
      <c r="O23" s="76">
        <f t="shared" si="25"/>
        <v>770</v>
      </c>
      <c r="P23" s="81">
        <f t="shared" si="26"/>
        <v>1627412.146</v>
      </c>
      <c r="Q23" s="81"/>
      <c r="R23" s="81">
        <f t="shared" si="27"/>
        <v>2377.712551</v>
      </c>
      <c r="S23" s="76">
        <f t="shared" si="28"/>
        <v>770</v>
      </c>
      <c r="T23" s="81">
        <f t="shared" si="29"/>
        <v>1830838.664</v>
      </c>
      <c r="U23" s="81"/>
      <c r="V23" s="81">
        <f t="shared" si="30"/>
        <v>2663.038057</v>
      </c>
      <c r="W23" s="76">
        <f t="shared" si="31"/>
        <v>770</v>
      </c>
      <c r="X23" s="81">
        <f t="shared" si="32"/>
        <v>2050539.304</v>
      </c>
    </row>
    <row r="24">
      <c r="A24" s="9" t="str">
        <f t="shared" si="14"/>
        <v>Jeans</v>
      </c>
      <c r="B24" s="81">
        <f t="shared" si="15"/>
        <v>1247.4</v>
      </c>
      <c r="C24" s="76">
        <f t="shared" si="16"/>
        <v>1200</v>
      </c>
      <c r="D24" s="81">
        <f t="shared" si="17"/>
        <v>1496880</v>
      </c>
      <c r="E24" s="83"/>
      <c r="F24" s="81">
        <f t="shared" si="18"/>
        <v>1428.84</v>
      </c>
      <c r="G24" s="76">
        <f t="shared" si="19"/>
        <v>1200</v>
      </c>
      <c r="H24" s="81">
        <f t="shared" si="20"/>
        <v>1714608</v>
      </c>
      <c r="I24" s="83"/>
      <c r="J24" s="81">
        <f t="shared" si="21"/>
        <v>1625.3055</v>
      </c>
      <c r="K24" s="76">
        <f t="shared" si="22"/>
        <v>1200</v>
      </c>
      <c r="L24" s="81">
        <f t="shared" si="23"/>
        <v>1950366.6</v>
      </c>
      <c r="M24" s="83"/>
      <c r="N24" s="81">
        <f t="shared" si="24"/>
        <v>1837.84545</v>
      </c>
      <c r="O24" s="76">
        <f t="shared" si="25"/>
        <v>1200</v>
      </c>
      <c r="P24" s="81">
        <f t="shared" si="26"/>
        <v>2205414.54</v>
      </c>
      <c r="Q24" s="83"/>
      <c r="R24" s="81">
        <f t="shared" si="27"/>
        <v>2067.576131</v>
      </c>
      <c r="S24" s="76">
        <f t="shared" si="28"/>
        <v>1200</v>
      </c>
      <c r="T24" s="81">
        <f t="shared" si="29"/>
        <v>2481091.358</v>
      </c>
      <c r="U24" s="83"/>
      <c r="V24" s="81">
        <f t="shared" si="30"/>
        <v>2315.685267</v>
      </c>
      <c r="W24" s="76">
        <f t="shared" si="31"/>
        <v>1200</v>
      </c>
      <c r="X24" s="81">
        <f t="shared" si="32"/>
        <v>2778822.32</v>
      </c>
    </row>
    <row r="25">
      <c r="A25" s="9" t="str">
        <f t="shared" si="14"/>
        <v>Belt</v>
      </c>
      <c r="B25" s="81">
        <f t="shared" si="15"/>
        <v>485.1</v>
      </c>
      <c r="C25" s="76">
        <f t="shared" si="16"/>
        <v>700</v>
      </c>
      <c r="D25" s="81">
        <f t="shared" si="17"/>
        <v>339570</v>
      </c>
      <c r="E25" s="83"/>
      <c r="F25" s="81">
        <f t="shared" si="18"/>
        <v>555.66</v>
      </c>
      <c r="G25" s="76">
        <f t="shared" si="19"/>
        <v>700</v>
      </c>
      <c r="H25" s="81">
        <f t="shared" si="20"/>
        <v>388962</v>
      </c>
      <c r="I25" s="83"/>
      <c r="J25" s="81">
        <f t="shared" si="21"/>
        <v>632.06325</v>
      </c>
      <c r="K25" s="76">
        <f t="shared" si="22"/>
        <v>700</v>
      </c>
      <c r="L25" s="81">
        <f t="shared" si="23"/>
        <v>442444.275</v>
      </c>
      <c r="M25" s="83"/>
      <c r="N25" s="81">
        <f t="shared" si="24"/>
        <v>714.717675</v>
      </c>
      <c r="O25" s="76">
        <f t="shared" si="25"/>
        <v>700</v>
      </c>
      <c r="P25" s="81">
        <f t="shared" si="26"/>
        <v>500302.3725</v>
      </c>
      <c r="Q25" s="83"/>
      <c r="R25" s="81">
        <f t="shared" si="27"/>
        <v>804.0573844</v>
      </c>
      <c r="S25" s="76">
        <f t="shared" si="28"/>
        <v>700</v>
      </c>
      <c r="T25" s="81">
        <f t="shared" si="29"/>
        <v>562840.1691</v>
      </c>
      <c r="U25" s="83"/>
      <c r="V25" s="81">
        <f t="shared" si="30"/>
        <v>900.5442705</v>
      </c>
      <c r="W25" s="76">
        <f t="shared" si="31"/>
        <v>700</v>
      </c>
      <c r="X25" s="81">
        <f t="shared" si="32"/>
        <v>630380.9894</v>
      </c>
    </row>
    <row r="26">
      <c r="A26" s="84" t="s">
        <v>51</v>
      </c>
      <c r="B26" s="85"/>
      <c r="C26" s="85"/>
      <c r="D26" s="85">
        <f>SUM(D22:D25)</f>
        <v>3028687.2</v>
      </c>
      <c r="E26" s="85"/>
      <c r="F26" s="87"/>
      <c r="G26" s="87"/>
      <c r="H26" s="85">
        <f>SUM(H22:H25)</f>
        <v>3469223.52</v>
      </c>
      <c r="I26" s="85"/>
      <c r="J26" s="85"/>
      <c r="K26" s="85"/>
      <c r="L26" s="85">
        <f>SUM(L22:L25)</f>
        <v>3946241.754</v>
      </c>
      <c r="M26" s="85"/>
      <c r="N26" s="85"/>
      <c r="O26" s="86"/>
      <c r="P26" s="85">
        <f>SUM(P22:P25)</f>
        <v>4462288.753</v>
      </c>
      <c r="Q26" s="85"/>
      <c r="R26" s="87"/>
      <c r="S26" s="87"/>
      <c r="T26" s="85">
        <f>SUM(T22:T25)</f>
        <v>5020074.847</v>
      </c>
      <c r="U26" s="85"/>
      <c r="V26" s="85"/>
      <c r="W26" s="85"/>
      <c r="X26" s="85">
        <f>SUM(X22:X25)</f>
        <v>5622483.828</v>
      </c>
    </row>
  </sheetData>
  <mergeCells count="16">
    <mergeCell ref="M10:P10"/>
    <mergeCell ref="Q10:T10"/>
    <mergeCell ref="U10:X10"/>
    <mergeCell ref="A20:D20"/>
    <mergeCell ref="E20:H20"/>
    <mergeCell ref="I20:L20"/>
    <mergeCell ref="M20:P20"/>
    <mergeCell ref="Q20:T20"/>
    <mergeCell ref="U20:X20"/>
    <mergeCell ref="A1:G2"/>
    <mergeCell ref="I1:J1"/>
    <mergeCell ref="L1:M1"/>
    <mergeCell ref="O1:U1"/>
    <mergeCell ref="A10:D10"/>
    <mergeCell ref="E10:H10"/>
    <mergeCell ref="I10:L10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3" t="s">
        <v>88</v>
      </c>
      <c r="B1" s="18"/>
      <c r="C1" s="18"/>
      <c r="D1" s="18"/>
      <c r="E1" s="18"/>
      <c r="F1" s="18"/>
      <c r="G1" s="18"/>
      <c r="H1" s="18"/>
      <c r="I1" s="21"/>
    </row>
    <row r="2">
      <c r="A2" s="50"/>
      <c r="B2" s="70" t="s">
        <v>39</v>
      </c>
      <c r="C2" s="70" t="s">
        <v>40</v>
      </c>
      <c r="D2" s="70" t="s">
        <v>41</v>
      </c>
      <c r="E2" s="70" t="s">
        <v>42</v>
      </c>
      <c r="F2" s="70" t="s">
        <v>19</v>
      </c>
      <c r="G2" s="70" t="s">
        <v>43</v>
      </c>
      <c r="H2" s="69" t="s">
        <v>89</v>
      </c>
      <c r="I2" s="21"/>
    </row>
    <row r="3">
      <c r="A3" s="94" t="s">
        <v>56</v>
      </c>
      <c r="B3" s="95">
        <f t="shared" ref="B3:G3" si="1">$E$13*B17</f>
        <v>142667.91</v>
      </c>
      <c r="C3" s="95">
        <f t="shared" si="1"/>
        <v>163419.606</v>
      </c>
      <c r="D3" s="95">
        <f t="shared" si="1"/>
        <v>185889.8018</v>
      </c>
      <c r="E3" s="95">
        <f t="shared" si="1"/>
        <v>210198.4682</v>
      </c>
      <c r="F3" s="95">
        <f t="shared" si="1"/>
        <v>236473.2767</v>
      </c>
      <c r="G3" s="95">
        <f t="shared" si="1"/>
        <v>264850.07</v>
      </c>
      <c r="H3" s="75">
        <f t="shared" ref="H3:H7" si="3">SUM(B3:G3)</f>
        <v>1203499.133</v>
      </c>
      <c r="I3" s="21"/>
    </row>
    <row r="4">
      <c r="A4" s="94" t="s">
        <v>57</v>
      </c>
      <c r="B4" s="96">
        <f t="shared" ref="B4:G4" si="2">$D$13+($D$13*$D$14)</f>
        <v>52800</v>
      </c>
      <c r="C4" s="96">
        <f t="shared" si="2"/>
        <v>52800</v>
      </c>
      <c r="D4" s="96">
        <f t="shared" si="2"/>
        <v>52800</v>
      </c>
      <c r="E4" s="96">
        <f t="shared" si="2"/>
        <v>52800</v>
      </c>
      <c r="F4" s="96">
        <f t="shared" si="2"/>
        <v>52800</v>
      </c>
      <c r="G4" s="96">
        <f t="shared" si="2"/>
        <v>52800</v>
      </c>
      <c r="H4" s="72">
        <f t="shared" si="3"/>
        <v>316800</v>
      </c>
      <c r="I4" s="21"/>
    </row>
    <row r="5">
      <c r="A5" s="94" t="s">
        <v>58</v>
      </c>
      <c r="B5" s="96">
        <f>B13+(B13*B14)</f>
        <v>12100</v>
      </c>
      <c r="C5" s="96">
        <f>B5</f>
        <v>12100</v>
      </c>
      <c r="D5" s="96">
        <f>B5</f>
        <v>12100</v>
      </c>
      <c r="E5" s="96">
        <f>B5</f>
        <v>12100</v>
      </c>
      <c r="F5" s="96">
        <f>B5</f>
        <v>12100</v>
      </c>
      <c r="G5" s="96">
        <f>B5</f>
        <v>12100</v>
      </c>
      <c r="H5" s="72">
        <f t="shared" si="3"/>
        <v>72600</v>
      </c>
      <c r="I5" s="21"/>
    </row>
    <row r="6">
      <c r="A6" s="94" t="s">
        <v>59</v>
      </c>
      <c r="B6" s="97">
        <f t="shared" ref="B6:G6" si="4">$B$10*B$5</f>
        <v>2420</v>
      </c>
      <c r="C6" s="97">
        <f t="shared" si="4"/>
        <v>2420</v>
      </c>
      <c r="D6" s="97">
        <f t="shared" si="4"/>
        <v>2420</v>
      </c>
      <c r="E6" s="97">
        <f t="shared" si="4"/>
        <v>2420</v>
      </c>
      <c r="F6" s="97">
        <f t="shared" si="4"/>
        <v>2420</v>
      </c>
      <c r="G6" s="97">
        <f t="shared" si="4"/>
        <v>2420</v>
      </c>
      <c r="H6" s="72">
        <f t="shared" si="3"/>
        <v>14520</v>
      </c>
      <c r="I6" s="21"/>
    </row>
    <row r="7">
      <c r="A7" s="94" t="s">
        <v>60</v>
      </c>
      <c r="B7" s="97">
        <f t="shared" ref="B7:G7" si="5">$H$13*B5</f>
        <v>1210</v>
      </c>
      <c r="C7" s="97">
        <f t="shared" si="5"/>
        <v>1210</v>
      </c>
      <c r="D7" s="97">
        <f t="shared" si="5"/>
        <v>1210</v>
      </c>
      <c r="E7" s="97">
        <f t="shared" si="5"/>
        <v>1210</v>
      </c>
      <c r="F7" s="97">
        <f t="shared" si="5"/>
        <v>1210</v>
      </c>
      <c r="G7" s="97">
        <f t="shared" si="5"/>
        <v>1210</v>
      </c>
      <c r="H7" s="72">
        <f t="shared" si="3"/>
        <v>7260</v>
      </c>
      <c r="I7" s="21"/>
    </row>
    <row r="8">
      <c r="A8" s="21"/>
      <c r="B8" s="21"/>
      <c r="C8" s="21"/>
      <c r="D8" s="21"/>
      <c r="E8" s="21"/>
      <c r="F8" s="21"/>
    </row>
    <row r="9">
      <c r="A9" s="98" t="s">
        <v>90</v>
      </c>
      <c r="B9" s="19"/>
      <c r="C9" s="21"/>
      <c r="D9" s="21"/>
      <c r="E9" s="21"/>
      <c r="F9" s="21"/>
    </row>
    <row r="10">
      <c r="A10" s="99" t="s">
        <v>91</v>
      </c>
      <c r="B10" s="100">
        <v>0.2</v>
      </c>
      <c r="C10" s="21"/>
      <c r="D10" s="21"/>
      <c r="E10" s="21"/>
      <c r="F10" s="16"/>
    </row>
    <row r="11">
      <c r="A11" s="32"/>
      <c r="B11" s="32"/>
      <c r="C11" s="21"/>
      <c r="D11" s="21"/>
      <c r="E11" s="21"/>
      <c r="F11" s="21"/>
      <c r="G11" s="21"/>
    </row>
    <row r="12">
      <c r="A12" s="98" t="s">
        <v>92</v>
      </c>
      <c r="B12" s="19"/>
      <c r="C12" s="101" t="s">
        <v>93</v>
      </c>
      <c r="D12" s="19"/>
      <c r="E12" s="102" t="s">
        <v>56</v>
      </c>
      <c r="F12" s="3"/>
      <c r="G12" s="102" t="s">
        <v>94</v>
      </c>
      <c r="H12" s="3"/>
    </row>
    <row r="13">
      <c r="A13" s="99" t="s">
        <v>95</v>
      </c>
      <c r="B13" s="103">
        <v>11000.0</v>
      </c>
      <c r="C13" s="99" t="s">
        <v>96</v>
      </c>
      <c r="D13" s="103">
        <v>44000.0</v>
      </c>
      <c r="E13" s="104">
        <v>0.15</v>
      </c>
      <c r="F13" s="105" t="s">
        <v>97</v>
      </c>
      <c r="G13" s="105" t="s">
        <v>98</v>
      </c>
      <c r="H13" s="106">
        <v>0.1</v>
      </c>
    </row>
    <row r="14">
      <c r="A14" s="94"/>
      <c r="B14" s="107">
        <v>0.1</v>
      </c>
      <c r="C14" s="94"/>
      <c r="D14" s="107">
        <v>0.2</v>
      </c>
      <c r="E14" s="21"/>
      <c r="F14" s="21"/>
      <c r="G14" s="21"/>
    </row>
    <row r="15">
      <c r="A15" s="21"/>
      <c r="B15" s="21"/>
      <c r="C15" s="21"/>
      <c r="D15" s="21"/>
      <c r="E15" s="21"/>
      <c r="F15" s="21"/>
      <c r="G15" s="21"/>
    </row>
    <row r="17">
      <c r="A17" s="108" t="s">
        <v>97</v>
      </c>
      <c r="B17" s="109">
        <f>'COGS&amp;Revenue(S1)'!B5</f>
        <v>951119.4</v>
      </c>
      <c r="C17" s="109">
        <f>'COGS&amp;Revenue(S1)'!C5</f>
        <v>1089464.04</v>
      </c>
      <c r="D17" s="109">
        <f>'COGS&amp;Revenue(S1)'!D5</f>
        <v>1239265.346</v>
      </c>
      <c r="E17" s="109">
        <f>'COGS&amp;Revenue(S1)'!E5</f>
        <v>1401323.121</v>
      </c>
      <c r="F17" s="109">
        <f>'COGS&amp;Revenue(S1)'!F5</f>
        <v>1576488.512</v>
      </c>
      <c r="G17" s="109">
        <f>'COGS&amp;Revenue(S1)'!G5</f>
        <v>1765667.133</v>
      </c>
      <c r="H17" s="110" t="str">
        <f>'COGS&amp;Revenue(S1)'!H5</f>
        <v/>
      </c>
    </row>
    <row r="18">
      <c r="H18" s="21"/>
      <c r="I18" s="21"/>
    </row>
    <row r="19">
      <c r="H19" s="21"/>
      <c r="I19" s="21"/>
    </row>
    <row r="20">
      <c r="H20" s="21"/>
      <c r="I20" s="21"/>
    </row>
    <row r="21">
      <c r="H21" s="21"/>
      <c r="I21" s="21"/>
    </row>
    <row r="22">
      <c r="H22" s="21"/>
      <c r="I22" s="21"/>
    </row>
    <row r="23">
      <c r="H23" s="21"/>
      <c r="I23" s="21"/>
    </row>
    <row r="24">
      <c r="H24" s="21"/>
      <c r="I24" s="21"/>
    </row>
    <row r="25">
      <c r="H25" s="21"/>
      <c r="I25" s="21"/>
    </row>
    <row r="26">
      <c r="H26" s="21"/>
      <c r="I26" s="21"/>
    </row>
    <row r="27">
      <c r="H27" s="21"/>
      <c r="I27" s="21"/>
    </row>
    <row r="28">
      <c r="I28" s="21"/>
    </row>
  </sheetData>
  <mergeCells count="7">
    <mergeCell ref="A1:H1"/>
    <mergeCell ref="A9:B9"/>
    <mergeCell ref="A12:B12"/>
    <mergeCell ref="C12:D12"/>
    <mergeCell ref="E12:F12"/>
    <mergeCell ref="G12:H12"/>
    <mergeCell ref="I12:J12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3" t="s">
        <v>99</v>
      </c>
      <c r="B1" s="18"/>
      <c r="C1" s="18"/>
      <c r="D1" s="18"/>
      <c r="E1" s="18"/>
      <c r="F1" s="18"/>
      <c r="G1" s="18"/>
      <c r="H1" s="18"/>
    </row>
    <row r="2">
      <c r="A2" s="50"/>
      <c r="B2" s="70" t="s">
        <v>39</v>
      </c>
      <c r="C2" s="70" t="s">
        <v>40</v>
      </c>
      <c r="D2" s="70" t="s">
        <v>41</v>
      </c>
      <c r="E2" s="70" t="s">
        <v>42</v>
      </c>
      <c r="F2" s="70" t="s">
        <v>19</v>
      </c>
      <c r="G2" s="70" t="s">
        <v>43</v>
      </c>
      <c r="H2" s="69" t="s">
        <v>89</v>
      </c>
    </row>
    <row r="3">
      <c r="A3" s="94" t="s">
        <v>56</v>
      </c>
      <c r="B3" s="95">
        <f t="shared" ref="B3:G3" si="1">$E$13*B17</f>
        <v>144421.2</v>
      </c>
      <c r="C3" s="95">
        <f t="shared" si="1"/>
        <v>165427.92</v>
      </c>
      <c r="D3" s="95">
        <f t="shared" si="1"/>
        <v>188174.259</v>
      </c>
      <c r="E3" s="95">
        <f t="shared" si="1"/>
        <v>212781.6621</v>
      </c>
      <c r="F3" s="95">
        <f t="shared" si="1"/>
        <v>239379.3699</v>
      </c>
      <c r="G3" s="95">
        <f t="shared" si="1"/>
        <v>268104.8942</v>
      </c>
      <c r="H3" s="75">
        <f t="shared" ref="H3:H7" si="3">SUM(B3:G3)</f>
        <v>1218289.305</v>
      </c>
    </row>
    <row r="4">
      <c r="A4" s="94" t="s">
        <v>57</v>
      </c>
      <c r="B4" s="96">
        <f t="shared" ref="B4:G4" si="2">$D$13+($D$13*$D$14)</f>
        <v>36600</v>
      </c>
      <c r="C4" s="96">
        <f t="shared" si="2"/>
        <v>36600</v>
      </c>
      <c r="D4" s="96">
        <f t="shared" si="2"/>
        <v>36600</v>
      </c>
      <c r="E4" s="96">
        <f t="shared" si="2"/>
        <v>36600</v>
      </c>
      <c r="F4" s="96">
        <f t="shared" si="2"/>
        <v>36600</v>
      </c>
      <c r="G4" s="96">
        <f t="shared" si="2"/>
        <v>36600</v>
      </c>
      <c r="H4" s="72">
        <f t="shared" si="3"/>
        <v>219600</v>
      </c>
    </row>
    <row r="5">
      <c r="A5" s="94" t="s">
        <v>58</v>
      </c>
      <c r="B5" s="96">
        <f>B13+(B13*B14)</f>
        <v>16500</v>
      </c>
      <c r="C5" s="96">
        <f>B5</f>
        <v>16500</v>
      </c>
      <c r="D5" s="96">
        <f>B5</f>
        <v>16500</v>
      </c>
      <c r="E5" s="96">
        <f>B5</f>
        <v>16500</v>
      </c>
      <c r="F5" s="96">
        <f>B5</f>
        <v>16500</v>
      </c>
      <c r="G5" s="96">
        <f>B5</f>
        <v>16500</v>
      </c>
      <c r="H5" s="72">
        <f t="shared" si="3"/>
        <v>99000</v>
      </c>
    </row>
    <row r="6">
      <c r="A6" s="94" t="s">
        <v>59</v>
      </c>
      <c r="B6" s="97">
        <f t="shared" ref="B6:G6" si="4">$B$10*B$5</f>
        <v>3300</v>
      </c>
      <c r="C6" s="97">
        <f t="shared" si="4"/>
        <v>3300</v>
      </c>
      <c r="D6" s="97">
        <f t="shared" si="4"/>
        <v>3300</v>
      </c>
      <c r="E6" s="97">
        <f t="shared" si="4"/>
        <v>3300</v>
      </c>
      <c r="F6" s="97">
        <f t="shared" si="4"/>
        <v>3300</v>
      </c>
      <c r="G6" s="97">
        <f t="shared" si="4"/>
        <v>3300</v>
      </c>
      <c r="H6" s="72">
        <f t="shared" si="3"/>
        <v>19800</v>
      </c>
    </row>
    <row r="7">
      <c r="A7" s="94" t="s">
        <v>60</v>
      </c>
      <c r="B7" s="97">
        <f t="shared" ref="B7:G7" si="5">$H$13*B5</f>
        <v>1650</v>
      </c>
      <c r="C7" s="97">
        <f t="shared" si="5"/>
        <v>1650</v>
      </c>
      <c r="D7" s="97">
        <f t="shared" si="5"/>
        <v>1650</v>
      </c>
      <c r="E7" s="97">
        <f t="shared" si="5"/>
        <v>1650</v>
      </c>
      <c r="F7" s="97">
        <f t="shared" si="5"/>
        <v>1650</v>
      </c>
      <c r="G7" s="97">
        <f t="shared" si="5"/>
        <v>1650</v>
      </c>
      <c r="H7" s="72">
        <f t="shared" si="3"/>
        <v>9900</v>
      </c>
    </row>
    <row r="8">
      <c r="A8" s="21"/>
      <c r="B8" s="21"/>
      <c r="C8" s="21"/>
      <c r="D8" s="21"/>
      <c r="E8" s="21"/>
      <c r="F8" s="21"/>
    </row>
    <row r="9">
      <c r="A9" s="98" t="s">
        <v>90</v>
      </c>
      <c r="B9" s="19"/>
      <c r="C9" s="21"/>
      <c r="D9" s="21"/>
      <c r="E9" s="21"/>
      <c r="F9" s="21"/>
    </row>
    <row r="10">
      <c r="A10" s="99" t="s">
        <v>91</v>
      </c>
      <c r="B10" s="100">
        <v>0.2</v>
      </c>
      <c r="C10" s="21"/>
      <c r="D10" s="21"/>
      <c r="E10" s="21"/>
      <c r="F10" s="16"/>
    </row>
    <row r="11">
      <c r="A11" s="32"/>
      <c r="B11" s="32"/>
      <c r="C11" s="21"/>
      <c r="D11" s="21"/>
      <c r="E11" s="21"/>
      <c r="F11" s="21"/>
      <c r="G11" s="21"/>
    </row>
    <row r="12">
      <c r="A12" s="98" t="s">
        <v>92</v>
      </c>
      <c r="B12" s="19"/>
      <c r="C12" s="101" t="s">
        <v>93</v>
      </c>
      <c r="D12" s="19"/>
      <c r="E12" s="102" t="s">
        <v>56</v>
      </c>
      <c r="F12" s="3"/>
      <c r="G12" s="102" t="s">
        <v>94</v>
      </c>
      <c r="H12" s="3"/>
    </row>
    <row r="13">
      <c r="A13" s="99" t="s">
        <v>95</v>
      </c>
      <c r="B13" s="103">
        <v>15000.0</v>
      </c>
      <c r="C13" s="99" t="s">
        <v>96</v>
      </c>
      <c r="D13" s="103">
        <v>30500.0</v>
      </c>
      <c r="E13" s="104">
        <v>0.15</v>
      </c>
      <c r="F13" s="105" t="s">
        <v>97</v>
      </c>
      <c r="G13" s="105" t="s">
        <v>98</v>
      </c>
      <c r="H13" s="106">
        <v>0.1</v>
      </c>
    </row>
    <row r="14">
      <c r="A14" s="94"/>
      <c r="B14" s="107">
        <v>0.1</v>
      </c>
      <c r="C14" s="94"/>
      <c r="D14" s="107">
        <v>0.2</v>
      </c>
      <c r="E14" s="21"/>
      <c r="F14" s="21"/>
      <c r="G14" s="21"/>
    </row>
    <row r="15">
      <c r="A15" s="21"/>
      <c r="B15" s="21"/>
      <c r="C15" s="21"/>
      <c r="D15" s="21"/>
      <c r="E15" s="21"/>
      <c r="F15" s="21"/>
      <c r="G15" s="21"/>
    </row>
    <row r="17">
      <c r="A17" s="108" t="s">
        <v>97</v>
      </c>
      <c r="B17" s="109">
        <f>'COGS&amp;Revenue(S2)'!B5</f>
        <v>962808</v>
      </c>
      <c r="C17" s="109">
        <f>'COGS&amp;Revenue(S2)'!C5</f>
        <v>1102852.8</v>
      </c>
      <c r="D17" s="109">
        <f>'COGS&amp;Revenue(S2)'!D5</f>
        <v>1254495.06</v>
      </c>
      <c r="E17" s="109">
        <f>'COGS&amp;Revenue(S2)'!E5</f>
        <v>1418544.414</v>
      </c>
      <c r="F17" s="109">
        <f>'COGS&amp;Revenue(S2)'!F5</f>
        <v>1595862.466</v>
      </c>
      <c r="G17" s="109">
        <f>'COGS&amp;Revenue(S2)'!G5</f>
        <v>1787365.962</v>
      </c>
      <c r="H17" s="110" t="str">
        <f>'COGS&amp;Revenue(S1)'!H5</f>
        <v/>
      </c>
    </row>
    <row r="18">
      <c r="H18" s="21"/>
    </row>
  </sheetData>
  <mergeCells count="6">
    <mergeCell ref="A1:H1"/>
    <mergeCell ref="A9:B9"/>
    <mergeCell ref="A12:B12"/>
    <mergeCell ref="C12:D12"/>
    <mergeCell ref="E12:F12"/>
    <mergeCell ref="G12:H12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3" t="s">
        <v>100</v>
      </c>
      <c r="B1" s="18"/>
      <c r="C1" s="18"/>
      <c r="D1" s="18"/>
      <c r="E1" s="18"/>
      <c r="F1" s="18"/>
      <c r="G1" s="18"/>
      <c r="H1" s="18"/>
    </row>
    <row r="2">
      <c r="A2" s="50"/>
      <c r="B2" s="70" t="s">
        <v>39</v>
      </c>
      <c r="C2" s="70" t="s">
        <v>40</v>
      </c>
      <c r="D2" s="70" t="s">
        <v>41</v>
      </c>
      <c r="E2" s="70" t="s">
        <v>42</v>
      </c>
      <c r="F2" s="70" t="s">
        <v>19</v>
      </c>
      <c r="G2" s="70" t="s">
        <v>43</v>
      </c>
      <c r="H2" s="69" t="s">
        <v>89</v>
      </c>
    </row>
    <row r="3">
      <c r="A3" s="94" t="s">
        <v>56</v>
      </c>
      <c r="B3" s="95">
        <f t="shared" ref="B3:G3" si="1">$E$14*B18</f>
        <v>454303.08</v>
      </c>
      <c r="C3" s="95">
        <f t="shared" si="1"/>
        <v>520383.528</v>
      </c>
      <c r="D3" s="95">
        <f t="shared" si="1"/>
        <v>591936.2631</v>
      </c>
      <c r="E3" s="95">
        <f t="shared" si="1"/>
        <v>669343.3129</v>
      </c>
      <c r="F3" s="95">
        <f t="shared" si="1"/>
        <v>753011.227</v>
      </c>
      <c r="G3" s="95">
        <f t="shared" si="1"/>
        <v>843372.5742</v>
      </c>
      <c r="H3" s="75">
        <f t="shared" ref="H3:H9" si="3">SUM(B3:G3)</f>
        <v>3832349.985</v>
      </c>
    </row>
    <row r="4">
      <c r="A4" s="94" t="s">
        <v>57</v>
      </c>
      <c r="B4" s="96">
        <f t="shared" ref="B4:G4" si="2">$D$14+($D$14*$D$15)</f>
        <v>60000</v>
      </c>
      <c r="C4" s="96">
        <f t="shared" si="2"/>
        <v>60000</v>
      </c>
      <c r="D4" s="96">
        <f t="shared" si="2"/>
        <v>60000</v>
      </c>
      <c r="E4" s="96">
        <f t="shared" si="2"/>
        <v>60000</v>
      </c>
      <c r="F4" s="96">
        <f t="shared" si="2"/>
        <v>60000</v>
      </c>
      <c r="G4" s="96">
        <f t="shared" si="2"/>
        <v>60000</v>
      </c>
      <c r="H4" s="72">
        <f t="shared" si="3"/>
        <v>360000</v>
      </c>
    </row>
    <row r="5">
      <c r="A5" s="94" t="s">
        <v>58</v>
      </c>
      <c r="B5" s="96">
        <f>B14+(B14*B15)</f>
        <v>27500</v>
      </c>
      <c r="C5" s="96">
        <f>B5</f>
        <v>27500</v>
      </c>
      <c r="D5" s="96">
        <f>B5</f>
        <v>27500</v>
      </c>
      <c r="E5" s="96">
        <f>B5</f>
        <v>27500</v>
      </c>
      <c r="F5" s="96">
        <f>B5</f>
        <v>27500</v>
      </c>
      <c r="G5" s="96">
        <f>B5</f>
        <v>27500</v>
      </c>
      <c r="H5" s="72">
        <f t="shared" si="3"/>
        <v>165000</v>
      </c>
    </row>
    <row r="6">
      <c r="A6" s="94" t="s">
        <v>59</v>
      </c>
      <c r="B6" s="97">
        <f t="shared" ref="B6:G6" si="4">$B$11*B$5</f>
        <v>5500</v>
      </c>
      <c r="C6" s="97">
        <f t="shared" si="4"/>
        <v>5500</v>
      </c>
      <c r="D6" s="97">
        <f t="shared" si="4"/>
        <v>5500</v>
      </c>
      <c r="E6" s="97">
        <f t="shared" si="4"/>
        <v>5500</v>
      </c>
      <c r="F6" s="97">
        <f t="shared" si="4"/>
        <v>5500</v>
      </c>
      <c r="G6" s="97">
        <f t="shared" si="4"/>
        <v>5500</v>
      </c>
      <c r="H6" s="72">
        <f t="shared" si="3"/>
        <v>33000</v>
      </c>
    </row>
    <row r="7">
      <c r="A7" s="94" t="s">
        <v>60</v>
      </c>
      <c r="B7" s="97">
        <f t="shared" ref="B7:G7" si="5">$H$14*B5</f>
        <v>2750</v>
      </c>
      <c r="C7" s="97">
        <f t="shared" si="5"/>
        <v>2750</v>
      </c>
      <c r="D7" s="97">
        <f t="shared" si="5"/>
        <v>2750</v>
      </c>
      <c r="E7" s="97">
        <f t="shared" si="5"/>
        <v>2750</v>
      </c>
      <c r="F7" s="97">
        <f t="shared" si="5"/>
        <v>2750</v>
      </c>
      <c r="G7" s="97">
        <f t="shared" si="5"/>
        <v>2750</v>
      </c>
      <c r="H7" s="72">
        <f t="shared" si="3"/>
        <v>16500</v>
      </c>
    </row>
    <row r="8">
      <c r="A8" s="105" t="s">
        <v>101</v>
      </c>
      <c r="B8" s="111">
        <f t="shared" ref="B8:G8" si="6">$J$14*B18</f>
        <v>151434.36</v>
      </c>
      <c r="C8" s="111">
        <f t="shared" si="6"/>
        <v>173461.176</v>
      </c>
      <c r="D8" s="111">
        <f t="shared" si="6"/>
        <v>197312.0877</v>
      </c>
      <c r="E8" s="111">
        <f t="shared" si="6"/>
        <v>223114.4376</v>
      </c>
      <c r="F8" s="111">
        <f t="shared" si="6"/>
        <v>251003.7423</v>
      </c>
      <c r="G8" s="111">
        <f t="shared" si="6"/>
        <v>281124.1914</v>
      </c>
      <c r="H8" s="75">
        <f t="shared" si="3"/>
        <v>1277449.995</v>
      </c>
    </row>
    <row r="9">
      <c r="A9" s="105" t="s">
        <v>62</v>
      </c>
      <c r="B9" s="112"/>
      <c r="C9" s="113">
        <f t="shared" ref="C9:G9" si="7">40000+C25</f>
        <v>44405.3632</v>
      </c>
      <c r="D9" s="113">
        <f t="shared" si="7"/>
        <v>44770.18234</v>
      </c>
      <c r="E9" s="113">
        <f t="shared" si="7"/>
        <v>45160.46999</v>
      </c>
      <c r="F9" s="113">
        <f t="shared" si="7"/>
        <v>45577.86094</v>
      </c>
      <c r="G9" s="113">
        <f t="shared" si="7"/>
        <v>46024.08982</v>
      </c>
      <c r="H9" s="75">
        <f t="shared" si="3"/>
        <v>225937.9663</v>
      </c>
    </row>
    <row r="10">
      <c r="A10" s="98" t="s">
        <v>90</v>
      </c>
      <c r="B10" s="19"/>
      <c r="C10" s="21"/>
      <c r="D10" s="21"/>
      <c r="E10" s="21"/>
      <c r="F10" s="21"/>
    </row>
    <row r="11">
      <c r="A11" s="99" t="s">
        <v>91</v>
      </c>
      <c r="B11" s="100">
        <v>0.2</v>
      </c>
      <c r="C11" s="21"/>
      <c r="D11" s="21"/>
      <c r="E11" s="21"/>
      <c r="F11" s="16"/>
    </row>
    <row r="12">
      <c r="A12" s="32"/>
      <c r="B12" s="32"/>
      <c r="C12" s="21"/>
      <c r="D12" s="21"/>
      <c r="E12" s="21"/>
      <c r="F12" s="21"/>
      <c r="G12" s="21"/>
    </row>
    <row r="13">
      <c r="A13" s="98" t="s">
        <v>92</v>
      </c>
      <c r="B13" s="19"/>
      <c r="C13" s="101" t="s">
        <v>93</v>
      </c>
      <c r="D13" s="19"/>
      <c r="E13" s="102" t="s">
        <v>56</v>
      </c>
      <c r="F13" s="3"/>
      <c r="G13" s="102" t="s">
        <v>94</v>
      </c>
      <c r="H13" s="3"/>
      <c r="I13" s="102" t="s">
        <v>102</v>
      </c>
      <c r="J13" s="3"/>
    </row>
    <row r="14">
      <c r="A14" s="99" t="s">
        <v>95</v>
      </c>
      <c r="B14" s="103">
        <v>25000.0</v>
      </c>
      <c r="C14" s="99" t="s">
        <v>96</v>
      </c>
      <c r="D14" s="103">
        <v>50000.0</v>
      </c>
      <c r="E14" s="104">
        <v>0.15</v>
      </c>
      <c r="F14" s="105" t="s">
        <v>97</v>
      </c>
      <c r="G14" s="105" t="s">
        <v>98</v>
      </c>
      <c r="H14" s="106">
        <v>0.1</v>
      </c>
      <c r="I14" s="105" t="s">
        <v>97</v>
      </c>
      <c r="J14" s="106">
        <v>0.05</v>
      </c>
    </row>
    <row r="15">
      <c r="A15" s="94"/>
      <c r="B15" s="107">
        <v>0.1</v>
      </c>
      <c r="C15" s="94"/>
      <c r="D15" s="107">
        <v>0.2</v>
      </c>
      <c r="E15" s="21"/>
      <c r="F15" s="21"/>
      <c r="G15" s="21"/>
    </row>
    <row r="16">
      <c r="A16" s="21"/>
      <c r="B16" s="21"/>
      <c r="C16" s="21"/>
      <c r="D16" s="21"/>
      <c r="E16" s="21"/>
      <c r="F16" s="21"/>
      <c r="G16" s="21"/>
    </row>
    <row r="18">
      <c r="A18" s="108" t="s">
        <v>97</v>
      </c>
      <c r="B18" s="109">
        <f>'COGS&amp;Revenue(Online store)'!B5</f>
        <v>3028687.2</v>
      </c>
      <c r="C18" s="109">
        <f>'COGS&amp;Revenue(Online store)'!C5</f>
        <v>3469223.52</v>
      </c>
      <c r="D18" s="109">
        <f>'COGS&amp;Revenue(Online store)'!D5</f>
        <v>3946241.754</v>
      </c>
      <c r="E18" s="109">
        <f>'COGS&amp;Revenue(Online store)'!E5</f>
        <v>4462288.753</v>
      </c>
      <c r="F18" s="109">
        <f>'COGS&amp;Revenue(Online store)'!F5</f>
        <v>5020074.847</v>
      </c>
      <c r="G18" s="109">
        <f>'COGS&amp;Revenue(Online store)'!G5</f>
        <v>5622483.828</v>
      </c>
      <c r="H18" s="110" t="str">
        <f>'COGS&amp;Revenue(S1)'!H5</f>
        <v/>
      </c>
    </row>
    <row r="19">
      <c r="H19" s="21"/>
    </row>
    <row r="20">
      <c r="A20" s="33" t="s">
        <v>103</v>
      </c>
      <c r="B20" s="18"/>
      <c r="C20" s="18"/>
      <c r="D20" s="18"/>
      <c r="E20" s="18"/>
      <c r="F20" s="18"/>
      <c r="G20" s="18"/>
    </row>
    <row r="21">
      <c r="A21" s="22" t="str">
        <f>'Online store-expenses'!A37</f>
        <v/>
      </c>
      <c r="B21" s="114" t="str">
        <f>'Online store-expenses'!B37</f>
        <v/>
      </c>
      <c r="C21" s="114" t="str">
        <f>'Online store-expenses'!C37</f>
        <v/>
      </c>
      <c r="D21" s="114" t="str">
        <f>'Online store-expenses'!D37</f>
        <v/>
      </c>
      <c r="E21" s="114" t="str">
        <f>'Online store-expenses'!E37</f>
        <v/>
      </c>
      <c r="F21" s="114" t="str">
        <f>'Online store-expenses'!F37</f>
        <v/>
      </c>
      <c r="G21" s="114" t="str">
        <f>'Online store-expenses'!G37</f>
        <v/>
      </c>
    </row>
    <row r="22">
      <c r="A22" s="99" t="s">
        <v>97</v>
      </c>
      <c r="B22" s="115">
        <f t="shared" ref="B22:G22" si="8">B18</f>
        <v>3028687.2</v>
      </c>
      <c r="C22" s="115">
        <f t="shared" si="8"/>
        <v>3469223.52</v>
      </c>
      <c r="D22" s="115">
        <f t="shared" si="8"/>
        <v>3946241.754</v>
      </c>
      <c r="E22" s="115">
        <f t="shared" si="8"/>
        <v>4462288.753</v>
      </c>
      <c r="F22" s="115">
        <f t="shared" si="8"/>
        <v>5020074.847</v>
      </c>
      <c r="G22" s="115">
        <f t="shared" si="8"/>
        <v>5622483.828</v>
      </c>
    </row>
    <row r="23">
      <c r="A23" s="99" t="s">
        <v>104</v>
      </c>
      <c r="B23" s="116">
        <v>0.01</v>
      </c>
      <c r="C23" s="8" t="str">
        <f>'Online store-expenses'!C39</f>
        <v/>
      </c>
      <c r="D23" s="8" t="str">
        <f>'Online store-expenses'!D39</f>
        <v/>
      </c>
      <c r="E23" s="8" t="str">
        <f>'Online store-expenses'!E39</f>
        <v/>
      </c>
      <c r="F23" s="8" t="str">
        <f>'Online store-expenses'!F39</f>
        <v/>
      </c>
      <c r="G23" s="8" t="str">
        <f>'Online store-expenses'!G39</f>
        <v/>
      </c>
    </row>
    <row r="24">
      <c r="A24" s="99" t="s">
        <v>105</v>
      </c>
      <c r="B24" s="8" t="str">
        <f>'Online store-expenses'!B40</f>
        <v/>
      </c>
      <c r="C24" s="115">
        <f t="shared" ref="C24:G24" si="9">C22-B22</f>
        <v>440536.32</v>
      </c>
      <c r="D24" s="115">
        <f t="shared" si="9"/>
        <v>477018.234</v>
      </c>
      <c r="E24" s="115">
        <f t="shared" si="9"/>
        <v>516046.9986</v>
      </c>
      <c r="F24" s="115">
        <f t="shared" si="9"/>
        <v>557786.0941</v>
      </c>
      <c r="G24" s="115">
        <f t="shared" si="9"/>
        <v>602408.9816</v>
      </c>
    </row>
    <row r="25">
      <c r="A25" s="99" t="s">
        <v>106</v>
      </c>
      <c r="B25" s="8" t="str">
        <f>'Online store-expenses'!B41</f>
        <v/>
      </c>
      <c r="C25" s="115">
        <f t="shared" ref="C25:G25" si="10">C24*$B$23</f>
        <v>4405.3632</v>
      </c>
      <c r="D25" s="115">
        <f t="shared" si="10"/>
        <v>4770.18234</v>
      </c>
      <c r="E25" s="115">
        <f t="shared" si="10"/>
        <v>5160.469986</v>
      </c>
      <c r="F25" s="115">
        <f t="shared" si="10"/>
        <v>5577.860941</v>
      </c>
      <c r="G25" s="115">
        <f t="shared" si="10"/>
        <v>6024.089816</v>
      </c>
    </row>
  </sheetData>
  <mergeCells count="8">
    <mergeCell ref="A1:H1"/>
    <mergeCell ref="A10:B10"/>
    <mergeCell ref="A13:B13"/>
    <mergeCell ref="C13:D13"/>
    <mergeCell ref="E13:F13"/>
    <mergeCell ref="G13:H13"/>
    <mergeCell ref="I13:J13"/>
    <mergeCell ref="A20:G20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9" t="s">
        <v>107</v>
      </c>
      <c r="B1" s="2"/>
      <c r="C1" s="2"/>
      <c r="D1" s="2"/>
      <c r="E1" s="2"/>
      <c r="F1" s="2"/>
      <c r="G1" s="3"/>
    </row>
    <row r="2">
      <c r="A2" s="50"/>
      <c r="B2" s="70" t="s">
        <v>108</v>
      </c>
      <c r="C2" s="70" t="s">
        <v>40</v>
      </c>
      <c r="D2" s="70" t="s">
        <v>47</v>
      </c>
      <c r="E2" s="70" t="s">
        <v>48</v>
      </c>
      <c r="F2" s="70" t="s">
        <v>49</v>
      </c>
      <c r="G2" s="70" t="s">
        <v>50</v>
      </c>
    </row>
    <row r="3">
      <c r="A3" s="53" t="s">
        <v>52</v>
      </c>
      <c r="B3" s="54">
        <f>'COGS&amp;Revenue(S1)'!B5</f>
        <v>951119.4</v>
      </c>
      <c r="C3" s="54">
        <f>'COGS&amp;Revenue(S1)'!C5</f>
        <v>1089464.04</v>
      </c>
      <c r="D3" s="54">
        <f>'COGS&amp;Revenue(S1)'!D5</f>
        <v>1239265.346</v>
      </c>
      <c r="E3" s="54">
        <f>'COGS&amp;Revenue(S1)'!E5</f>
        <v>1401323.121</v>
      </c>
      <c r="F3" s="54">
        <f>'COGS&amp;Revenue(S1)'!F5</f>
        <v>1576488.512</v>
      </c>
      <c r="G3" s="54">
        <f>'COGS&amp;Revenue(S1)'!G5</f>
        <v>1765667.133</v>
      </c>
    </row>
    <row r="4">
      <c r="A4" s="55" t="s">
        <v>53</v>
      </c>
      <c r="B4" s="117">
        <f t="shared" ref="B4:G4" si="1">B3</f>
        <v>951119.4</v>
      </c>
      <c r="C4" s="117">
        <f t="shared" si="1"/>
        <v>1089464.04</v>
      </c>
      <c r="D4" s="117">
        <f t="shared" si="1"/>
        <v>1239265.346</v>
      </c>
      <c r="E4" s="117">
        <f t="shared" si="1"/>
        <v>1401323.121</v>
      </c>
      <c r="F4" s="117">
        <f t="shared" si="1"/>
        <v>1576488.512</v>
      </c>
      <c r="G4" s="117">
        <f t="shared" si="1"/>
        <v>1765667.133</v>
      </c>
    </row>
    <row r="5">
      <c r="A5" s="55" t="s">
        <v>54</v>
      </c>
      <c r="B5" s="56"/>
      <c r="C5" s="8"/>
      <c r="D5" s="8"/>
      <c r="E5" s="8"/>
      <c r="F5" s="8"/>
      <c r="G5" s="8"/>
    </row>
    <row r="6">
      <c r="A6" s="55" t="s">
        <v>55</v>
      </c>
      <c r="B6" s="54">
        <f>'COGS&amp;Revenue(S1)'!B4</f>
        <v>462295.68</v>
      </c>
      <c r="C6" s="54">
        <f>'COGS&amp;Revenue(S1)'!C4</f>
        <v>529538.688</v>
      </c>
      <c r="D6" s="54">
        <f>'COGS&amp;Revenue(S1)'!D4</f>
        <v>602350.2576</v>
      </c>
      <c r="E6" s="54">
        <f>'COGS&amp;Revenue(S1)'!E4</f>
        <v>647063.1806</v>
      </c>
      <c r="F6" s="54">
        <f>'COGS&amp;Revenue(S1)'!F4</f>
        <v>727946.0781</v>
      </c>
      <c r="G6" s="54">
        <f>'COGS&amp;Revenue(S1)'!G4</f>
        <v>815299.6075</v>
      </c>
    </row>
    <row r="7">
      <c r="A7" s="55" t="s">
        <v>56</v>
      </c>
      <c r="B7" s="54">
        <f>'S1-Expenses'!B3</f>
        <v>142667.91</v>
      </c>
      <c r="C7" s="54">
        <f>'S1-Expenses'!C3</f>
        <v>163419.606</v>
      </c>
      <c r="D7" s="54">
        <f>'S1-Expenses'!D3</f>
        <v>185889.8018</v>
      </c>
      <c r="E7" s="54">
        <f>'S1-Expenses'!E3</f>
        <v>210198.4682</v>
      </c>
      <c r="F7" s="54">
        <f>'S1-Expenses'!F3</f>
        <v>236473.2767</v>
      </c>
      <c r="G7" s="54">
        <f>'S1-Expenses'!G3</f>
        <v>264850.07</v>
      </c>
    </row>
    <row r="8">
      <c r="A8" s="55" t="s">
        <v>57</v>
      </c>
      <c r="B8" s="56">
        <f>'S1-Expenses'!B4</f>
        <v>52800</v>
      </c>
      <c r="C8" s="56">
        <f>'S1-Expenses'!C4</f>
        <v>52800</v>
      </c>
      <c r="D8" s="56">
        <f>'S1-Expenses'!D4</f>
        <v>52800</v>
      </c>
      <c r="E8" s="56">
        <f>'S1-Expenses'!E4</f>
        <v>52800</v>
      </c>
      <c r="F8" s="56">
        <f>'S1-Expenses'!F4</f>
        <v>52800</v>
      </c>
      <c r="G8" s="56">
        <f>'S1-Expenses'!G4</f>
        <v>52800</v>
      </c>
    </row>
    <row r="9">
      <c r="A9" s="55" t="s">
        <v>58</v>
      </c>
      <c r="B9" s="56">
        <f>'S1-Expenses'!B5</f>
        <v>12100</v>
      </c>
      <c r="C9" s="56">
        <f>'S1-Expenses'!C5</f>
        <v>12100</v>
      </c>
      <c r="D9" s="56">
        <f>'S1-Expenses'!D5</f>
        <v>12100</v>
      </c>
      <c r="E9" s="56">
        <f>'S1-Expenses'!E5</f>
        <v>12100</v>
      </c>
      <c r="F9" s="56">
        <f>'S1-Expenses'!F5</f>
        <v>12100</v>
      </c>
      <c r="G9" s="56">
        <f>'S1-Expenses'!G5</f>
        <v>12100</v>
      </c>
    </row>
    <row r="10">
      <c r="A10" s="55" t="s">
        <v>59</v>
      </c>
      <c r="B10" s="56">
        <f>'S1-Expenses'!B6</f>
        <v>2420</v>
      </c>
      <c r="C10" s="56">
        <f>'S1-Expenses'!C6</f>
        <v>2420</v>
      </c>
      <c r="D10" s="56">
        <f>'S1-Expenses'!D6</f>
        <v>2420</v>
      </c>
      <c r="E10" s="56">
        <f>'S1-Expenses'!E6</f>
        <v>2420</v>
      </c>
      <c r="F10" s="56">
        <f>'S1-Expenses'!F6</f>
        <v>2420</v>
      </c>
      <c r="G10" s="56">
        <f>'S1-Expenses'!G6</f>
        <v>2420</v>
      </c>
    </row>
    <row r="11">
      <c r="A11" s="55" t="s">
        <v>60</v>
      </c>
      <c r="B11" s="56">
        <f>'S1-Expenses'!B7</f>
        <v>1210</v>
      </c>
      <c r="C11" s="56">
        <f>'S1-Expenses'!C7</f>
        <v>1210</v>
      </c>
      <c r="D11" s="56">
        <f>'S1-Expenses'!D7</f>
        <v>1210</v>
      </c>
      <c r="E11" s="56">
        <f>'S1-Expenses'!E7</f>
        <v>1210</v>
      </c>
      <c r="F11" s="56">
        <f>'S1-Expenses'!F7</f>
        <v>1210</v>
      </c>
      <c r="G11" s="56">
        <f>'S1-Expenses'!G7</f>
        <v>1210</v>
      </c>
    </row>
    <row r="12">
      <c r="A12" s="55" t="s">
        <v>61</v>
      </c>
      <c r="B12" s="118">
        <v>0.0</v>
      </c>
      <c r="C12" s="118">
        <v>0.0</v>
      </c>
      <c r="D12" s="118">
        <v>0.0</v>
      </c>
      <c r="E12" s="118">
        <v>0.0</v>
      </c>
      <c r="F12" s="118">
        <v>0.0</v>
      </c>
      <c r="G12" s="118">
        <v>0.0</v>
      </c>
    </row>
    <row r="13">
      <c r="A13" s="55" t="s">
        <v>63</v>
      </c>
      <c r="B13" s="54">
        <f t="shared" ref="B13:G13" si="2">SUM(B6:B12)</f>
        <v>673493.59</v>
      </c>
      <c r="C13" s="54">
        <f t="shared" si="2"/>
        <v>761488.294</v>
      </c>
      <c r="D13" s="54">
        <f t="shared" si="2"/>
        <v>856770.0594</v>
      </c>
      <c r="E13" s="54">
        <f t="shared" si="2"/>
        <v>925791.6488</v>
      </c>
      <c r="F13" s="54">
        <f t="shared" si="2"/>
        <v>1032949.355</v>
      </c>
      <c r="G13" s="54">
        <f t="shared" si="2"/>
        <v>1148679.677</v>
      </c>
    </row>
    <row r="14">
      <c r="A14" s="58" t="s">
        <v>64</v>
      </c>
      <c r="B14" s="119">
        <f t="shared" ref="B14:G14" si="3">B4-B13</f>
        <v>277625.81</v>
      </c>
      <c r="C14" s="119">
        <f t="shared" si="3"/>
        <v>327975.746</v>
      </c>
      <c r="D14" s="119">
        <f t="shared" si="3"/>
        <v>382495.2861</v>
      </c>
      <c r="E14" s="119">
        <f t="shared" si="3"/>
        <v>475531.4727</v>
      </c>
      <c r="F14" s="119">
        <f t="shared" si="3"/>
        <v>543539.1567</v>
      </c>
      <c r="G14" s="119">
        <f t="shared" si="3"/>
        <v>616987.4556</v>
      </c>
    </row>
  </sheetData>
  <mergeCells count="1">
    <mergeCell ref="A1:G1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9" t="s">
        <v>109</v>
      </c>
      <c r="B1" s="2"/>
      <c r="C1" s="2"/>
      <c r="D1" s="2"/>
      <c r="E1" s="2"/>
      <c r="F1" s="2"/>
      <c r="G1" s="3"/>
    </row>
    <row r="2">
      <c r="A2" s="50"/>
      <c r="B2" s="70" t="s">
        <v>108</v>
      </c>
      <c r="C2" s="70" t="s">
        <v>40</v>
      </c>
      <c r="D2" s="70" t="s">
        <v>47</v>
      </c>
      <c r="E2" s="70" t="s">
        <v>48</v>
      </c>
      <c r="F2" s="70" t="s">
        <v>49</v>
      </c>
      <c r="G2" s="70" t="s">
        <v>50</v>
      </c>
    </row>
    <row r="3">
      <c r="A3" s="53" t="s">
        <v>52</v>
      </c>
      <c r="B3" s="54">
        <f>'COGS&amp;Revenue(S2)'!B5</f>
        <v>962808</v>
      </c>
      <c r="C3" s="54">
        <f>'COGS&amp;Revenue(S2)'!C5</f>
        <v>1102852.8</v>
      </c>
      <c r="D3" s="54">
        <f>'COGS&amp;Revenue(S2)'!D5</f>
        <v>1254495.06</v>
      </c>
      <c r="E3" s="54">
        <f>'COGS&amp;Revenue(S2)'!E5</f>
        <v>1418544.414</v>
      </c>
      <c r="F3" s="54">
        <f>'COGS&amp;Revenue(S2)'!F5</f>
        <v>1595862.466</v>
      </c>
      <c r="G3" s="54">
        <f>'COGS&amp;Revenue(S2)'!G5</f>
        <v>1787365.962</v>
      </c>
    </row>
    <row r="4">
      <c r="A4" s="55" t="s">
        <v>53</v>
      </c>
      <c r="B4" s="117">
        <f t="shared" ref="B4:G4" si="1">B3</f>
        <v>962808</v>
      </c>
      <c r="C4" s="117">
        <f t="shared" si="1"/>
        <v>1102852.8</v>
      </c>
      <c r="D4" s="117">
        <f t="shared" si="1"/>
        <v>1254495.06</v>
      </c>
      <c r="E4" s="117">
        <f t="shared" si="1"/>
        <v>1418544.414</v>
      </c>
      <c r="F4" s="117">
        <f t="shared" si="1"/>
        <v>1595862.466</v>
      </c>
      <c r="G4" s="117">
        <f t="shared" si="1"/>
        <v>1787365.962</v>
      </c>
    </row>
    <row r="5">
      <c r="A5" s="55" t="s">
        <v>54</v>
      </c>
      <c r="B5" s="56"/>
      <c r="C5" s="8"/>
      <c r="D5" s="8"/>
      <c r="E5" s="8"/>
      <c r="F5" s="8"/>
      <c r="G5" s="8"/>
    </row>
    <row r="6">
      <c r="A6" s="55" t="s">
        <v>55</v>
      </c>
      <c r="B6" s="54">
        <f>'COGS&amp;Revenue(S2)'!B4</f>
        <v>466758.6</v>
      </c>
      <c r="C6" s="54">
        <f>'COGS&amp;Revenue(S2)'!C4</f>
        <v>534650.76</v>
      </c>
      <c r="D6" s="54">
        <f>'COGS&amp;Revenue(S2)'!D4</f>
        <v>608165.2395</v>
      </c>
      <c r="E6" s="54">
        <f>'COGS&amp;Revenue(S2)'!E4</f>
        <v>653309.813</v>
      </c>
      <c r="F6" s="54">
        <f>'COGS&amp;Revenue(S2)'!F4</f>
        <v>734973.5397</v>
      </c>
      <c r="G6" s="54">
        <f>'COGS&amp;Revenue(S2)'!G4</f>
        <v>823170.3644</v>
      </c>
    </row>
    <row r="7">
      <c r="A7" s="55" t="s">
        <v>56</v>
      </c>
      <c r="B7" s="54">
        <f>'S2-Expenses'!B3</f>
        <v>144421.2</v>
      </c>
      <c r="C7" s="54">
        <f>'S2-Expenses'!C3</f>
        <v>165427.92</v>
      </c>
      <c r="D7" s="54">
        <f>'S2-Expenses'!D3</f>
        <v>188174.259</v>
      </c>
      <c r="E7" s="54">
        <f>'S2-Expenses'!E3</f>
        <v>212781.6621</v>
      </c>
      <c r="F7" s="54">
        <f>'S2-Expenses'!F3</f>
        <v>239379.3699</v>
      </c>
      <c r="G7" s="54">
        <f>'S2-Expenses'!G3</f>
        <v>268104.8942</v>
      </c>
    </row>
    <row r="8">
      <c r="A8" s="55" t="s">
        <v>57</v>
      </c>
      <c r="B8" s="56">
        <f>'S2-Expenses'!B4</f>
        <v>36600</v>
      </c>
      <c r="C8" s="56">
        <f>'S2-Expenses'!C4</f>
        <v>36600</v>
      </c>
      <c r="D8" s="56">
        <f>'S2-Expenses'!D4</f>
        <v>36600</v>
      </c>
      <c r="E8" s="56">
        <f>'S2-Expenses'!E4</f>
        <v>36600</v>
      </c>
      <c r="F8" s="56">
        <f>'S2-Expenses'!F4</f>
        <v>36600</v>
      </c>
      <c r="G8" s="56">
        <f>'S2-Expenses'!G4</f>
        <v>36600</v>
      </c>
    </row>
    <row r="9">
      <c r="A9" s="55" t="s">
        <v>58</v>
      </c>
      <c r="B9" s="56">
        <f>'S2-Expenses'!B5</f>
        <v>16500</v>
      </c>
      <c r="C9" s="56">
        <f>'S2-Expenses'!C5</f>
        <v>16500</v>
      </c>
      <c r="D9" s="56">
        <f>'S2-Expenses'!D5</f>
        <v>16500</v>
      </c>
      <c r="E9" s="56">
        <f>'S2-Expenses'!E5</f>
        <v>16500</v>
      </c>
      <c r="F9" s="56">
        <f>'S2-Expenses'!F5</f>
        <v>16500</v>
      </c>
      <c r="G9" s="56">
        <f>'S2-Expenses'!G5</f>
        <v>16500</v>
      </c>
    </row>
    <row r="10">
      <c r="A10" s="55" t="s">
        <v>59</v>
      </c>
      <c r="B10" s="56">
        <f>'S2-Expenses'!B6</f>
        <v>3300</v>
      </c>
      <c r="C10" s="56">
        <f>'S2-Expenses'!C6</f>
        <v>3300</v>
      </c>
      <c r="D10" s="56">
        <f>'S2-Expenses'!D6</f>
        <v>3300</v>
      </c>
      <c r="E10" s="56">
        <f>'S2-Expenses'!E6</f>
        <v>3300</v>
      </c>
      <c r="F10" s="56">
        <f>'S2-Expenses'!F6</f>
        <v>3300</v>
      </c>
      <c r="G10" s="56">
        <f>'S2-Expenses'!G6</f>
        <v>3300</v>
      </c>
    </row>
    <row r="11">
      <c r="A11" s="55" t="s">
        <v>60</v>
      </c>
      <c r="B11" s="56">
        <f>'S2-Expenses'!B7</f>
        <v>1650</v>
      </c>
      <c r="C11" s="56">
        <f>'S2-Expenses'!C7</f>
        <v>1650</v>
      </c>
      <c r="D11" s="56">
        <f>'S2-Expenses'!D7</f>
        <v>1650</v>
      </c>
      <c r="E11" s="56">
        <f>'S2-Expenses'!E7</f>
        <v>1650</v>
      </c>
      <c r="F11" s="56">
        <f>'S2-Expenses'!F7</f>
        <v>1650</v>
      </c>
      <c r="G11" s="56">
        <f>'S2-Expenses'!G7</f>
        <v>1650</v>
      </c>
    </row>
    <row r="12">
      <c r="A12" s="55" t="s">
        <v>61</v>
      </c>
      <c r="B12" s="118">
        <v>0.0</v>
      </c>
      <c r="C12" s="118">
        <v>0.0</v>
      </c>
      <c r="D12" s="118">
        <v>0.0</v>
      </c>
      <c r="E12" s="118">
        <v>0.0</v>
      </c>
      <c r="F12" s="118">
        <v>0.0</v>
      </c>
      <c r="G12" s="118">
        <v>0.0</v>
      </c>
    </row>
    <row r="13">
      <c r="A13" s="55" t="s">
        <v>63</v>
      </c>
      <c r="B13" s="54">
        <f t="shared" ref="B13:G13" si="2">SUM(B6:B12)</f>
        <v>669229.8</v>
      </c>
      <c r="C13" s="54">
        <f t="shared" si="2"/>
        <v>758128.68</v>
      </c>
      <c r="D13" s="54">
        <f t="shared" si="2"/>
        <v>854389.4985</v>
      </c>
      <c r="E13" s="54">
        <f t="shared" si="2"/>
        <v>924141.4751</v>
      </c>
      <c r="F13" s="54">
        <f t="shared" si="2"/>
        <v>1032402.91</v>
      </c>
      <c r="G13" s="54">
        <f t="shared" si="2"/>
        <v>1149325.259</v>
      </c>
    </row>
    <row r="14">
      <c r="A14" s="58" t="s">
        <v>64</v>
      </c>
      <c r="B14" s="119">
        <f t="shared" ref="B14:G14" si="3">B4-B13</f>
        <v>293578.2</v>
      </c>
      <c r="C14" s="119">
        <f t="shared" si="3"/>
        <v>344724.12</v>
      </c>
      <c r="D14" s="119">
        <f t="shared" si="3"/>
        <v>400105.5615</v>
      </c>
      <c r="E14" s="119">
        <f t="shared" si="3"/>
        <v>494402.9389</v>
      </c>
      <c r="F14" s="119">
        <f t="shared" si="3"/>
        <v>563459.5562</v>
      </c>
      <c r="G14" s="119">
        <f t="shared" si="3"/>
        <v>638040.703</v>
      </c>
    </row>
  </sheetData>
  <mergeCells count="1">
    <mergeCell ref="A1:G1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9" t="s">
        <v>110</v>
      </c>
      <c r="B1" s="2"/>
      <c r="C1" s="2"/>
      <c r="D1" s="2"/>
      <c r="E1" s="2"/>
      <c r="F1" s="2"/>
      <c r="G1" s="3"/>
    </row>
    <row r="2">
      <c r="A2" s="50"/>
      <c r="B2" s="70" t="s">
        <v>108</v>
      </c>
      <c r="C2" s="70" t="s">
        <v>40</v>
      </c>
      <c r="D2" s="70" t="s">
        <v>47</v>
      </c>
      <c r="E2" s="70" t="s">
        <v>48</v>
      </c>
      <c r="F2" s="70" t="s">
        <v>49</v>
      </c>
      <c r="G2" s="70" t="s">
        <v>50</v>
      </c>
    </row>
    <row r="3">
      <c r="A3" s="53" t="s">
        <v>52</v>
      </c>
      <c r="B3" s="54">
        <f>'COGS&amp;Revenue(Online store)'!B5</f>
        <v>3028687.2</v>
      </c>
      <c r="C3" s="54">
        <f>'COGS&amp;Revenue(Online store)'!C5</f>
        <v>3469223.52</v>
      </c>
      <c r="D3" s="54">
        <f>'COGS&amp;Revenue(Online store)'!D5</f>
        <v>3946241.754</v>
      </c>
      <c r="E3" s="54">
        <f>'COGS&amp;Revenue(Online store)'!E5</f>
        <v>4462288.753</v>
      </c>
      <c r="F3" s="54">
        <f>'COGS&amp;Revenue(Online store)'!F5</f>
        <v>5020074.847</v>
      </c>
      <c r="G3" s="54">
        <f>'COGS&amp;Revenue(Online store)'!G5</f>
        <v>5622483.828</v>
      </c>
    </row>
    <row r="4">
      <c r="A4" s="55" t="s">
        <v>53</v>
      </c>
      <c r="B4" s="117">
        <f t="shared" ref="B4:G4" si="1">B3</f>
        <v>3028687.2</v>
      </c>
      <c r="C4" s="117">
        <f t="shared" si="1"/>
        <v>3469223.52</v>
      </c>
      <c r="D4" s="117">
        <f t="shared" si="1"/>
        <v>3946241.754</v>
      </c>
      <c r="E4" s="117">
        <f t="shared" si="1"/>
        <v>4462288.753</v>
      </c>
      <c r="F4" s="117">
        <f t="shared" si="1"/>
        <v>5020074.847</v>
      </c>
      <c r="G4" s="117">
        <f t="shared" si="1"/>
        <v>5622483.828</v>
      </c>
    </row>
    <row r="5">
      <c r="A5" s="55" t="s">
        <v>54</v>
      </c>
      <c r="B5" s="56"/>
      <c r="C5" s="8"/>
      <c r="D5" s="8"/>
      <c r="E5" s="8"/>
      <c r="F5" s="8"/>
      <c r="G5" s="8"/>
    </row>
    <row r="6">
      <c r="A6" s="55" t="s">
        <v>55</v>
      </c>
      <c r="B6" s="120">
        <f>'COGS&amp;Revenue(Online store)'!B4</f>
        <v>1453830.84</v>
      </c>
      <c r="C6" s="120">
        <f>'COGS&amp;Revenue(Online store)'!C4</f>
        <v>1665297.144</v>
      </c>
      <c r="D6" s="120">
        <f>'COGS&amp;Revenue(Online store)'!D4</f>
        <v>1894275.501</v>
      </c>
      <c r="E6" s="120">
        <f>'COGS&amp;Revenue(Online store)'!E4</f>
        <v>2034889.029</v>
      </c>
      <c r="F6" s="120">
        <f>'COGS&amp;Revenue(Online store)'!F4</f>
        <v>2289250.158</v>
      </c>
      <c r="G6" s="120">
        <f>'COGS&amp;Revenue(Online store)'!G4</f>
        <v>2563960.176</v>
      </c>
    </row>
    <row r="7">
      <c r="A7" s="55" t="s">
        <v>56</v>
      </c>
      <c r="B7" s="54">
        <f>'Online store-expenses'!B3</f>
        <v>454303.08</v>
      </c>
      <c r="C7" s="54">
        <f>'Online store-expenses'!C3</f>
        <v>520383.528</v>
      </c>
      <c r="D7" s="54">
        <f>'Online store-expenses'!D3</f>
        <v>591936.2631</v>
      </c>
      <c r="E7" s="54">
        <f>'Online store-expenses'!E3</f>
        <v>669343.3129</v>
      </c>
      <c r="F7" s="54">
        <f>'Online store-expenses'!F3</f>
        <v>753011.227</v>
      </c>
      <c r="G7" s="54">
        <f>'Online store-expenses'!G3</f>
        <v>843372.5742</v>
      </c>
    </row>
    <row r="8">
      <c r="A8" s="55" t="s">
        <v>57</v>
      </c>
      <c r="B8" s="56">
        <f>'Online store-expenses'!B4</f>
        <v>60000</v>
      </c>
      <c r="C8" s="56">
        <f>'Online store-expenses'!C4</f>
        <v>60000</v>
      </c>
      <c r="D8" s="56">
        <f>'Online store-expenses'!D4</f>
        <v>60000</v>
      </c>
      <c r="E8" s="56">
        <f>'Online store-expenses'!E4</f>
        <v>60000</v>
      </c>
      <c r="F8" s="56">
        <f>'Online store-expenses'!F4</f>
        <v>60000</v>
      </c>
      <c r="G8" s="56">
        <f>'Online store-expenses'!G4</f>
        <v>60000</v>
      </c>
    </row>
    <row r="9">
      <c r="A9" s="55" t="s">
        <v>58</v>
      </c>
      <c r="B9" s="56">
        <f>'Online store-expenses'!B5</f>
        <v>27500</v>
      </c>
      <c r="C9" s="56">
        <f>'Online store-expenses'!C5</f>
        <v>27500</v>
      </c>
      <c r="D9" s="56">
        <f>'Online store-expenses'!D5</f>
        <v>27500</v>
      </c>
      <c r="E9" s="56">
        <f>'Online store-expenses'!E5</f>
        <v>27500</v>
      </c>
      <c r="F9" s="56">
        <f>'Online store-expenses'!F5</f>
        <v>27500</v>
      </c>
      <c r="G9" s="56">
        <f>'Online store-expenses'!G5</f>
        <v>27500</v>
      </c>
    </row>
    <row r="10">
      <c r="A10" s="55" t="s">
        <v>59</v>
      </c>
      <c r="B10" s="56">
        <f>'Online store-expenses'!B6</f>
        <v>5500</v>
      </c>
      <c r="C10" s="56">
        <f>'Online store-expenses'!C6</f>
        <v>5500</v>
      </c>
      <c r="D10" s="56">
        <f>'Online store-expenses'!D6</f>
        <v>5500</v>
      </c>
      <c r="E10" s="56">
        <f>'Online store-expenses'!E6</f>
        <v>5500</v>
      </c>
      <c r="F10" s="56">
        <f>'Online store-expenses'!F6</f>
        <v>5500</v>
      </c>
      <c r="G10" s="56">
        <f>'Online store-expenses'!G6</f>
        <v>5500</v>
      </c>
    </row>
    <row r="11">
      <c r="A11" s="55" t="s">
        <v>60</v>
      </c>
      <c r="B11" s="56">
        <f>'Online store-expenses'!B7</f>
        <v>2750</v>
      </c>
      <c r="C11" s="56">
        <f>'Online store-expenses'!C7</f>
        <v>2750</v>
      </c>
      <c r="D11" s="56">
        <f>'Online store-expenses'!D7</f>
        <v>2750</v>
      </c>
      <c r="E11" s="56">
        <f>'Online store-expenses'!E7</f>
        <v>2750</v>
      </c>
      <c r="F11" s="56">
        <f>'Online store-expenses'!F7</f>
        <v>2750</v>
      </c>
      <c r="G11" s="56">
        <f>'Online store-expenses'!G7</f>
        <v>2750</v>
      </c>
    </row>
    <row r="12">
      <c r="A12" s="55" t="s">
        <v>61</v>
      </c>
      <c r="B12" s="54">
        <f>'Online store-expenses'!B8</f>
        <v>151434.36</v>
      </c>
      <c r="C12" s="54">
        <f>'Online store-expenses'!C8</f>
        <v>173461.176</v>
      </c>
      <c r="D12" s="54">
        <f>'Online store-expenses'!D8</f>
        <v>197312.0877</v>
      </c>
      <c r="E12" s="54">
        <f>'Online store-expenses'!E8</f>
        <v>223114.4376</v>
      </c>
      <c r="F12" s="54">
        <f>'Online store-expenses'!F8</f>
        <v>251003.7423</v>
      </c>
      <c r="G12" s="54">
        <f>'Online store-expenses'!G8</f>
        <v>281124.1914</v>
      </c>
    </row>
    <row r="13">
      <c r="A13" s="55" t="str">
        <f>'Online store-expenses'!A9</f>
        <v>social media</v>
      </c>
      <c r="B13" s="55" t="str">
        <f>'Online store-expenses'!B9</f>
        <v/>
      </c>
      <c r="C13" s="121">
        <f>'Online store-expenses'!C9</f>
        <v>44405.3632</v>
      </c>
      <c r="D13" s="121">
        <f>'Online store-expenses'!D9</f>
        <v>44770.18234</v>
      </c>
      <c r="E13" s="121">
        <f>'Online store-expenses'!E9</f>
        <v>45160.46999</v>
      </c>
      <c r="F13" s="121">
        <f>'Online store-expenses'!F9</f>
        <v>45577.86094</v>
      </c>
      <c r="G13" s="121">
        <f>'Online store-expenses'!G9</f>
        <v>46024.08982</v>
      </c>
    </row>
    <row r="14">
      <c r="A14" s="55" t="s">
        <v>63</v>
      </c>
      <c r="B14" s="54">
        <f t="shared" ref="B14:G14" si="2">SUM(B6:B12)</f>
        <v>2155318.28</v>
      </c>
      <c r="C14" s="54">
        <f t="shared" si="2"/>
        <v>2454891.848</v>
      </c>
      <c r="D14" s="54">
        <f t="shared" si="2"/>
        <v>2779273.852</v>
      </c>
      <c r="E14" s="54">
        <f t="shared" si="2"/>
        <v>3023096.779</v>
      </c>
      <c r="F14" s="54">
        <f t="shared" si="2"/>
        <v>3389015.127</v>
      </c>
      <c r="G14" s="54">
        <f t="shared" si="2"/>
        <v>3784206.942</v>
      </c>
    </row>
    <row r="15">
      <c r="A15" s="58" t="s">
        <v>64</v>
      </c>
      <c r="B15" s="119">
        <f t="shared" ref="B15:G15" si="3">B4-B14</f>
        <v>873368.92</v>
      </c>
      <c r="C15" s="119">
        <f t="shared" si="3"/>
        <v>1014331.672</v>
      </c>
      <c r="D15" s="119">
        <f t="shared" si="3"/>
        <v>1166967.902</v>
      </c>
      <c r="E15" s="119">
        <f t="shared" si="3"/>
        <v>1439191.973</v>
      </c>
      <c r="F15" s="119">
        <f t="shared" si="3"/>
        <v>1631059.72</v>
      </c>
      <c r="G15" s="119">
        <f t="shared" si="3"/>
        <v>1838276.886</v>
      </c>
    </row>
  </sheetData>
  <mergeCells count="1">
    <mergeCell ref="A1:G1"/>
  </mergeCells>
  <drawing r:id="rId1"/>
</worksheet>
</file>