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s" sheetId="1" r:id="rId4"/>
    <sheet state="visible" name="Inventory Aging Report" sheetId="2" r:id="rId5"/>
    <sheet state="visible" name="Revenue with discount" sheetId="3" r:id="rId6"/>
    <sheet state="visible" name="Revenue without discount" sheetId="4" r:id="rId7"/>
    <sheet state="visible" name="Profit and Loss" sheetId="5" r:id="rId8"/>
  </sheets>
  <definedNames/>
  <calcPr/>
</workbook>
</file>

<file path=xl/sharedStrings.xml><?xml version="1.0" encoding="utf-8"?>
<sst xmlns="http://schemas.openxmlformats.org/spreadsheetml/2006/main" count="320" uniqueCount="190">
  <si>
    <t>Due Days Range</t>
  </si>
  <si>
    <t>Day Limit</t>
  </si>
  <si>
    <t>Expired</t>
  </si>
  <si>
    <t>1 - 10 days</t>
  </si>
  <si>
    <t>11 - 20 days</t>
  </si>
  <si>
    <t>21 - 30 days</t>
  </si>
  <si>
    <t>31 - 60 days</t>
  </si>
  <si>
    <t>61 - 90 days</t>
  </si>
  <si>
    <t>91 - 120 days</t>
  </si>
  <si>
    <t>&gt;121 days</t>
  </si>
  <si>
    <t>Discount on Sales</t>
  </si>
  <si>
    <t>Categories</t>
  </si>
  <si>
    <t>1 - 10 day</t>
  </si>
  <si>
    <t>11 - 20 day</t>
  </si>
  <si>
    <t>Grains</t>
  </si>
  <si>
    <t>Produce</t>
  </si>
  <si>
    <t>Beverages</t>
  </si>
  <si>
    <t>Snacks</t>
  </si>
  <si>
    <t>Baking</t>
  </si>
  <si>
    <t>Condiments</t>
  </si>
  <si>
    <t>Canned Goods</t>
  </si>
  <si>
    <t>Dairy</t>
  </si>
  <si>
    <t>% of sales due to Discount given</t>
  </si>
  <si>
    <t>Normal Sales without Discount</t>
  </si>
  <si>
    <t>Category</t>
  </si>
  <si>
    <t>Profit Margin</t>
  </si>
  <si>
    <t>Product Id</t>
  </si>
  <si>
    <t>Products</t>
  </si>
  <si>
    <t>Unit Price</t>
  </si>
  <si>
    <t>Quantity</t>
  </si>
  <si>
    <t>Total</t>
  </si>
  <si>
    <t>Expiry date</t>
  </si>
  <si>
    <t>Due time</t>
  </si>
  <si>
    <t>Condition</t>
  </si>
  <si>
    <t>XLM1006</t>
  </si>
  <si>
    <t>Milk (unopened)</t>
  </si>
  <si>
    <t>XLM1007</t>
  </si>
  <si>
    <t>Yogurt</t>
  </si>
  <si>
    <t>XLM1008</t>
  </si>
  <si>
    <t>Cheese (soft varieties)</t>
  </si>
  <si>
    <t>XLM1009</t>
  </si>
  <si>
    <t>Eggs</t>
  </si>
  <si>
    <t>XLM1010</t>
  </si>
  <si>
    <t>Sour cream</t>
  </si>
  <si>
    <t>XLM1011</t>
  </si>
  <si>
    <t>Whipped cream</t>
  </si>
  <si>
    <t>XLM1012</t>
  </si>
  <si>
    <t>Butter</t>
  </si>
  <si>
    <t>XLM1013</t>
  </si>
  <si>
    <t>Margarine</t>
  </si>
  <si>
    <t>XLM1014</t>
  </si>
  <si>
    <t>Canned fish (tuna, salmon)</t>
  </si>
  <si>
    <t>XLM1015</t>
  </si>
  <si>
    <t>Canned soups</t>
  </si>
  <si>
    <t>XLM1016</t>
  </si>
  <si>
    <t>Canned vegetables</t>
  </si>
  <si>
    <t>XLM1017</t>
  </si>
  <si>
    <t>Canned fruits</t>
  </si>
  <si>
    <t>XLM1018</t>
  </si>
  <si>
    <t>Tomato sauce</t>
  </si>
  <si>
    <t>XLM1019</t>
  </si>
  <si>
    <t>Fruit preserves/jams</t>
  </si>
  <si>
    <t>XLM1020</t>
  </si>
  <si>
    <t>Salsa</t>
  </si>
  <si>
    <t>XLM1021</t>
  </si>
  <si>
    <t>Ketchup</t>
  </si>
  <si>
    <t>XLM1022</t>
  </si>
  <si>
    <t>Mustard</t>
  </si>
  <si>
    <t>XLM1023</t>
  </si>
  <si>
    <t>BBQ sauce</t>
  </si>
  <si>
    <t>XLM1024</t>
  </si>
  <si>
    <t>Pickles</t>
  </si>
  <si>
    <t>XLM1025</t>
  </si>
  <si>
    <t>Honey</t>
  </si>
  <si>
    <t>XLM1026</t>
  </si>
  <si>
    <t>Maple syrup</t>
  </si>
  <si>
    <t>XLM1027</t>
  </si>
  <si>
    <t>Nut butters (peanut butter, almond butter)</t>
  </si>
  <si>
    <t>XLM1028</t>
  </si>
  <si>
    <t>Snack bars (granola bars, protein bars)</t>
  </si>
  <si>
    <t>XLM1029</t>
  </si>
  <si>
    <t>Breakfast cereals</t>
  </si>
  <si>
    <t>XLM1030</t>
  </si>
  <si>
    <t>Pancake mix</t>
  </si>
  <si>
    <t>XLM1031</t>
  </si>
  <si>
    <t>Cake mix</t>
  </si>
  <si>
    <t>XLM1032</t>
  </si>
  <si>
    <t>Bread</t>
  </si>
  <si>
    <t>XLM1033</t>
  </si>
  <si>
    <t>Tortillas</t>
  </si>
  <si>
    <t>XLM1034</t>
  </si>
  <si>
    <t>Crackers</t>
  </si>
  <si>
    <t>XLM1035</t>
  </si>
  <si>
    <t>Cookies</t>
  </si>
  <si>
    <t>XLM1036</t>
  </si>
  <si>
    <t>Potato chips</t>
  </si>
  <si>
    <t>XLM1037</t>
  </si>
  <si>
    <t>Popcorn</t>
  </si>
  <si>
    <t>XLM1038</t>
  </si>
  <si>
    <t>Chocolate bars</t>
  </si>
  <si>
    <t>XLM1039</t>
  </si>
  <si>
    <t>Coffee (ground or whole bean)</t>
  </si>
  <si>
    <t>XLM1040</t>
  </si>
  <si>
    <t>Tea bags</t>
  </si>
  <si>
    <t>XLM1041</t>
  </si>
  <si>
    <t>Energy drinks</t>
  </si>
  <si>
    <t>XLM1042</t>
  </si>
  <si>
    <t>Sports drinks</t>
  </si>
  <si>
    <t>XLM1043</t>
  </si>
  <si>
    <t>Carbonated beverages (soda, sparkling water)</t>
  </si>
  <si>
    <t>XLM1044</t>
  </si>
  <si>
    <t>Fruit juices (non-refrigerated)</t>
  </si>
  <si>
    <t>XLM1045</t>
  </si>
  <si>
    <t>Wine (some varieties)</t>
  </si>
  <si>
    <t>XLM1046</t>
  </si>
  <si>
    <t>Beer (some varieties)</t>
  </si>
  <si>
    <t>XLM1047</t>
  </si>
  <si>
    <t>Spirits (some varieties)</t>
  </si>
  <si>
    <t>XLM1048</t>
  </si>
  <si>
    <t>Salad greens</t>
  </si>
  <si>
    <t>XLM1049</t>
  </si>
  <si>
    <t>Fresh herbs</t>
  </si>
  <si>
    <t>XLM1050</t>
  </si>
  <si>
    <t>Fresh mushrooms</t>
  </si>
  <si>
    <t>XLM1051</t>
  </si>
  <si>
    <t>Bell peppers</t>
  </si>
  <si>
    <t>XLM1052</t>
  </si>
  <si>
    <t>Tomatoes</t>
  </si>
  <si>
    <t>XLM1053</t>
  </si>
  <si>
    <t>Cucumbers</t>
  </si>
  <si>
    <t>XLM1054</t>
  </si>
  <si>
    <t>Zucchini</t>
  </si>
  <si>
    <t>XLM1055</t>
  </si>
  <si>
    <t>Squash</t>
  </si>
  <si>
    <t>XLM1056</t>
  </si>
  <si>
    <t>Carrots</t>
  </si>
  <si>
    <t>XLM1057</t>
  </si>
  <si>
    <t>Celery</t>
  </si>
  <si>
    <t>XLM1058</t>
  </si>
  <si>
    <t>Onions</t>
  </si>
  <si>
    <t>XLM1059</t>
  </si>
  <si>
    <t>Garlic</t>
  </si>
  <si>
    <t>XLM1060</t>
  </si>
  <si>
    <t>Apples</t>
  </si>
  <si>
    <t>XLM1061</t>
  </si>
  <si>
    <t>Oranges</t>
  </si>
  <si>
    <t>XLM1062</t>
  </si>
  <si>
    <t>Bananas</t>
  </si>
  <si>
    <t>XLM1063</t>
  </si>
  <si>
    <t>Berries (strawberries, blueberries, raspberries)</t>
  </si>
  <si>
    <t>XLM1064</t>
  </si>
  <si>
    <t>Grapes</t>
  </si>
  <si>
    <t>XLM1065</t>
  </si>
  <si>
    <t>Melons (watermelon, cantaloupe)</t>
  </si>
  <si>
    <t>XLM1066</t>
  </si>
  <si>
    <t>Pineapple</t>
  </si>
  <si>
    <t>XLM1067</t>
  </si>
  <si>
    <t>Mangoes</t>
  </si>
  <si>
    <t>XLM1068</t>
  </si>
  <si>
    <t>Avocados</t>
  </si>
  <si>
    <t>XLM1069</t>
  </si>
  <si>
    <t>Potatoes</t>
  </si>
  <si>
    <t>XLM1070</t>
  </si>
  <si>
    <t>Sweet potatoes</t>
  </si>
  <si>
    <t>XLM1071</t>
  </si>
  <si>
    <t>Rice (white or brown)</t>
  </si>
  <si>
    <t>XLM1072</t>
  </si>
  <si>
    <t>Pasta (dry)</t>
  </si>
  <si>
    <t>XLM1073</t>
  </si>
  <si>
    <t>Noodles</t>
  </si>
  <si>
    <t>XLM1074</t>
  </si>
  <si>
    <t>Quinoa</t>
  </si>
  <si>
    <t>XLM1075</t>
  </si>
  <si>
    <t>Couscous</t>
  </si>
  <si>
    <t>XLM1076</t>
  </si>
  <si>
    <t>Lentils</t>
  </si>
  <si>
    <t>XLM1078</t>
  </si>
  <si>
    <t>XLM1079</t>
  </si>
  <si>
    <t>XLM1080</t>
  </si>
  <si>
    <t>Discount Percentage</t>
  </si>
  <si>
    <t>Selling % with discount</t>
  </si>
  <si>
    <t>Profit percemtage on cost</t>
  </si>
  <si>
    <t>Selling Price</t>
  </si>
  <si>
    <t>Revenue</t>
  </si>
  <si>
    <t>Cost</t>
  </si>
  <si>
    <t>Selling % without discount</t>
  </si>
  <si>
    <t>Wihtout Discount</t>
  </si>
  <si>
    <t>With Discount</t>
  </si>
  <si>
    <t>Total Income</t>
  </si>
  <si>
    <t>Profit/Loss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</si>
</sst>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bottom" wrapText="1"/>
    </xf>
    <xf borderId="1" fillId="0" fontId="2" numFmtId="9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readingOrder="0"/>
    </xf>
    <xf borderId="1" fillId="0" fontId="3" numFmtId="10" xfId="0" applyAlignment="1" applyBorder="1" applyFont="1" applyNumberFormat="1">
      <alignment readingOrder="0"/>
    </xf>
    <xf borderId="1" fillId="2" fontId="5" numFmtId="164" xfId="0" applyAlignment="1" applyBorder="1" applyFill="1" applyFont="1" applyNumberFormat="1">
      <alignment horizontal="center"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vertical="bottom"/>
    </xf>
    <xf borderId="1" fillId="2" fontId="5" numFmtId="4" xfId="0" applyAlignment="1" applyBorder="1" applyFont="1" applyNumberFormat="1">
      <alignment horizontal="center" shrinkToFit="0" vertical="bottom" wrapText="1"/>
    </xf>
    <xf borderId="1" fillId="2" fontId="5" numFmtId="164" xfId="0" applyAlignment="1" applyBorder="1" applyFont="1" applyNumberFormat="1">
      <alignment horizontal="center" shrinkToFit="0" vertical="bottom" wrapText="1"/>
    </xf>
    <xf borderId="1" fillId="0" fontId="3" numFmtId="4" xfId="0" applyAlignment="1" applyBorder="1" applyFont="1" applyNumberFormat="1">
      <alignment horizontal="center"/>
    </xf>
    <xf borderId="1" fillId="0" fontId="3" numFmtId="0" xfId="0" applyBorder="1" applyFont="1"/>
    <xf borderId="1" fillId="0" fontId="5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3" fillId="0" fontId="7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0" fillId="2" fontId="5" numFmtId="164" xfId="0" applyAlignment="1" applyFont="1" applyNumberFormat="1">
      <alignment horizontal="center" vertical="bottom"/>
    </xf>
    <xf borderId="1" fillId="0" fontId="4" numFmtId="0" xfId="0" applyAlignment="1" applyBorder="1" applyFont="1">
      <alignment readingOrder="0" shrinkToFit="0" wrapText="1"/>
    </xf>
    <xf borderId="1" fillId="0" fontId="3" numFmtId="4" xfId="0" applyBorder="1" applyFont="1" applyNumberFormat="1"/>
    <xf borderId="1" fillId="0" fontId="3" numFmtId="0" xfId="0" applyAlignment="1" applyBorder="1" applyFont="1">
      <alignment horizontal="right"/>
    </xf>
    <xf borderId="1" fillId="0" fontId="3" numFmtId="10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5.75"/>
  </cols>
  <sheetData>
    <row r="3">
      <c r="B3" s="1" t="s">
        <v>0</v>
      </c>
      <c r="C3" s="1" t="s">
        <v>1</v>
      </c>
    </row>
    <row r="4">
      <c r="B4" s="2">
        <v>0.0</v>
      </c>
      <c r="C4" s="2" t="s">
        <v>2</v>
      </c>
    </row>
    <row r="5">
      <c r="B5" s="2">
        <v>1.0</v>
      </c>
      <c r="C5" s="2" t="s">
        <v>3</v>
      </c>
    </row>
    <row r="6">
      <c r="B6" s="2">
        <v>11.0</v>
      </c>
      <c r="C6" s="2" t="s">
        <v>4</v>
      </c>
    </row>
    <row r="7">
      <c r="B7" s="2">
        <v>21.0</v>
      </c>
      <c r="C7" s="2" t="s">
        <v>5</v>
      </c>
    </row>
    <row r="8">
      <c r="B8" s="2">
        <v>31.0</v>
      </c>
      <c r="C8" s="2" t="s">
        <v>6</v>
      </c>
    </row>
    <row r="9">
      <c r="B9" s="2">
        <v>61.0</v>
      </c>
      <c r="C9" s="2" t="s">
        <v>7</v>
      </c>
    </row>
    <row r="10">
      <c r="B10" s="2">
        <v>91.0</v>
      </c>
      <c r="C10" s="2" t="s">
        <v>8</v>
      </c>
    </row>
    <row r="11">
      <c r="B11" s="2">
        <v>121.0</v>
      </c>
      <c r="C11" s="2" t="s">
        <v>9</v>
      </c>
    </row>
    <row r="14">
      <c r="B14" s="1" t="s">
        <v>10</v>
      </c>
      <c r="C14" s="3"/>
      <c r="D14" s="3"/>
      <c r="E14" s="3"/>
    </row>
    <row r="15">
      <c r="B15" s="1" t="s">
        <v>11</v>
      </c>
      <c r="C15" s="1" t="s">
        <v>12</v>
      </c>
      <c r="D15" s="1" t="s">
        <v>13</v>
      </c>
      <c r="E15" s="1" t="s">
        <v>5</v>
      </c>
    </row>
    <row r="16">
      <c r="B16" s="2" t="s">
        <v>14</v>
      </c>
      <c r="C16" s="4">
        <v>0.5</v>
      </c>
      <c r="D16" s="4">
        <v>0.4</v>
      </c>
      <c r="E16" s="4">
        <v>0.3</v>
      </c>
    </row>
    <row r="17">
      <c r="B17" s="2" t="s">
        <v>15</v>
      </c>
      <c r="C17" s="4">
        <v>0.5</v>
      </c>
      <c r="D17" s="4">
        <v>0.4</v>
      </c>
      <c r="E17" s="4">
        <v>0.3</v>
      </c>
    </row>
    <row r="18">
      <c r="B18" s="2" t="s">
        <v>16</v>
      </c>
      <c r="C18" s="4">
        <v>0.6</v>
      </c>
      <c r="D18" s="4">
        <v>0.5</v>
      </c>
      <c r="E18" s="4">
        <v>0.4</v>
      </c>
    </row>
    <row r="19">
      <c r="B19" s="2" t="s">
        <v>17</v>
      </c>
      <c r="C19" s="4">
        <v>0.8</v>
      </c>
      <c r="D19" s="4">
        <v>0.7</v>
      </c>
      <c r="E19" s="4">
        <v>0.6</v>
      </c>
    </row>
    <row r="20">
      <c r="B20" s="2" t="s">
        <v>18</v>
      </c>
      <c r="C20" s="4">
        <v>0.7</v>
      </c>
      <c r="D20" s="4">
        <v>0.6</v>
      </c>
      <c r="E20" s="4">
        <v>0.5</v>
      </c>
    </row>
    <row r="21">
      <c r="B21" s="2" t="s">
        <v>19</v>
      </c>
      <c r="C21" s="4">
        <v>0.5</v>
      </c>
      <c r="D21" s="4">
        <v>0.4</v>
      </c>
      <c r="E21" s="4">
        <v>0.3</v>
      </c>
    </row>
    <row r="22">
      <c r="B22" s="2" t="s">
        <v>20</v>
      </c>
      <c r="C22" s="4">
        <v>0.5</v>
      </c>
      <c r="D22" s="4">
        <v>0.4</v>
      </c>
      <c r="E22" s="4">
        <v>0.3</v>
      </c>
    </row>
    <row r="23">
      <c r="B23" s="2" t="s">
        <v>21</v>
      </c>
      <c r="C23" s="4">
        <v>0.6</v>
      </c>
      <c r="D23" s="4">
        <v>0.5</v>
      </c>
      <c r="E23" s="4">
        <v>0.4</v>
      </c>
    </row>
    <row r="27">
      <c r="B27" s="1" t="s">
        <v>22</v>
      </c>
      <c r="C27" s="3"/>
      <c r="D27" s="3"/>
      <c r="E27" s="3"/>
    </row>
    <row r="28">
      <c r="B28" s="2" t="s">
        <v>11</v>
      </c>
      <c r="C28" s="2" t="s">
        <v>12</v>
      </c>
      <c r="D28" s="2" t="s">
        <v>13</v>
      </c>
      <c r="E28" s="2" t="s">
        <v>5</v>
      </c>
    </row>
    <row r="29">
      <c r="B29" s="2" t="s">
        <v>14</v>
      </c>
      <c r="C29" s="4">
        <v>0.95</v>
      </c>
      <c r="D29" s="4">
        <v>0.9</v>
      </c>
      <c r="E29" s="4">
        <v>0.8</v>
      </c>
    </row>
    <row r="30">
      <c r="B30" s="2" t="s">
        <v>15</v>
      </c>
      <c r="C30" s="4">
        <v>0.9</v>
      </c>
      <c r="D30" s="4">
        <v>0.85</v>
      </c>
      <c r="E30" s="4">
        <v>0.8</v>
      </c>
    </row>
    <row r="31">
      <c r="B31" s="2" t="s">
        <v>16</v>
      </c>
      <c r="C31" s="4">
        <v>1.0</v>
      </c>
      <c r="D31" s="4">
        <v>0.9</v>
      </c>
      <c r="E31" s="4">
        <v>0.85</v>
      </c>
    </row>
    <row r="32">
      <c r="B32" s="2" t="s">
        <v>17</v>
      </c>
      <c r="C32" s="4">
        <v>0.8</v>
      </c>
      <c r="D32" s="4">
        <v>0.8</v>
      </c>
      <c r="E32" s="4">
        <v>0.75</v>
      </c>
    </row>
    <row r="33">
      <c r="B33" s="2" t="s">
        <v>18</v>
      </c>
      <c r="C33" s="4">
        <v>0.8</v>
      </c>
      <c r="D33" s="4">
        <v>0.75</v>
      </c>
      <c r="E33" s="4">
        <v>0.7</v>
      </c>
    </row>
    <row r="34">
      <c r="B34" s="2" t="s">
        <v>19</v>
      </c>
      <c r="C34" s="4">
        <v>0.9</v>
      </c>
      <c r="D34" s="4">
        <v>0.85</v>
      </c>
      <c r="E34" s="4">
        <v>0.8</v>
      </c>
    </row>
    <row r="35">
      <c r="B35" s="2" t="s">
        <v>20</v>
      </c>
      <c r="C35" s="4">
        <v>1.0</v>
      </c>
      <c r="D35" s="4">
        <v>0.9</v>
      </c>
      <c r="E35" s="4">
        <v>0.85</v>
      </c>
    </row>
    <row r="36">
      <c r="B36" s="2" t="s">
        <v>21</v>
      </c>
      <c r="C36" s="4">
        <v>0.8</v>
      </c>
      <c r="D36" s="4">
        <v>0.8</v>
      </c>
      <c r="E36" s="4">
        <v>0.75</v>
      </c>
    </row>
    <row r="39">
      <c r="B39" s="1" t="s">
        <v>23</v>
      </c>
      <c r="C39" s="5"/>
      <c r="D39" s="5"/>
      <c r="E39" s="5"/>
    </row>
    <row r="40">
      <c r="B40" s="2" t="s">
        <v>11</v>
      </c>
      <c r="C40" s="2" t="s">
        <v>12</v>
      </c>
      <c r="D40" s="2" t="s">
        <v>13</v>
      </c>
      <c r="E40" s="2" t="s">
        <v>5</v>
      </c>
    </row>
    <row r="41">
      <c r="B41" s="2" t="s">
        <v>14</v>
      </c>
      <c r="C41" s="4">
        <v>0.3</v>
      </c>
      <c r="D41" s="4">
        <v>0.4</v>
      </c>
      <c r="E41" s="4">
        <v>0.5</v>
      </c>
    </row>
    <row r="42">
      <c r="B42" s="2" t="s">
        <v>15</v>
      </c>
      <c r="C42" s="4">
        <v>0.3</v>
      </c>
      <c r="D42" s="4">
        <v>0.4</v>
      </c>
      <c r="E42" s="4">
        <v>0.5</v>
      </c>
    </row>
    <row r="43">
      <c r="B43" s="2" t="s">
        <v>16</v>
      </c>
      <c r="C43" s="4">
        <v>0.3</v>
      </c>
      <c r="D43" s="4">
        <v>0.4</v>
      </c>
      <c r="E43" s="4">
        <v>0.5</v>
      </c>
    </row>
    <row r="44">
      <c r="B44" s="2" t="s">
        <v>17</v>
      </c>
      <c r="C44" s="4">
        <v>0.3</v>
      </c>
      <c r="D44" s="4">
        <v>0.4</v>
      </c>
      <c r="E44" s="4">
        <v>0.5</v>
      </c>
    </row>
    <row r="45">
      <c r="B45" s="2" t="s">
        <v>18</v>
      </c>
      <c r="C45" s="4">
        <v>0.3</v>
      </c>
      <c r="D45" s="4">
        <v>0.4</v>
      </c>
      <c r="E45" s="4">
        <v>0.5</v>
      </c>
    </row>
    <row r="46">
      <c r="B46" s="2" t="s">
        <v>19</v>
      </c>
      <c r="C46" s="4">
        <v>0.3</v>
      </c>
      <c r="D46" s="4">
        <v>0.4</v>
      </c>
      <c r="E46" s="4">
        <v>0.5</v>
      </c>
    </row>
    <row r="47">
      <c r="B47" s="2" t="s">
        <v>20</v>
      </c>
      <c r="C47" s="4">
        <v>0.3</v>
      </c>
      <c r="D47" s="4">
        <v>0.4</v>
      </c>
      <c r="E47" s="4">
        <v>0.5</v>
      </c>
    </row>
    <row r="48">
      <c r="B48" s="2" t="s">
        <v>21</v>
      </c>
      <c r="C48" s="4">
        <v>0.3</v>
      </c>
      <c r="D48" s="4">
        <v>0.4</v>
      </c>
      <c r="E48" s="4">
        <v>0.5</v>
      </c>
    </row>
    <row r="51">
      <c r="B51" s="6" t="s">
        <v>24</v>
      </c>
      <c r="C51" s="6" t="s">
        <v>25</v>
      </c>
    </row>
    <row r="52">
      <c r="B52" s="2" t="s">
        <v>14</v>
      </c>
      <c r="C52" s="7">
        <v>0.22</v>
      </c>
    </row>
    <row r="53">
      <c r="B53" s="2" t="s">
        <v>15</v>
      </c>
      <c r="C53" s="7">
        <v>0.2</v>
      </c>
    </row>
    <row r="54">
      <c r="B54" s="2" t="s">
        <v>16</v>
      </c>
      <c r="C54" s="7">
        <v>0.3</v>
      </c>
    </row>
    <row r="55">
      <c r="B55" s="2" t="s">
        <v>17</v>
      </c>
      <c r="C55" s="7">
        <v>0.25</v>
      </c>
    </row>
    <row r="56">
      <c r="B56" s="2" t="s">
        <v>18</v>
      </c>
      <c r="C56" s="7">
        <v>0.0</v>
      </c>
    </row>
    <row r="57">
      <c r="B57" s="2" t="s">
        <v>19</v>
      </c>
      <c r="C57" s="7">
        <v>0.32</v>
      </c>
    </row>
    <row r="58">
      <c r="B58" s="2" t="s">
        <v>20</v>
      </c>
      <c r="C58" s="7">
        <v>0.28</v>
      </c>
    </row>
    <row r="59">
      <c r="B59" s="2" t="s">
        <v>21</v>
      </c>
      <c r="C59" s="7">
        <v>0.15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36.63"/>
    <col customWidth="1" min="4" max="4" width="22.13"/>
  </cols>
  <sheetData>
    <row r="1">
      <c r="A1" s="8">
        <v>45077.0</v>
      </c>
      <c r="B1" s="9" t="s">
        <v>26</v>
      </c>
      <c r="C1" s="10" t="s">
        <v>27</v>
      </c>
      <c r="D1" s="10" t="s">
        <v>24</v>
      </c>
      <c r="E1" s="11" t="s">
        <v>28</v>
      </c>
      <c r="F1" s="11" t="s">
        <v>29</v>
      </c>
      <c r="G1" s="12" t="s">
        <v>30</v>
      </c>
      <c r="H1" s="13" t="s">
        <v>31</v>
      </c>
      <c r="I1" s="12" t="s">
        <v>32</v>
      </c>
      <c r="J1" s="12" t="s">
        <v>33</v>
      </c>
    </row>
    <row r="2">
      <c r="B2" s="14" t="s">
        <v>34</v>
      </c>
      <c r="C2" s="15" t="s">
        <v>35</v>
      </c>
      <c r="D2" s="15" t="s">
        <v>21</v>
      </c>
      <c r="E2" s="16">
        <v>410.0</v>
      </c>
      <c r="F2" s="16">
        <v>290.0</v>
      </c>
      <c r="G2" s="17">
        <f t="shared" ref="G2:G75" si="1">E2*F2</f>
        <v>118900</v>
      </c>
      <c r="H2" s="18">
        <v>45027.0</v>
      </c>
      <c r="I2" s="19">
        <f t="shared" ref="I2:I75" si="2">if(H2-$A$1&lt;0,0,H2-$A$1)</f>
        <v>0</v>
      </c>
      <c r="J2" s="20" t="str">
        <f>iferror(vlookup(I2,Assumptions!$B$4:$C$11,2,1),"expired")</f>
        <v>Expired</v>
      </c>
    </row>
    <row r="3">
      <c r="B3" s="14" t="s">
        <v>36</v>
      </c>
      <c r="C3" s="15" t="s">
        <v>37</v>
      </c>
      <c r="D3" s="15" t="s">
        <v>21</v>
      </c>
      <c r="E3" s="16">
        <v>360.0</v>
      </c>
      <c r="F3" s="16">
        <v>390.0</v>
      </c>
      <c r="G3" s="17">
        <f t="shared" si="1"/>
        <v>140400</v>
      </c>
      <c r="H3" s="18">
        <v>45165.0</v>
      </c>
      <c r="I3" s="19">
        <f t="shared" si="2"/>
        <v>88</v>
      </c>
      <c r="J3" s="20" t="str">
        <f>iferror(vlookup(I3,Assumptions!$B$4:$C$11,2,1),"expired")</f>
        <v>61 - 90 days</v>
      </c>
    </row>
    <row r="4">
      <c r="B4" s="14" t="s">
        <v>38</v>
      </c>
      <c r="C4" s="15" t="s">
        <v>39</v>
      </c>
      <c r="D4" s="15" t="s">
        <v>21</v>
      </c>
      <c r="E4" s="16">
        <v>320.0</v>
      </c>
      <c r="F4" s="16">
        <v>240.0</v>
      </c>
      <c r="G4" s="17">
        <f t="shared" si="1"/>
        <v>76800</v>
      </c>
      <c r="H4" s="18">
        <v>45109.0</v>
      </c>
      <c r="I4" s="19">
        <f t="shared" si="2"/>
        <v>32</v>
      </c>
      <c r="J4" s="20" t="str">
        <f>iferror(vlookup(I4,Assumptions!$B$4:$C$11,2,1),"expired")</f>
        <v>31 - 60 days</v>
      </c>
    </row>
    <row r="5">
      <c r="B5" s="14" t="s">
        <v>40</v>
      </c>
      <c r="C5" s="15" t="s">
        <v>41</v>
      </c>
      <c r="D5" s="15" t="s">
        <v>21</v>
      </c>
      <c r="E5" s="16">
        <v>620.0</v>
      </c>
      <c r="F5" s="16">
        <v>260.0</v>
      </c>
      <c r="G5" s="17">
        <f t="shared" si="1"/>
        <v>161200</v>
      </c>
      <c r="H5" s="18">
        <v>45213.0</v>
      </c>
      <c r="I5" s="19">
        <f t="shared" si="2"/>
        <v>136</v>
      </c>
      <c r="J5" s="20" t="str">
        <f>iferror(vlookup(I5,Assumptions!$B$4:$C$11,2,1),"expired")</f>
        <v>&gt;121 days</v>
      </c>
    </row>
    <row r="6">
      <c r="B6" s="14" t="s">
        <v>42</v>
      </c>
      <c r="C6" s="15" t="s">
        <v>43</v>
      </c>
      <c r="D6" s="15" t="s">
        <v>21</v>
      </c>
      <c r="E6" s="16">
        <v>500.0</v>
      </c>
      <c r="F6" s="16">
        <v>280.0</v>
      </c>
      <c r="G6" s="17">
        <f t="shared" si="1"/>
        <v>140000</v>
      </c>
      <c r="H6" s="18">
        <v>45113.0</v>
      </c>
      <c r="I6" s="19">
        <f t="shared" si="2"/>
        <v>36</v>
      </c>
      <c r="J6" s="20" t="str">
        <f>iferror(vlookup(I6,Assumptions!$B$4:$C$11,2,1),"expired")</f>
        <v>31 - 60 days</v>
      </c>
    </row>
    <row r="7">
      <c r="B7" s="14" t="s">
        <v>44</v>
      </c>
      <c r="C7" s="15" t="s">
        <v>45</v>
      </c>
      <c r="D7" s="15" t="s">
        <v>21</v>
      </c>
      <c r="E7" s="16">
        <v>460.0</v>
      </c>
      <c r="F7" s="16">
        <v>540.0</v>
      </c>
      <c r="G7" s="17">
        <f t="shared" si="1"/>
        <v>248400</v>
      </c>
      <c r="H7" s="18">
        <v>45123.0</v>
      </c>
      <c r="I7" s="19">
        <f t="shared" si="2"/>
        <v>46</v>
      </c>
      <c r="J7" s="20" t="str">
        <f>iferror(vlookup(I7,Assumptions!$B$4:$C$11,2,1),"expired")</f>
        <v>31 - 60 days</v>
      </c>
    </row>
    <row r="8">
      <c r="B8" s="14" t="s">
        <v>46</v>
      </c>
      <c r="C8" s="15" t="s">
        <v>47</v>
      </c>
      <c r="D8" s="15" t="s">
        <v>21</v>
      </c>
      <c r="E8" s="16">
        <v>540.0</v>
      </c>
      <c r="F8" s="16">
        <v>300.0</v>
      </c>
      <c r="G8" s="17">
        <f t="shared" si="1"/>
        <v>162000</v>
      </c>
      <c r="H8" s="18">
        <v>45071.0</v>
      </c>
      <c r="I8" s="19">
        <f t="shared" si="2"/>
        <v>0</v>
      </c>
      <c r="J8" s="20" t="str">
        <f>iferror(vlookup(I8,Assumptions!$B$4:$C$11,2,1),"expired")</f>
        <v>Expired</v>
      </c>
    </row>
    <row r="9">
      <c r="B9" s="14" t="s">
        <v>48</v>
      </c>
      <c r="C9" s="15" t="s">
        <v>49</v>
      </c>
      <c r="D9" s="15" t="s">
        <v>21</v>
      </c>
      <c r="E9" s="16">
        <v>400.0</v>
      </c>
      <c r="F9" s="16">
        <v>150.0</v>
      </c>
      <c r="G9" s="17">
        <f t="shared" si="1"/>
        <v>60000</v>
      </c>
      <c r="H9" s="18">
        <v>45306.0</v>
      </c>
      <c r="I9" s="19">
        <f t="shared" si="2"/>
        <v>229</v>
      </c>
      <c r="J9" s="20" t="str">
        <f>iferror(vlookup(I9,Assumptions!$B$4:$C$11,2,1),"expired")</f>
        <v>&gt;121 days</v>
      </c>
    </row>
    <row r="10">
      <c r="B10" s="14" t="s">
        <v>50</v>
      </c>
      <c r="C10" s="15" t="s">
        <v>51</v>
      </c>
      <c r="D10" s="15" t="s">
        <v>20</v>
      </c>
      <c r="E10" s="16">
        <v>370.0</v>
      </c>
      <c r="F10" s="16">
        <v>260.0</v>
      </c>
      <c r="G10" s="17">
        <f t="shared" si="1"/>
        <v>96200</v>
      </c>
      <c r="H10" s="18">
        <v>45175.0</v>
      </c>
      <c r="I10" s="19">
        <f t="shared" si="2"/>
        <v>98</v>
      </c>
      <c r="J10" s="20" t="str">
        <f>iferror(vlookup(I10,Assumptions!$B$4:$C$11,2,1),"expired")</f>
        <v>91 - 120 days</v>
      </c>
    </row>
    <row r="11">
      <c r="B11" s="14" t="s">
        <v>52</v>
      </c>
      <c r="C11" s="15" t="s">
        <v>53</v>
      </c>
      <c r="D11" s="15" t="s">
        <v>20</v>
      </c>
      <c r="E11" s="16">
        <v>420.0</v>
      </c>
      <c r="F11" s="16">
        <v>286.0</v>
      </c>
      <c r="G11" s="17">
        <f t="shared" si="1"/>
        <v>120120</v>
      </c>
      <c r="H11" s="18">
        <v>45280.0</v>
      </c>
      <c r="I11" s="19">
        <f t="shared" si="2"/>
        <v>203</v>
      </c>
      <c r="J11" s="20" t="str">
        <f>iferror(vlookup(I11,Assumptions!$B$4:$C$11,2,1),"expired")</f>
        <v>&gt;121 days</v>
      </c>
    </row>
    <row r="12">
      <c r="B12" s="14" t="s">
        <v>54</v>
      </c>
      <c r="C12" s="15" t="s">
        <v>55</v>
      </c>
      <c r="D12" s="15" t="s">
        <v>20</v>
      </c>
      <c r="E12" s="16">
        <v>380.0</v>
      </c>
      <c r="F12" s="16">
        <v>390.0</v>
      </c>
      <c r="G12" s="17">
        <f t="shared" si="1"/>
        <v>148200</v>
      </c>
      <c r="H12" s="18">
        <v>45086.0</v>
      </c>
      <c r="I12" s="19">
        <f t="shared" si="2"/>
        <v>9</v>
      </c>
      <c r="J12" s="20" t="str">
        <f>iferror(vlookup(I12,Assumptions!$B$4:$C$11,2,1),"expired")</f>
        <v>1 - 10 days</v>
      </c>
    </row>
    <row r="13">
      <c r="B13" s="14" t="s">
        <v>56</v>
      </c>
      <c r="C13" s="15" t="s">
        <v>57</v>
      </c>
      <c r="D13" s="15" t="s">
        <v>20</v>
      </c>
      <c r="E13" s="16">
        <v>520.0</v>
      </c>
      <c r="F13" s="16">
        <v>320.0</v>
      </c>
      <c r="G13" s="17">
        <f t="shared" si="1"/>
        <v>166400</v>
      </c>
      <c r="H13" s="18">
        <v>44998.0</v>
      </c>
      <c r="I13" s="19">
        <f t="shared" si="2"/>
        <v>0</v>
      </c>
      <c r="J13" s="20" t="str">
        <f>iferror(vlookup(I13,Assumptions!$B$4:$C$11,2,1),"expired")</f>
        <v>Expired</v>
      </c>
    </row>
    <row r="14">
      <c r="B14" s="14" t="s">
        <v>58</v>
      </c>
      <c r="C14" s="15" t="s">
        <v>59</v>
      </c>
      <c r="D14" s="15" t="s">
        <v>19</v>
      </c>
      <c r="E14" s="16">
        <v>240.0</v>
      </c>
      <c r="F14" s="16">
        <v>230.0</v>
      </c>
      <c r="G14" s="17">
        <f t="shared" si="1"/>
        <v>55200</v>
      </c>
      <c r="H14" s="18">
        <v>45144.0</v>
      </c>
      <c r="I14" s="19">
        <f t="shared" si="2"/>
        <v>67</v>
      </c>
      <c r="J14" s="20" t="str">
        <f>iferror(vlookup(I14,Assumptions!$B$4:$C$11,2,1),"expired")</f>
        <v>61 - 90 days</v>
      </c>
    </row>
    <row r="15">
      <c r="B15" s="14" t="s">
        <v>60</v>
      </c>
      <c r="C15" s="15" t="s">
        <v>61</v>
      </c>
      <c r="D15" s="15" t="s">
        <v>19</v>
      </c>
      <c r="E15" s="16">
        <v>300.0</v>
      </c>
      <c r="F15" s="16">
        <v>280.0</v>
      </c>
      <c r="G15" s="17">
        <f t="shared" si="1"/>
        <v>84000</v>
      </c>
      <c r="H15" s="18">
        <v>45032.0</v>
      </c>
      <c r="I15" s="19">
        <f t="shared" si="2"/>
        <v>0</v>
      </c>
      <c r="J15" s="20" t="str">
        <f>iferror(vlookup(I15,Assumptions!$B$4:$C$11,2,1),"expired")</f>
        <v>Expired</v>
      </c>
    </row>
    <row r="16">
      <c r="B16" s="14" t="s">
        <v>62</v>
      </c>
      <c r="C16" s="15" t="s">
        <v>63</v>
      </c>
      <c r="D16" s="15" t="s">
        <v>19</v>
      </c>
      <c r="E16" s="16">
        <v>370.0</v>
      </c>
      <c r="F16" s="16">
        <v>250.0</v>
      </c>
      <c r="G16" s="17">
        <f t="shared" si="1"/>
        <v>92500</v>
      </c>
      <c r="H16" s="18">
        <v>45265.0</v>
      </c>
      <c r="I16" s="19">
        <f t="shared" si="2"/>
        <v>188</v>
      </c>
      <c r="J16" s="20" t="str">
        <f>iferror(vlookup(I16,Assumptions!$B$4:$C$11,2,1),"expired")</f>
        <v>&gt;121 days</v>
      </c>
    </row>
    <row r="17">
      <c r="B17" s="14" t="s">
        <v>64</v>
      </c>
      <c r="C17" s="15" t="s">
        <v>65</v>
      </c>
      <c r="D17" s="15" t="s">
        <v>19</v>
      </c>
      <c r="E17" s="16">
        <v>470.0</v>
      </c>
      <c r="F17" s="16">
        <v>540.0</v>
      </c>
      <c r="G17" s="17">
        <f t="shared" si="1"/>
        <v>253800</v>
      </c>
      <c r="H17" s="18">
        <v>45129.0</v>
      </c>
      <c r="I17" s="19">
        <f t="shared" si="2"/>
        <v>52</v>
      </c>
      <c r="J17" s="20" t="str">
        <f>iferror(vlookup(I17,Assumptions!$B$4:$C$11,2,1),"expired")</f>
        <v>31 - 60 days</v>
      </c>
    </row>
    <row r="18">
      <c r="B18" s="14" t="s">
        <v>66</v>
      </c>
      <c r="C18" s="15" t="s">
        <v>67</v>
      </c>
      <c r="D18" s="15" t="s">
        <v>19</v>
      </c>
      <c r="E18" s="16">
        <v>400.0</v>
      </c>
      <c r="F18" s="16">
        <v>420.0</v>
      </c>
      <c r="G18" s="17">
        <f t="shared" si="1"/>
        <v>168000</v>
      </c>
      <c r="H18" s="18">
        <v>45246.0</v>
      </c>
      <c r="I18" s="19">
        <f t="shared" si="2"/>
        <v>169</v>
      </c>
      <c r="J18" s="20" t="str">
        <f>iferror(vlookup(I18,Assumptions!$B$4:$C$11,2,1),"expired")</f>
        <v>&gt;121 days</v>
      </c>
    </row>
    <row r="19">
      <c r="B19" s="14" t="s">
        <v>68</v>
      </c>
      <c r="C19" s="15" t="s">
        <v>69</v>
      </c>
      <c r="D19" s="15" t="s">
        <v>19</v>
      </c>
      <c r="E19" s="16">
        <v>310.0</v>
      </c>
      <c r="F19" s="16">
        <v>380.0</v>
      </c>
      <c r="G19" s="17">
        <f t="shared" si="1"/>
        <v>117800</v>
      </c>
      <c r="H19" s="18">
        <v>44961.0</v>
      </c>
      <c r="I19" s="19">
        <f t="shared" si="2"/>
        <v>0</v>
      </c>
      <c r="J19" s="20" t="str">
        <f>iferror(vlookup(I19,Assumptions!$B$4:$C$11,2,1),"expired")</f>
        <v>Expired</v>
      </c>
    </row>
    <row r="20">
      <c r="B20" s="14" t="s">
        <v>70</v>
      </c>
      <c r="C20" s="15" t="s">
        <v>71</v>
      </c>
      <c r="D20" s="15" t="s">
        <v>19</v>
      </c>
      <c r="E20" s="16">
        <v>360.0</v>
      </c>
      <c r="F20" s="16">
        <v>460.0</v>
      </c>
      <c r="G20" s="17">
        <f t="shared" si="1"/>
        <v>165600</v>
      </c>
      <c r="H20" s="18">
        <v>45201.0</v>
      </c>
      <c r="I20" s="19">
        <f t="shared" si="2"/>
        <v>124</v>
      </c>
      <c r="J20" s="20" t="str">
        <f>iferror(vlookup(I20,Assumptions!$B$4:$C$11,2,1),"expired")</f>
        <v>&gt;121 days</v>
      </c>
    </row>
    <row r="21">
      <c r="B21" s="14" t="s">
        <v>72</v>
      </c>
      <c r="C21" s="15" t="s">
        <v>73</v>
      </c>
      <c r="D21" s="15" t="s">
        <v>19</v>
      </c>
      <c r="E21" s="16">
        <v>330.0</v>
      </c>
      <c r="F21" s="16">
        <v>220.0</v>
      </c>
      <c r="G21" s="17">
        <f t="shared" si="1"/>
        <v>72600</v>
      </c>
      <c r="H21" s="18">
        <v>45194.0</v>
      </c>
      <c r="I21" s="19">
        <f t="shared" si="2"/>
        <v>117</v>
      </c>
      <c r="J21" s="20" t="str">
        <f>iferror(vlookup(I21,Assumptions!$B$4:$C$11,2,1),"expired")</f>
        <v>91 - 120 days</v>
      </c>
    </row>
    <row r="22">
      <c r="B22" s="14" t="s">
        <v>74</v>
      </c>
      <c r="C22" s="15" t="s">
        <v>75</v>
      </c>
      <c r="D22" s="15" t="s">
        <v>19</v>
      </c>
      <c r="E22" s="16">
        <v>420.0</v>
      </c>
      <c r="F22" s="16">
        <v>197.0</v>
      </c>
      <c r="G22" s="17">
        <f t="shared" si="1"/>
        <v>82740</v>
      </c>
      <c r="H22" s="18">
        <v>45052.0</v>
      </c>
      <c r="I22" s="19">
        <f t="shared" si="2"/>
        <v>0</v>
      </c>
      <c r="J22" s="20" t="str">
        <f>iferror(vlookup(I22,Assumptions!$B$4:$C$11,2,1),"expired")</f>
        <v>Expired</v>
      </c>
    </row>
    <row r="23">
      <c r="B23" s="14" t="s">
        <v>76</v>
      </c>
      <c r="C23" s="15" t="s">
        <v>77</v>
      </c>
      <c r="D23" s="15" t="s">
        <v>19</v>
      </c>
      <c r="E23" s="16">
        <v>380.0</v>
      </c>
      <c r="F23" s="16">
        <v>160.0</v>
      </c>
      <c r="G23" s="17">
        <f t="shared" si="1"/>
        <v>60800</v>
      </c>
      <c r="H23" s="18">
        <v>45297.0</v>
      </c>
      <c r="I23" s="19">
        <f t="shared" si="2"/>
        <v>220</v>
      </c>
      <c r="J23" s="20" t="str">
        <f>iferror(vlookup(I23,Assumptions!$B$4:$C$11,2,1),"expired")</f>
        <v>&gt;121 days</v>
      </c>
    </row>
    <row r="24">
      <c r="B24" s="14" t="s">
        <v>78</v>
      </c>
      <c r="C24" s="15" t="s">
        <v>79</v>
      </c>
      <c r="D24" s="15" t="s">
        <v>17</v>
      </c>
      <c r="E24" s="16">
        <v>520.0</v>
      </c>
      <c r="F24" s="16">
        <v>220.0</v>
      </c>
      <c r="G24" s="17">
        <f t="shared" si="1"/>
        <v>114400</v>
      </c>
      <c r="H24" s="18">
        <v>45002.0</v>
      </c>
      <c r="I24" s="19">
        <f t="shared" si="2"/>
        <v>0</v>
      </c>
      <c r="J24" s="20" t="str">
        <f>iferror(vlookup(I24,Assumptions!$B$4:$C$11,2,1),"expired")</f>
        <v>Expired</v>
      </c>
    </row>
    <row r="25">
      <c r="B25" s="14" t="s">
        <v>80</v>
      </c>
      <c r="C25" s="15" t="s">
        <v>81</v>
      </c>
      <c r="D25" s="15" t="s">
        <v>17</v>
      </c>
      <c r="E25" s="16">
        <v>240.0</v>
      </c>
      <c r="F25" s="16">
        <v>290.0</v>
      </c>
      <c r="G25" s="17">
        <f t="shared" si="1"/>
        <v>69600</v>
      </c>
      <c r="H25" s="18">
        <v>45040.0</v>
      </c>
      <c r="I25" s="19">
        <f t="shared" si="2"/>
        <v>0</v>
      </c>
      <c r="J25" s="20" t="str">
        <f>iferror(vlookup(I25,Assumptions!$B$4:$C$11,2,1),"expired")</f>
        <v>Expired</v>
      </c>
    </row>
    <row r="26">
      <c r="B26" s="14" t="s">
        <v>82</v>
      </c>
      <c r="C26" s="15" t="s">
        <v>83</v>
      </c>
      <c r="D26" s="15" t="s">
        <v>17</v>
      </c>
      <c r="E26" s="16">
        <v>300.0</v>
      </c>
      <c r="F26" s="16">
        <v>390.0</v>
      </c>
      <c r="G26" s="17">
        <f t="shared" si="1"/>
        <v>117000</v>
      </c>
      <c r="H26" s="18">
        <v>45271.0</v>
      </c>
      <c r="I26" s="19">
        <f t="shared" si="2"/>
        <v>194</v>
      </c>
      <c r="J26" s="20" t="str">
        <f>iferror(vlookup(I26,Assumptions!$B$4:$C$11,2,1),"expired")</f>
        <v>&gt;121 days</v>
      </c>
    </row>
    <row r="27">
      <c r="B27" s="14" t="s">
        <v>84</v>
      </c>
      <c r="C27" s="15" t="s">
        <v>85</v>
      </c>
      <c r="D27" s="15" t="s">
        <v>18</v>
      </c>
      <c r="E27" s="16">
        <v>370.0</v>
      </c>
      <c r="F27" s="16">
        <v>230.0</v>
      </c>
      <c r="G27" s="17">
        <f t="shared" si="1"/>
        <v>85100</v>
      </c>
      <c r="H27" s="18">
        <v>45096.0</v>
      </c>
      <c r="I27" s="19">
        <f t="shared" si="2"/>
        <v>19</v>
      </c>
      <c r="J27" s="20" t="str">
        <f>iferror(vlookup(I27,Assumptions!$B$4:$C$11,2,1),"expired")</f>
        <v>11 - 20 days</v>
      </c>
    </row>
    <row r="28">
      <c r="B28" s="14" t="s">
        <v>86</v>
      </c>
      <c r="C28" s="15" t="s">
        <v>87</v>
      </c>
      <c r="D28" s="15" t="s">
        <v>18</v>
      </c>
      <c r="E28" s="16">
        <v>470.0</v>
      </c>
      <c r="F28" s="16">
        <v>320.0</v>
      </c>
      <c r="G28" s="17">
        <f t="shared" si="1"/>
        <v>150400</v>
      </c>
      <c r="H28" s="18">
        <v>45253.0</v>
      </c>
      <c r="I28" s="19">
        <f t="shared" si="2"/>
        <v>176</v>
      </c>
      <c r="J28" s="20" t="str">
        <f>iferror(vlookup(I28,Assumptions!$B$4:$C$11,2,1),"expired")</f>
        <v>&gt;121 days</v>
      </c>
    </row>
    <row r="29">
      <c r="B29" s="14" t="s">
        <v>88</v>
      </c>
      <c r="C29" s="15" t="s">
        <v>89</v>
      </c>
      <c r="D29" s="15" t="s">
        <v>18</v>
      </c>
      <c r="E29" s="16">
        <v>320.0</v>
      </c>
      <c r="F29" s="16">
        <v>267.0</v>
      </c>
      <c r="G29" s="17">
        <f t="shared" si="1"/>
        <v>85440</v>
      </c>
      <c r="H29" s="18">
        <v>45150.0</v>
      </c>
      <c r="I29" s="19">
        <f t="shared" si="2"/>
        <v>73</v>
      </c>
      <c r="J29" s="20" t="str">
        <f>iferror(vlookup(I29,Assumptions!$B$4:$C$11,2,1),"expired")</f>
        <v>61 - 90 days</v>
      </c>
    </row>
    <row r="30">
      <c r="B30" s="14" t="s">
        <v>90</v>
      </c>
      <c r="C30" s="15" t="s">
        <v>91</v>
      </c>
      <c r="D30" s="15" t="s">
        <v>17</v>
      </c>
      <c r="E30" s="16">
        <v>340.0</v>
      </c>
      <c r="F30" s="16">
        <v>351.0</v>
      </c>
      <c r="G30" s="17">
        <f t="shared" si="1"/>
        <v>119340</v>
      </c>
      <c r="H30" s="18">
        <v>45122.0</v>
      </c>
      <c r="I30" s="19">
        <f t="shared" si="2"/>
        <v>45</v>
      </c>
      <c r="J30" s="20" t="str">
        <f>iferror(vlookup(I30,Assumptions!$B$4:$C$11,2,1),"expired")</f>
        <v>31 - 60 days</v>
      </c>
    </row>
    <row r="31">
      <c r="B31" s="14" t="s">
        <v>92</v>
      </c>
      <c r="C31" s="15" t="s">
        <v>93</v>
      </c>
      <c r="D31" s="15" t="s">
        <v>17</v>
      </c>
      <c r="E31" s="16">
        <v>360.0</v>
      </c>
      <c r="F31" s="16">
        <v>277.0</v>
      </c>
      <c r="G31" s="17">
        <f t="shared" si="1"/>
        <v>99720</v>
      </c>
      <c r="H31" s="18">
        <v>45187.0</v>
      </c>
      <c r="I31" s="19">
        <f t="shared" si="2"/>
        <v>110</v>
      </c>
      <c r="J31" s="20" t="str">
        <f>iferror(vlookup(I31,Assumptions!$B$4:$C$11,2,1),"expired")</f>
        <v>91 - 120 days</v>
      </c>
    </row>
    <row r="32">
      <c r="B32" s="14" t="s">
        <v>94</v>
      </c>
      <c r="C32" s="15" t="s">
        <v>95</v>
      </c>
      <c r="D32" s="15" t="s">
        <v>17</v>
      </c>
      <c r="E32" s="16">
        <v>620.0</v>
      </c>
      <c r="F32" s="16">
        <v>230.0</v>
      </c>
      <c r="G32" s="17">
        <f t="shared" si="1"/>
        <v>142600</v>
      </c>
      <c r="H32" s="18">
        <v>45224.0</v>
      </c>
      <c r="I32" s="19">
        <f t="shared" si="2"/>
        <v>147</v>
      </c>
      <c r="J32" s="20" t="str">
        <f>iferror(vlookup(I32,Assumptions!$B$4:$C$11,2,1),"expired")</f>
        <v>&gt;121 days</v>
      </c>
    </row>
    <row r="33">
      <c r="B33" s="14" t="s">
        <v>96</v>
      </c>
      <c r="C33" s="15" t="s">
        <v>97</v>
      </c>
      <c r="D33" s="15" t="s">
        <v>17</v>
      </c>
      <c r="E33" s="16">
        <v>380.0</v>
      </c>
      <c r="F33" s="16">
        <v>420.0</v>
      </c>
      <c r="G33" s="17">
        <f t="shared" si="1"/>
        <v>159600</v>
      </c>
      <c r="H33" s="18">
        <v>45048.0</v>
      </c>
      <c r="I33" s="19">
        <f t="shared" si="2"/>
        <v>0</v>
      </c>
      <c r="J33" s="20" t="str">
        <f>iferror(vlookup(I33,Assumptions!$B$4:$C$11,2,1),"expired")</f>
        <v>Expired</v>
      </c>
    </row>
    <row r="34">
      <c r="B34" s="14" t="s">
        <v>98</v>
      </c>
      <c r="C34" s="15" t="s">
        <v>99</v>
      </c>
      <c r="D34" s="15" t="s">
        <v>17</v>
      </c>
      <c r="E34" s="16">
        <v>400.0</v>
      </c>
      <c r="F34" s="16">
        <v>260.0</v>
      </c>
      <c r="G34" s="17">
        <f t="shared" si="1"/>
        <v>104000</v>
      </c>
      <c r="H34" s="18">
        <v>44978.0</v>
      </c>
      <c r="I34" s="19">
        <f t="shared" si="2"/>
        <v>0</v>
      </c>
      <c r="J34" s="20" t="str">
        <f>iferror(vlookup(I34,Assumptions!$B$4:$C$11,2,1),"expired")</f>
        <v>Expired</v>
      </c>
    </row>
    <row r="35">
      <c r="B35" s="14" t="s">
        <v>100</v>
      </c>
      <c r="C35" s="15" t="s">
        <v>101</v>
      </c>
      <c r="D35" s="15" t="s">
        <v>16</v>
      </c>
      <c r="E35" s="16">
        <v>470.0</v>
      </c>
      <c r="F35" s="16">
        <v>360.0</v>
      </c>
      <c r="G35" s="17">
        <f t="shared" si="1"/>
        <v>169200</v>
      </c>
      <c r="H35" s="18">
        <v>45319.0</v>
      </c>
      <c r="I35" s="19">
        <f t="shared" si="2"/>
        <v>242</v>
      </c>
      <c r="J35" s="20" t="str">
        <f>iferror(vlookup(I35,Assumptions!$B$4:$C$11,2,1),"expired")</f>
        <v>&gt;121 days</v>
      </c>
    </row>
    <row r="36">
      <c r="B36" s="14" t="s">
        <v>102</v>
      </c>
      <c r="C36" s="15" t="s">
        <v>103</v>
      </c>
      <c r="D36" s="15" t="s">
        <v>16</v>
      </c>
      <c r="E36" s="16">
        <v>420.0</v>
      </c>
      <c r="F36" s="16">
        <v>280.0</v>
      </c>
      <c r="G36" s="17">
        <f t="shared" si="1"/>
        <v>117600</v>
      </c>
      <c r="H36" s="18">
        <v>44992.0</v>
      </c>
      <c r="I36" s="19">
        <f t="shared" si="2"/>
        <v>0</v>
      </c>
      <c r="J36" s="20" t="str">
        <f>iferror(vlookup(I36,Assumptions!$B$4:$C$11,2,1),"expired")</f>
        <v>Expired</v>
      </c>
    </row>
    <row r="37">
      <c r="B37" s="14" t="s">
        <v>104</v>
      </c>
      <c r="C37" s="15" t="s">
        <v>105</v>
      </c>
      <c r="D37" s="15" t="s">
        <v>16</v>
      </c>
      <c r="E37" s="16">
        <v>320.0</v>
      </c>
      <c r="F37" s="16">
        <v>280.0</v>
      </c>
      <c r="G37" s="17">
        <f t="shared" si="1"/>
        <v>89600</v>
      </c>
      <c r="H37" s="18">
        <v>45158.0</v>
      </c>
      <c r="I37" s="19">
        <f t="shared" si="2"/>
        <v>81</v>
      </c>
      <c r="J37" s="20" t="str">
        <f>iferror(vlookup(I37,Assumptions!$B$4:$C$11,2,1),"expired")</f>
        <v>61 - 90 days</v>
      </c>
    </row>
    <row r="38">
      <c r="B38" s="14" t="s">
        <v>106</v>
      </c>
      <c r="C38" s="15" t="s">
        <v>107</v>
      </c>
      <c r="D38" s="15" t="s">
        <v>16</v>
      </c>
      <c r="E38" s="16">
        <v>310.0</v>
      </c>
      <c r="F38" s="16">
        <v>280.0</v>
      </c>
      <c r="G38" s="17">
        <f t="shared" si="1"/>
        <v>86800</v>
      </c>
      <c r="H38" s="18">
        <v>45103.0</v>
      </c>
      <c r="I38" s="19">
        <f t="shared" si="2"/>
        <v>26</v>
      </c>
      <c r="J38" s="20" t="str">
        <f>iferror(vlookup(I38,Assumptions!$B$4:$C$11,2,1),"expired")</f>
        <v>21 - 30 days</v>
      </c>
    </row>
    <row r="39">
      <c r="B39" s="14" t="s">
        <v>108</v>
      </c>
      <c r="C39" s="15" t="s">
        <v>109</v>
      </c>
      <c r="D39" s="15" t="s">
        <v>16</v>
      </c>
      <c r="E39" s="16">
        <v>400.0</v>
      </c>
      <c r="F39" s="16">
        <v>280.0</v>
      </c>
      <c r="G39" s="17">
        <f t="shared" si="1"/>
        <v>112000</v>
      </c>
      <c r="H39" s="18">
        <v>45023.0</v>
      </c>
      <c r="I39" s="19">
        <f t="shared" si="2"/>
        <v>0</v>
      </c>
      <c r="J39" s="20" t="str">
        <f>iferror(vlookup(I39,Assumptions!$B$4:$C$11,2,1),"expired")</f>
        <v>Expired</v>
      </c>
    </row>
    <row r="40">
      <c r="B40" s="14" t="s">
        <v>110</v>
      </c>
      <c r="C40" s="15" t="s">
        <v>111</v>
      </c>
      <c r="D40" s="15" t="s">
        <v>16</v>
      </c>
      <c r="E40" s="16">
        <v>340.0</v>
      </c>
      <c r="F40" s="16">
        <v>607.0</v>
      </c>
      <c r="G40" s="17">
        <f t="shared" si="1"/>
        <v>206380</v>
      </c>
      <c r="H40" s="18">
        <v>45215.0</v>
      </c>
      <c r="I40" s="19">
        <f t="shared" si="2"/>
        <v>138</v>
      </c>
      <c r="J40" s="20" t="str">
        <f>iferror(vlookup(I40,Assumptions!$B$4:$C$11,2,1),"expired")</f>
        <v>&gt;121 days</v>
      </c>
    </row>
    <row r="41">
      <c r="B41" s="14" t="s">
        <v>112</v>
      </c>
      <c r="C41" s="15" t="s">
        <v>113</v>
      </c>
      <c r="D41" s="15" t="s">
        <v>16</v>
      </c>
      <c r="E41" s="16">
        <v>440.0</v>
      </c>
      <c r="F41" s="16">
        <v>185.0</v>
      </c>
      <c r="G41" s="17">
        <f t="shared" si="1"/>
        <v>81400</v>
      </c>
      <c r="H41" s="18">
        <v>45171.0</v>
      </c>
      <c r="I41" s="19">
        <f t="shared" si="2"/>
        <v>94</v>
      </c>
      <c r="J41" s="20" t="str">
        <f>iferror(vlookup(I41,Assumptions!$B$4:$C$11,2,1),"expired")</f>
        <v>91 - 120 days</v>
      </c>
    </row>
    <row r="42">
      <c r="B42" s="14" t="s">
        <v>114</v>
      </c>
      <c r="C42" s="15" t="s">
        <v>115</v>
      </c>
      <c r="D42" s="15" t="s">
        <v>16</v>
      </c>
      <c r="E42" s="16">
        <v>360.0</v>
      </c>
      <c r="F42" s="16">
        <v>270.0</v>
      </c>
      <c r="G42" s="17">
        <f t="shared" si="1"/>
        <v>97200</v>
      </c>
      <c r="H42" s="18">
        <v>45237.0</v>
      </c>
      <c r="I42" s="19">
        <f t="shared" si="2"/>
        <v>160</v>
      </c>
      <c r="J42" s="20" t="str">
        <f>iferror(vlookup(I42,Assumptions!$B$4:$C$11,2,1),"expired")</f>
        <v>&gt;121 days</v>
      </c>
    </row>
    <row r="43">
      <c r="B43" s="14" t="s">
        <v>116</v>
      </c>
      <c r="C43" s="15" t="s">
        <v>117</v>
      </c>
      <c r="D43" s="15" t="s">
        <v>16</v>
      </c>
      <c r="E43" s="16">
        <v>400.0</v>
      </c>
      <c r="F43" s="16">
        <v>316.0</v>
      </c>
      <c r="G43" s="17">
        <f t="shared" si="1"/>
        <v>126400</v>
      </c>
      <c r="H43" s="18">
        <v>45137.0</v>
      </c>
      <c r="I43" s="19">
        <f t="shared" si="2"/>
        <v>60</v>
      </c>
      <c r="J43" s="20" t="str">
        <f>iferror(vlookup(I43,Assumptions!$B$4:$C$11,2,1),"expired")</f>
        <v>31 - 60 days</v>
      </c>
    </row>
    <row r="44">
      <c r="B44" s="14" t="s">
        <v>118</v>
      </c>
      <c r="C44" s="15" t="s">
        <v>119</v>
      </c>
      <c r="D44" s="15" t="s">
        <v>15</v>
      </c>
      <c r="E44" s="16">
        <v>320.0</v>
      </c>
      <c r="F44" s="16">
        <v>649.0</v>
      </c>
      <c r="G44" s="17">
        <f t="shared" si="1"/>
        <v>207680</v>
      </c>
      <c r="H44" s="18">
        <v>44968.0</v>
      </c>
      <c r="I44" s="19">
        <f t="shared" si="2"/>
        <v>0</v>
      </c>
      <c r="J44" s="20" t="str">
        <f>iferror(vlookup(I44,Assumptions!$B$4:$C$11,2,1),"expired")</f>
        <v>Expired</v>
      </c>
    </row>
    <row r="45">
      <c r="B45" s="14" t="s">
        <v>120</v>
      </c>
      <c r="C45" s="15" t="s">
        <v>121</v>
      </c>
      <c r="D45" s="15" t="s">
        <v>15</v>
      </c>
      <c r="E45" s="16">
        <v>300.0</v>
      </c>
      <c r="F45" s="16">
        <v>584.0</v>
      </c>
      <c r="G45" s="17">
        <f t="shared" si="1"/>
        <v>175200</v>
      </c>
      <c r="H45" s="18">
        <v>45275.0</v>
      </c>
      <c r="I45" s="19">
        <f t="shared" si="2"/>
        <v>198</v>
      </c>
      <c r="J45" s="20" t="str">
        <f>iferror(vlookup(I45,Assumptions!$B$4:$C$11,2,1),"expired")</f>
        <v>&gt;121 days</v>
      </c>
    </row>
    <row r="46">
      <c r="B46" s="14" t="s">
        <v>122</v>
      </c>
      <c r="C46" s="15" t="s">
        <v>123</v>
      </c>
      <c r="D46" s="15" t="s">
        <v>15</v>
      </c>
      <c r="E46" s="16">
        <v>300.0</v>
      </c>
      <c r="F46" s="16">
        <v>371.0</v>
      </c>
      <c r="G46" s="17">
        <f t="shared" si="1"/>
        <v>111300</v>
      </c>
      <c r="H46" s="18">
        <v>45301.0</v>
      </c>
      <c r="I46" s="19">
        <f t="shared" si="2"/>
        <v>224</v>
      </c>
      <c r="J46" s="20" t="str">
        <f>iferror(vlookup(I46,Assumptions!$B$4:$C$11,2,1),"expired")</f>
        <v>&gt;121 days</v>
      </c>
    </row>
    <row r="47">
      <c r="B47" s="14" t="s">
        <v>124</v>
      </c>
      <c r="C47" s="15" t="s">
        <v>125</v>
      </c>
      <c r="D47" s="15" t="s">
        <v>15</v>
      </c>
      <c r="E47" s="16">
        <v>370.0</v>
      </c>
      <c r="F47" s="16">
        <v>371.0</v>
      </c>
      <c r="G47" s="17">
        <f t="shared" si="1"/>
        <v>137270</v>
      </c>
      <c r="H47" s="18">
        <v>45045.0</v>
      </c>
      <c r="I47" s="19">
        <f t="shared" si="2"/>
        <v>0</v>
      </c>
      <c r="J47" s="20" t="str">
        <f>iferror(vlookup(I47,Assumptions!$B$4:$C$11,2,1),"expired")</f>
        <v>Expired</v>
      </c>
    </row>
    <row r="48">
      <c r="B48" s="14" t="s">
        <v>126</v>
      </c>
      <c r="C48" s="15" t="s">
        <v>127</v>
      </c>
      <c r="D48" s="15" t="s">
        <v>15</v>
      </c>
      <c r="E48" s="16">
        <v>470.0</v>
      </c>
      <c r="F48" s="16">
        <v>371.0</v>
      </c>
      <c r="G48" s="17">
        <f t="shared" si="1"/>
        <v>174370</v>
      </c>
      <c r="H48" s="18">
        <v>45010.0</v>
      </c>
      <c r="I48" s="19">
        <f t="shared" si="2"/>
        <v>0</v>
      </c>
      <c r="J48" s="20" t="str">
        <f>iferror(vlookup(I48,Assumptions!$B$4:$C$11,2,1),"expired")</f>
        <v>Expired</v>
      </c>
    </row>
    <row r="49">
      <c r="B49" s="14" t="s">
        <v>128</v>
      </c>
      <c r="C49" s="15" t="s">
        <v>129</v>
      </c>
      <c r="D49" s="15" t="s">
        <v>15</v>
      </c>
      <c r="E49" s="16">
        <v>320.0</v>
      </c>
      <c r="F49" s="16">
        <v>371.0</v>
      </c>
      <c r="G49" s="17">
        <f t="shared" si="1"/>
        <v>118720</v>
      </c>
      <c r="H49" s="18">
        <v>45064.0</v>
      </c>
      <c r="I49" s="19">
        <f t="shared" si="2"/>
        <v>0</v>
      </c>
      <c r="J49" s="20" t="str">
        <f>iferror(vlookup(I49,Assumptions!$B$4:$C$11,2,1),"expired")</f>
        <v>Expired</v>
      </c>
    </row>
    <row r="50">
      <c r="B50" s="14" t="s">
        <v>130</v>
      </c>
      <c r="C50" s="15" t="s">
        <v>131</v>
      </c>
      <c r="D50" s="15" t="s">
        <v>15</v>
      </c>
      <c r="E50" s="16">
        <v>340.0</v>
      </c>
      <c r="F50" s="16">
        <v>371.0</v>
      </c>
      <c r="G50" s="17">
        <f t="shared" si="1"/>
        <v>126140</v>
      </c>
      <c r="H50" s="18">
        <v>45116.0</v>
      </c>
      <c r="I50" s="19">
        <f t="shared" si="2"/>
        <v>39</v>
      </c>
      <c r="J50" s="20" t="str">
        <f>iferror(vlookup(I50,Assumptions!$B$4:$C$11,2,1),"expired")</f>
        <v>31 - 60 days</v>
      </c>
    </row>
    <row r="51">
      <c r="B51" s="14" t="s">
        <v>132</v>
      </c>
      <c r="C51" s="15" t="s">
        <v>133</v>
      </c>
      <c r="D51" s="15" t="s">
        <v>15</v>
      </c>
      <c r="E51" s="16">
        <v>360.0</v>
      </c>
      <c r="F51" s="16">
        <v>371.0</v>
      </c>
      <c r="G51" s="17">
        <f t="shared" si="1"/>
        <v>133560</v>
      </c>
      <c r="H51" s="18">
        <v>45306.0</v>
      </c>
      <c r="I51" s="19">
        <f t="shared" si="2"/>
        <v>229</v>
      </c>
      <c r="J51" s="20" t="str">
        <f>iferror(vlookup(I51,Assumptions!$B$4:$C$11,2,1),"expired")</f>
        <v>&gt;121 days</v>
      </c>
    </row>
    <row r="52">
      <c r="B52" s="14" t="s">
        <v>134</v>
      </c>
      <c r="C52" s="15" t="s">
        <v>135</v>
      </c>
      <c r="D52" s="15" t="s">
        <v>15</v>
      </c>
      <c r="E52" s="16">
        <v>607.0</v>
      </c>
      <c r="F52" s="21">
        <v>451.0</v>
      </c>
      <c r="G52" s="17">
        <f t="shared" si="1"/>
        <v>273757</v>
      </c>
      <c r="H52" s="18">
        <v>45175.0</v>
      </c>
      <c r="I52" s="19">
        <f t="shared" si="2"/>
        <v>98</v>
      </c>
      <c r="J52" s="20" t="str">
        <f>iferror(vlookup(I52,Assumptions!$B$4:$C$11,2,1),"expired")</f>
        <v>91 - 120 days</v>
      </c>
    </row>
    <row r="53">
      <c r="B53" s="14" t="s">
        <v>136</v>
      </c>
      <c r="C53" s="15" t="s">
        <v>137</v>
      </c>
      <c r="D53" s="15" t="s">
        <v>15</v>
      </c>
      <c r="E53" s="16">
        <v>185.0</v>
      </c>
      <c r="F53" s="21">
        <v>177.0</v>
      </c>
      <c r="G53" s="17">
        <f t="shared" si="1"/>
        <v>32745</v>
      </c>
      <c r="H53" s="18">
        <v>45280.0</v>
      </c>
      <c r="I53" s="19">
        <f t="shared" si="2"/>
        <v>203</v>
      </c>
      <c r="J53" s="20" t="str">
        <f>iferror(vlookup(I53,Assumptions!$B$4:$C$11,2,1),"expired")</f>
        <v>&gt;121 days</v>
      </c>
    </row>
    <row r="54">
      <c r="B54" s="14" t="s">
        <v>138</v>
      </c>
      <c r="C54" s="15" t="s">
        <v>139</v>
      </c>
      <c r="D54" s="15" t="s">
        <v>15</v>
      </c>
      <c r="E54" s="16">
        <v>270.0</v>
      </c>
      <c r="F54" s="16">
        <v>230.0</v>
      </c>
      <c r="G54" s="17">
        <f t="shared" si="1"/>
        <v>62100</v>
      </c>
      <c r="H54" s="8">
        <v>45084.0</v>
      </c>
      <c r="I54" s="19">
        <f t="shared" si="2"/>
        <v>7</v>
      </c>
      <c r="J54" s="20" t="str">
        <f>iferror(vlookup(I54,Assumptions!$B$4:$C$11,2,1),"expired")</f>
        <v>1 - 10 days</v>
      </c>
    </row>
    <row r="55">
      <c r="B55" s="14" t="s">
        <v>140</v>
      </c>
      <c r="C55" s="15" t="s">
        <v>141</v>
      </c>
      <c r="D55" s="15" t="s">
        <v>15</v>
      </c>
      <c r="E55" s="16">
        <v>316.0</v>
      </c>
      <c r="F55" s="21">
        <v>620.0</v>
      </c>
      <c r="G55" s="17">
        <f t="shared" si="1"/>
        <v>195920</v>
      </c>
      <c r="H55" s="18">
        <v>44998.0</v>
      </c>
      <c r="I55" s="19">
        <f t="shared" si="2"/>
        <v>0</v>
      </c>
      <c r="J55" s="20" t="str">
        <f>iferror(vlookup(I55,Assumptions!$B$4:$C$11,2,1),"expired")</f>
        <v>Expired</v>
      </c>
    </row>
    <row r="56">
      <c r="B56" s="14" t="s">
        <v>142</v>
      </c>
      <c r="C56" s="15" t="s">
        <v>143</v>
      </c>
      <c r="D56" s="15" t="s">
        <v>15</v>
      </c>
      <c r="E56" s="16">
        <v>649.0</v>
      </c>
      <c r="F56" s="16">
        <v>260.0</v>
      </c>
      <c r="G56" s="17">
        <f t="shared" si="1"/>
        <v>168740</v>
      </c>
      <c r="H56" s="18">
        <v>45144.0</v>
      </c>
      <c r="I56" s="19">
        <f t="shared" si="2"/>
        <v>67</v>
      </c>
      <c r="J56" s="20" t="str">
        <f>iferror(vlookup(I56,Assumptions!$B$4:$C$11,2,1),"expired")</f>
        <v>61 - 90 days</v>
      </c>
    </row>
    <row r="57">
      <c r="B57" s="14" t="s">
        <v>144</v>
      </c>
      <c r="C57" s="15" t="s">
        <v>145</v>
      </c>
      <c r="D57" s="15" t="s">
        <v>15</v>
      </c>
      <c r="E57" s="16">
        <v>584.0</v>
      </c>
      <c r="F57" s="16">
        <v>360.0</v>
      </c>
      <c r="G57" s="17">
        <f t="shared" si="1"/>
        <v>210240</v>
      </c>
      <c r="H57" s="8">
        <v>45113.0</v>
      </c>
      <c r="I57" s="19">
        <f t="shared" si="2"/>
        <v>36</v>
      </c>
      <c r="J57" s="20" t="str">
        <f>iferror(vlookup(I57,Assumptions!$B$4:$C$11,2,1),"expired")</f>
        <v>31 - 60 days</v>
      </c>
    </row>
    <row r="58">
      <c r="B58" s="14" t="s">
        <v>146</v>
      </c>
      <c r="C58" s="15" t="s">
        <v>147</v>
      </c>
      <c r="D58" s="15" t="s">
        <v>15</v>
      </c>
      <c r="E58" s="16">
        <v>371.0</v>
      </c>
      <c r="F58" s="21">
        <v>380.0</v>
      </c>
      <c r="G58" s="17">
        <f t="shared" si="1"/>
        <v>140980</v>
      </c>
      <c r="H58" s="18">
        <v>45265.0</v>
      </c>
      <c r="I58" s="19">
        <f t="shared" si="2"/>
        <v>188</v>
      </c>
      <c r="J58" s="20" t="str">
        <f>iferror(vlookup(I58,Assumptions!$B$4:$C$11,2,1),"expired")</f>
        <v>&gt;121 days</v>
      </c>
    </row>
    <row r="59">
      <c r="B59" s="14" t="s">
        <v>148</v>
      </c>
      <c r="C59" s="15" t="s">
        <v>149</v>
      </c>
      <c r="D59" s="15" t="s">
        <v>15</v>
      </c>
      <c r="E59" s="16">
        <v>371.0</v>
      </c>
      <c r="F59" s="21">
        <v>80.0</v>
      </c>
      <c r="G59" s="17">
        <f t="shared" si="1"/>
        <v>29680</v>
      </c>
      <c r="H59" s="8">
        <v>45113.0</v>
      </c>
      <c r="I59" s="19">
        <f t="shared" si="2"/>
        <v>36</v>
      </c>
      <c r="J59" s="20" t="str">
        <f>iferror(vlookup(I59,Assumptions!$B$4:$C$11,2,1),"expired")</f>
        <v>31 - 60 days</v>
      </c>
    </row>
    <row r="60">
      <c r="B60" s="14" t="s">
        <v>150</v>
      </c>
      <c r="C60" s="15" t="s">
        <v>151</v>
      </c>
      <c r="D60" s="15" t="s">
        <v>15</v>
      </c>
      <c r="E60" s="16">
        <v>371.0</v>
      </c>
      <c r="F60" s="16">
        <v>280.0</v>
      </c>
      <c r="G60" s="17">
        <f t="shared" si="1"/>
        <v>103880</v>
      </c>
      <c r="H60" s="18">
        <v>45246.0</v>
      </c>
      <c r="I60" s="19">
        <f t="shared" si="2"/>
        <v>169</v>
      </c>
      <c r="J60" s="20" t="str">
        <f>iferror(vlookup(I60,Assumptions!$B$4:$C$11,2,1),"expired")</f>
        <v>&gt;121 days</v>
      </c>
    </row>
    <row r="61">
      <c r="B61" s="14" t="s">
        <v>152</v>
      </c>
      <c r="C61" s="15" t="s">
        <v>153</v>
      </c>
      <c r="D61" s="15" t="s">
        <v>15</v>
      </c>
      <c r="E61" s="16">
        <v>371.0</v>
      </c>
      <c r="F61" s="16">
        <v>540.0</v>
      </c>
      <c r="G61" s="17">
        <f t="shared" si="1"/>
        <v>200340</v>
      </c>
      <c r="H61" s="8">
        <v>45113.0</v>
      </c>
      <c r="I61" s="19">
        <f t="shared" si="2"/>
        <v>36</v>
      </c>
      <c r="J61" s="20" t="str">
        <f>iferror(vlookup(I61,Assumptions!$B$4:$C$11,2,1),"expired")</f>
        <v>31 - 60 days</v>
      </c>
    </row>
    <row r="62">
      <c r="B62" s="14" t="s">
        <v>154</v>
      </c>
      <c r="C62" s="15" t="s">
        <v>155</v>
      </c>
      <c r="D62" s="15" t="s">
        <v>15</v>
      </c>
      <c r="E62" s="16">
        <v>371.0</v>
      </c>
      <c r="F62" s="16">
        <v>300.0</v>
      </c>
      <c r="G62" s="17">
        <f t="shared" si="1"/>
        <v>111300</v>
      </c>
      <c r="H62" s="18">
        <v>45201.0</v>
      </c>
      <c r="I62" s="19">
        <f t="shared" si="2"/>
        <v>124</v>
      </c>
      <c r="J62" s="20" t="str">
        <f>iferror(vlookup(I62,Assumptions!$B$4:$C$11,2,1),"expired")</f>
        <v>&gt;121 days</v>
      </c>
    </row>
    <row r="63">
      <c r="B63" s="14" t="s">
        <v>156</v>
      </c>
      <c r="C63" s="15" t="s">
        <v>157</v>
      </c>
      <c r="D63" s="15" t="s">
        <v>15</v>
      </c>
      <c r="E63" s="16">
        <v>371.0</v>
      </c>
      <c r="F63" s="16">
        <v>150.0</v>
      </c>
      <c r="G63" s="17">
        <f t="shared" si="1"/>
        <v>55650</v>
      </c>
      <c r="H63" s="18">
        <v>45048.0</v>
      </c>
      <c r="I63" s="19">
        <f t="shared" si="2"/>
        <v>0</v>
      </c>
      <c r="J63" s="20" t="str">
        <f>iferror(vlookup(I63,Assumptions!$B$4:$C$11,2,1),"expired")</f>
        <v>Expired</v>
      </c>
    </row>
    <row r="64">
      <c r="B64" s="14" t="s">
        <v>158</v>
      </c>
      <c r="C64" s="15" t="s">
        <v>159</v>
      </c>
      <c r="D64" s="15" t="s">
        <v>15</v>
      </c>
      <c r="E64" s="21">
        <v>451.0</v>
      </c>
      <c r="F64" s="16">
        <v>260.0</v>
      </c>
      <c r="G64" s="17">
        <f t="shared" si="1"/>
        <v>117260</v>
      </c>
      <c r="H64" s="8">
        <v>45113.0</v>
      </c>
      <c r="I64" s="19">
        <f t="shared" si="2"/>
        <v>36</v>
      </c>
      <c r="J64" s="20" t="str">
        <f>iferror(vlookup(I64,Assumptions!$B$4:$C$11,2,1),"expired")</f>
        <v>31 - 60 days</v>
      </c>
    </row>
    <row r="65">
      <c r="B65" s="14" t="s">
        <v>160</v>
      </c>
      <c r="C65" s="15" t="s">
        <v>161</v>
      </c>
      <c r="D65" s="15" t="s">
        <v>15</v>
      </c>
      <c r="E65" s="21">
        <v>177.0</v>
      </c>
      <c r="F65" s="16">
        <v>150.0</v>
      </c>
      <c r="G65" s="17">
        <f t="shared" si="1"/>
        <v>26550</v>
      </c>
      <c r="H65" s="18">
        <v>45048.0</v>
      </c>
      <c r="I65" s="19">
        <f t="shared" si="2"/>
        <v>0</v>
      </c>
      <c r="J65" s="20" t="str">
        <f>iferror(vlookup(I65,Assumptions!$B$4:$C$11,2,1),"expired")</f>
        <v>Expired</v>
      </c>
    </row>
    <row r="66">
      <c r="B66" s="14" t="s">
        <v>162</v>
      </c>
      <c r="C66" s="15" t="s">
        <v>163</v>
      </c>
      <c r="D66" s="15" t="s">
        <v>15</v>
      </c>
      <c r="E66" s="16">
        <v>230.0</v>
      </c>
      <c r="F66" s="16">
        <v>280.0</v>
      </c>
      <c r="G66" s="17">
        <f t="shared" si="1"/>
        <v>64400</v>
      </c>
      <c r="H66" s="18">
        <v>44978.0</v>
      </c>
      <c r="I66" s="19">
        <f t="shared" si="2"/>
        <v>0</v>
      </c>
      <c r="J66" s="20" t="str">
        <f>iferror(vlookup(I66,Assumptions!$B$4:$C$11,2,1),"expired")</f>
        <v>Expired</v>
      </c>
    </row>
    <row r="67">
      <c r="B67" s="14" t="s">
        <v>164</v>
      </c>
      <c r="C67" s="15" t="s">
        <v>165</v>
      </c>
      <c r="D67" s="15" t="s">
        <v>14</v>
      </c>
      <c r="E67" s="21">
        <v>620.0</v>
      </c>
      <c r="F67" s="16">
        <v>540.0</v>
      </c>
      <c r="G67" s="17">
        <f t="shared" si="1"/>
        <v>334800</v>
      </c>
      <c r="H67" s="18">
        <v>45048.0</v>
      </c>
      <c r="I67" s="19">
        <f t="shared" si="2"/>
        <v>0</v>
      </c>
      <c r="J67" s="20" t="str">
        <f>iferror(vlookup(I67,Assumptions!$B$4:$C$11,2,1),"expired")</f>
        <v>Expired</v>
      </c>
    </row>
    <row r="68">
      <c r="B68" s="14" t="s">
        <v>166</v>
      </c>
      <c r="C68" s="15" t="s">
        <v>167</v>
      </c>
      <c r="D68" s="15" t="s">
        <v>14</v>
      </c>
      <c r="E68" s="16">
        <v>260.0</v>
      </c>
      <c r="F68" s="16">
        <v>300.0</v>
      </c>
      <c r="G68" s="17">
        <f t="shared" si="1"/>
        <v>78000</v>
      </c>
      <c r="H68" s="18">
        <v>44978.0</v>
      </c>
      <c r="I68" s="19">
        <f t="shared" si="2"/>
        <v>0</v>
      </c>
      <c r="J68" s="20" t="str">
        <f>iferror(vlookup(I68,Assumptions!$B$4:$C$11,2,1),"expired")</f>
        <v>Expired</v>
      </c>
    </row>
    <row r="69">
      <c r="B69" s="14" t="s">
        <v>168</v>
      </c>
      <c r="C69" s="15" t="s">
        <v>169</v>
      </c>
      <c r="D69" s="15" t="s">
        <v>14</v>
      </c>
      <c r="E69" s="16">
        <v>360.0</v>
      </c>
      <c r="F69" s="16">
        <v>150.0</v>
      </c>
      <c r="G69" s="17">
        <f t="shared" si="1"/>
        <v>54000</v>
      </c>
      <c r="H69" s="8">
        <v>45129.0</v>
      </c>
      <c r="I69" s="19">
        <f t="shared" si="2"/>
        <v>52</v>
      </c>
      <c r="J69" s="20" t="str">
        <f>iferror(vlookup(I69,Assumptions!$B$4:$C$11,2,1),"expired")</f>
        <v>31 - 60 days</v>
      </c>
    </row>
    <row r="70">
      <c r="B70" s="14" t="s">
        <v>170</v>
      </c>
      <c r="C70" s="15" t="s">
        <v>171</v>
      </c>
      <c r="D70" s="15" t="s">
        <v>14</v>
      </c>
      <c r="E70" s="21">
        <v>380.0</v>
      </c>
      <c r="F70" s="16">
        <v>260.0</v>
      </c>
      <c r="G70" s="17">
        <f t="shared" si="1"/>
        <v>98800</v>
      </c>
      <c r="H70" s="18">
        <v>45048.0</v>
      </c>
      <c r="I70" s="19">
        <f t="shared" si="2"/>
        <v>0</v>
      </c>
      <c r="J70" s="20" t="str">
        <f>iferror(vlookup(I70,Assumptions!$B$4:$C$11,2,1),"expired")</f>
        <v>Expired</v>
      </c>
    </row>
    <row r="71">
      <c r="B71" s="14" t="s">
        <v>172</v>
      </c>
      <c r="C71" s="15" t="s">
        <v>173</v>
      </c>
      <c r="D71" s="15" t="s">
        <v>14</v>
      </c>
      <c r="E71" s="16">
        <v>360.0</v>
      </c>
      <c r="F71" s="16">
        <v>280.0</v>
      </c>
      <c r="G71" s="17">
        <f t="shared" si="1"/>
        <v>100800</v>
      </c>
      <c r="H71" s="8">
        <v>45117.0</v>
      </c>
      <c r="I71" s="19">
        <f t="shared" si="2"/>
        <v>40</v>
      </c>
      <c r="J71" s="20" t="str">
        <f>iferror(vlookup(I71,Assumptions!$B$4:$C$11,2,1),"expired")</f>
        <v>31 - 60 days</v>
      </c>
    </row>
    <row r="72">
      <c r="B72" s="14" t="s">
        <v>174</v>
      </c>
      <c r="C72" s="15" t="s">
        <v>175</v>
      </c>
      <c r="D72" s="15" t="s">
        <v>14</v>
      </c>
      <c r="E72" s="16">
        <v>330.0</v>
      </c>
      <c r="F72" s="16">
        <v>540.0</v>
      </c>
      <c r="G72" s="17">
        <f t="shared" si="1"/>
        <v>178200</v>
      </c>
      <c r="H72" s="18">
        <v>45201.0</v>
      </c>
      <c r="I72" s="19">
        <f t="shared" si="2"/>
        <v>124</v>
      </c>
      <c r="J72" s="20" t="str">
        <f>iferror(vlookup(I72,Assumptions!$B$4:$C$11,2,1),"expired")</f>
        <v>&gt;121 days</v>
      </c>
    </row>
    <row r="73">
      <c r="B73" s="14" t="s">
        <v>176</v>
      </c>
      <c r="C73" s="15" t="s">
        <v>167</v>
      </c>
      <c r="D73" s="15" t="s">
        <v>14</v>
      </c>
      <c r="E73" s="16">
        <v>380.0</v>
      </c>
      <c r="F73" s="16">
        <v>150.0</v>
      </c>
      <c r="G73" s="17">
        <f t="shared" si="1"/>
        <v>57000</v>
      </c>
      <c r="H73" s="22">
        <v>45133.0</v>
      </c>
      <c r="I73" s="19">
        <f t="shared" si="2"/>
        <v>56</v>
      </c>
      <c r="J73" s="20" t="str">
        <f>iferror(vlookup(I73,Assumptions!$B$4:$C$11,2,1),"expired")</f>
        <v>31 - 60 days</v>
      </c>
    </row>
    <row r="74">
      <c r="B74" s="14" t="s">
        <v>177</v>
      </c>
      <c r="C74" s="15" t="s">
        <v>169</v>
      </c>
      <c r="D74" s="15" t="s">
        <v>14</v>
      </c>
      <c r="E74" s="16">
        <v>520.0</v>
      </c>
      <c r="F74" s="16">
        <v>260.0</v>
      </c>
      <c r="G74" s="17">
        <f t="shared" si="1"/>
        <v>135200</v>
      </c>
      <c r="H74" s="8">
        <v>45138.0</v>
      </c>
      <c r="I74" s="19">
        <f t="shared" si="2"/>
        <v>61</v>
      </c>
      <c r="J74" s="20" t="str">
        <f>iferror(vlookup(I74,Assumptions!$B$4:$C$11,2,1),"expired")</f>
        <v>61 - 90 days</v>
      </c>
    </row>
    <row r="75">
      <c r="B75" s="14" t="s">
        <v>178</v>
      </c>
      <c r="C75" s="15" t="s">
        <v>171</v>
      </c>
      <c r="D75" s="15" t="s">
        <v>14</v>
      </c>
      <c r="E75" s="23">
        <v>450.0</v>
      </c>
      <c r="F75" s="23">
        <v>650.0</v>
      </c>
      <c r="G75" s="17">
        <f t="shared" si="1"/>
        <v>292500</v>
      </c>
      <c r="H75" s="8">
        <v>45162.0</v>
      </c>
      <c r="I75" s="19">
        <f t="shared" si="2"/>
        <v>85</v>
      </c>
      <c r="J75" s="20" t="str">
        <f>iferror(vlookup(I75,Assumptions!$B$4:$C$11,2,1),"expired")</f>
        <v>61 - 90 days</v>
      </c>
    </row>
    <row r="76">
      <c r="E76" s="24"/>
      <c r="F76" s="24"/>
      <c r="G76" s="24"/>
      <c r="H76" s="24"/>
    </row>
    <row r="77">
      <c r="C77" s="25"/>
      <c r="D77" s="26"/>
      <c r="E77" s="24"/>
      <c r="F77" s="24"/>
      <c r="G77" s="24"/>
      <c r="H77" s="24"/>
    </row>
    <row r="78">
      <c r="E78" s="24"/>
      <c r="F78" s="24"/>
      <c r="G78" s="24"/>
      <c r="H78" s="24"/>
    </row>
    <row r="79">
      <c r="E79" s="24"/>
      <c r="F79" s="24"/>
      <c r="G79" s="24"/>
      <c r="H79" s="24"/>
    </row>
    <row r="80">
      <c r="E80" s="24"/>
      <c r="F80" s="24"/>
      <c r="G80" s="24"/>
      <c r="H80" s="24"/>
    </row>
    <row r="81">
      <c r="E81" s="24"/>
      <c r="F81" s="24"/>
      <c r="G81" s="24"/>
      <c r="H81" s="24"/>
    </row>
    <row r="82">
      <c r="E82" s="24"/>
      <c r="F82" s="24"/>
      <c r="G82" s="24"/>
      <c r="H82" s="24"/>
    </row>
    <row r="83">
      <c r="E83" s="24"/>
      <c r="F83" s="24"/>
      <c r="G83" s="24"/>
      <c r="H83" s="24"/>
    </row>
    <row r="84">
      <c r="E84" s="24"/>
      <c r="F84" s="24"/>
      <c r="G84" s="27"/>
      <c r="H84" s="27"/>
    </row>
    <row r="85">
      <c r="E85" s="24"/>
      <c r="F85" s="24"/>
      <c r="G85" s="27"/>
      <c r="H85" s="27"/>
    </row>
    <row r="86">
      <c r="E86" s="24"/>
      <c r="F86" s="24"/>
      <c r="G86" s="27"/>
      <c r="H86" s="27"/>
    </row>
    <row r="87">
      <c r="E87" s="24"/>
      <c r="F87" s="24"/>
      <c r="G87" s="27"/>
      <c r="H87" s="27"/>
    </row>
    <row r="88">
      <c r="E88" s="24"/>
      <c r="F88" s="24"/>
      <c r="G88" s="27"/>
      <c r="H88" s="27"/>
    </row>
    <row r="89">
      <c r="E89" s="24"/>
      <c r="F89" s="24"/>
      <c r="G89" s="27"/>
      <c r="H89" s="27"/>
    </row>
    <row r="90">
      <c r="E90" s="24"/>
      <c r="F90" s="24"/>
      <c r="G90" s="27"/>
      <c r="H90" s="27"/>
    </row>
    <row r="91">
      <c r="E91" s="24"/>
      <c r="F91" s="24"/>
      <c r="G91" s="27"/>
      <c r="H91" s="27"/>
    </row>
    <row r="92">
      <c r="E92" s="24"/>
      <c r="F92" s="24"/>
      <c r="G92" s="27"/>
      <c r="H92" s="27"/>
    </row>
    <row r="93">
      <c r="E93" s="24"/>
      <c r="F93" s="24"/>
      <c r="G93" s="27"/>
      <c r="H93" s="27"/>
    </row>
    <row r="94">
      <c r="E94" s="24"/>
      <c r="F94" s="24"/>
      <c r="G94" s="27"/>
      <c r="H94" s="27"/>
    </row>
    <row r="95">
      <c r="E95" s="24"/>
      <c r="F95" s="24"/>
      <c r="G95" s="27"/>
      <c r="H95" s="27"/>
    </row>
    <row r="96">
      <c r="E96" s="24"/>
      <c r="F96" s="24"/>
      <c r="G96" s="27"/>
      <c r="H96" s="27"/>
    </row>
    <row r="97">
      <c r="E97" s="24"/>
      <c r="F97" s="24"/>
      <c r="G97" s="27"/>
      <c r="H97" s="27"/>
    </row>
    <row r="98">
      <c r="E98" s="24"/>
      <c r="F98" s="24"/>
      <c r="G98" s="27"/>
      <c r="H98" s="27"/>
    </row>
    <row r="99">
      <c r="E99" s="24"/>
      <c r="F99" s="24"/>
      <c r="G99" s="27"/>
      <c r="H99" s="27"/>
    </row>
    <row r="100">
      <c r="E100" s="24"/>
      <c r="F100" s="24"/>
      <c r="G100" s="27"/>
      <c r="H100" s="27"/>
    </row>
    <row r="101">
      <c r="E101" s="24"/>
      <c r="F101" s="24"/>
      <c r="G101" s="27"/>
      <c r="H101" s="27"/>
    </row>
    <row r="102">
      <c r="E102" s="24"/>
      <c r="F102" s="24"/>
      <c r="G102" s="27"/>
      <c r="H102" s="27"/>
    </row>
    <row r="103">
      <c r="E103" s="24"/>
      <c r="F103" s="24"/>
      <c r="G103" s="27"/>
      <c r="H103" s="27"/>
    </row>
    <row r="104">
      <c r="E104" s="24"/>
      <c r="F104" s="24"/>
      <c r="G104" s="27"/>
      <c r="H104" s="27"/>
    </row>
    <row r="105">
      <c r="E105" s="24"/>
      <c r="F105" s="24"/>
      <c r="G105" s="27"/>
      <c r="H105" s="27"/>
    </row>
    <row r="106">
      <c r="E106" s="24"/>
      <c r="F106" s="24"/>
      <c r="G106" s="27"/>
      <c r="H106" s="27"/>
    </row>
    <row r="107">
      <c r="E107" s="24"/>
      <c r="F107" s="24"/>
      <c r="G107" s="27"/>
      <c r="H107" s="27"/>
    </row>
    <row r="108">
      <c r="E108" s="24"/>
      <c r="F108" s="24"/>
      <c r="G108" s="27"/>
      <c r="H108" s="27"/>
    </row>
    <row r="109">
      <c r="E109" s="24"/>
      <c r="F109" s="24"/>
      <c r="G109" s="27"/>
      <c r="H109" s="27"/>
    </row>
    <row r="110">
      <c r="E110" s="24"/>
      <c r="F110" s="24"/>
      <c r="G110" s="27"/>
      <c r="H110" s="27"/>
    </row>
    <row r="111">
      <c r="E111" s="24"/>
      <c r="F111" s="24"/>
      <c r="G111" s="27"/>
      <c r="H111" s="27"/>
    </row>
    <row r="112">
      <c r="E112" s="24"/>
      <c r="F112" s="24"/>
      <c r="G112" s="27"/>
      <c r="H112" s="27"/>
    </row>
    <row r="113">
      <c r="E113" s="24"/>
      <c r="F113" s="24"/>
      <c r="G113" s="27"/>
      <c r="H113" s="27"/>
    </row>
    <row r="114">
      <c r="E114" s="24"/>
      <c r="F114" s="24"/>
      <c r="G114" s="27"/>
      <c r="H114" s="27"/>
    </row>
    <row r="115">
      <c r="E115" s="24"/>
      <c r="F115" s="24"/>
      <c r="G115" s="27"/>
      <c r="H115" s="27"/>
    </row>
    <row r="116">
      <c r="E116" s="24"/>
      <c r="F116" s="24"/>
      <c r="G116" s="27"/>
      <c r="H116" s="27"/>
    </row>
    <row r="117">
      <c r="E117" s="24"/>
      <c r="F117" s="24"/>
      <c r="G117" s="27"/>
      <c r="H117" s="27"/>
    </row>
    <row r="118">
      <c r="E118" s="24"/>
      <c r="F118" s="24"/>
      <c r="G118" s="27"/>
      <c r="H118" s="27"/>
    </row>
    <row r="119">
      <c r="E119" s="24"/>
      <c r="F119" s="24"/>
      <c r="G119" s="27"/>
      <c r="H119" s="27"/>
    </row>
    <row r="120">
      <c r="E120" s="24"/>
      <c r="F120" s="24"/>
      <c r="G120" s="27"/>
      <c r="H120" s="27"/>
    </row>
    <row r="121">
      <c r="E121" s="24"/>
      <c r="F121" s="24"/>
      <c r="G121" s="27"/>
      <c r="H121" s="27"/>
    </row>
    <row r="122">
      <c r="E122" s="24"/>
      <c r="F122" s="24"/>
      <c r="G122" s="27"/>
      <c r="H122" s="27"/>
    </row>
    <row r="123">
      <c r="E123" s="24"/>
      <c r="F123" s="24"/>
      <c r="G123" s="27"/>
      <c r="H123" s="27"/>
    </row>
    <row r="124">
      <c r="E124" s="24"/>
      <c r="F124" s="24"/>
      <c r="G124" s="27"/>
      <c r="H124" s="27"/>
    </row>
    <row r="125">
      <c r="E125" s="24"/>
      <c r="F125" s="24"/>
      <c r="G125" s="27"/>
      <c r="H125" s="27"/>
    </row>
    <row r="126">
      <c r="E126" s="24"/>
      <c r="F126" s="24"/>
      <c r="G126" s="27"/>
      <c r="H126" s="27"/>
    </row>
    <row r="127">
      <c r="E127" s="24"/>
      <c r="F127" s="24"/>
      <c r="G127" s="27"/>
      <c r="H127" s="27"/>
    </row>
    <row r="128">
      <c r="E128" s="24"/>
      <c r="F128" s="24"/>
      <c r="G128" s="27"/>
      <c r="H128" s="27"/>
    </row>
    <row r="129">
      <c r="E129" s="24"/>
      <c r="F129" s="24"/>
      <c r="G129" s="27"/>
      <c r="H129" s="27"/>
    </row>
    <row r="130">
      <c r="E130" s="24"/>
      <c r="F130" s="24"/>
      <c r="G130" s="27"/>
      <c r="H130" s="27"/>
    </row>
    <row r="131">
      <c r="E131" s="24"/>
      <c r="F131" s="24"/>
      <c r="G131" s="27"/>
      <c r="H131" s="27"/>
    </row>
    <row r="132">
      <c r="E132" s="24"/>
      <c r="F132" s="24"/>
      <c r="G132" s="27"/>
      <c r="H132" s="27"/>
    </row>
    <row r="133">
      <c r="E133" s="24"/>
      <c r="F133" s="24"/>
      <c r="G133" s="27"/>
      <c r="H133" s="27"/>
    </row>
    <row r="134">
      <c r="E134" s="24"/>
      <c r="F134" s="24"/>
      <c r="G134" s="27"/>
      <c r="H134" s="27"/>
    </row>
    <row r="135">
      <c r="E135" s="24"/>
      <c r="F135" s="24"/>
      <c r="G135" s="27"/>
      <c r="H135" s="27"/>
    </row>
    <row r="136">
      <c r="E136" s="24"/>
      <c r="F136" s="24"/>
      <c r="G136" s="27"/>
      <c r="H136" s="27"/>
    </row>
    <row r="137">
      <c r="E137" s="24"/>
      <c r="F137" s="24"/>
      <c r="G137" s="27"/>
      <c r="H137" s="27"/>
    </row>
    <row r="138">
      <c r="E138" s="24"/>
      <c r="F138" s="24"/>
      <c r="G138" s="27"/>
      <c r="H138" s="27"/>
    </row>
    <row r="139">
      <c r="E139" s="24"/>
      <c r="F139" s="24"/>
      <c r="G139" s="27"/>
      <c r="H139" s="27"/>
    </row>
    <row r="140">
      <c r="E140" s="24"/>
      <c r="F140" s="24"/>
      <c r="G140" s="27"/>
      <c r="H140" s="27"/>
    </row>
    <row r="141">
      <c r="E141" s="24"/>
      <c r="F141" s="24"/>
      <c r="G141" s="27"/>
      <c r="H141" s="27"/>
    </row>
    <row r="142">
      <c r="E142" s="24"/>
      <c r="F142" s="24"/>
      <c r="G142" s="27"/>
      <c r="H142" s="27"/>
    </row>
    <row r="143">
      <c r="E143" s="24"/>
      <c r="F143" s="24"/>
      <c r="G143" s="27"/>
      <c r="H143" s="27"/>
    </row>
    <row r="144">
      <c r="E144" s="24"/>
      <c r="F144" s="24"/>
      <c r="G144" s="27"/>
      <c r="H144" s="27"/>
    </row>
    <row r="145">
      <c r="E145" s="24"/>
      <c r="F145" s="24"/>
      <c r="G145" s="27"/>
      <c r="H145" s="27"/>
    </row>
    <row r="146">
      <c r="E146" s="24"/>
      <c r="F146" s="24"/>
      <c r="G146" s="27"/>
      <c r="H146" s="27"/>
    </row>
    <row r="147">
      <c r="E147" s="24"/>
      <c r="F147" s="24"/>
      <c r="G147" s="27"/>
      <c r="H147" s="27"/>
    </row>
    <row r="148">
      <c r="E148" s="24"/>
      <c r="F148" s="24"/>
      <c r="G148" s="27"/>
      <c r="H148" s="27"/>
    </row>
    <row r="149">
      <c r="E149" s="24"/>
      <c r="F149" s="24"/>
      <c r="G149" s="27"/>
      <c r="H149" s="27"/>
    </row>
    <row r="150">
      <c r="E150" s="24"/>
      <c r="F150" s="24"/>
      <c r="G150" s="27"/>
      <c r="H150" s="27"/>
    </row>
    <row r="151">
      <c r="E151" s="24"/>
      <c r="F151" s="24"/>
      <c r="G151" s="27"/>
      <c r="H151" s="27"/>
    </row>
    <row r="152">
      <c r="E152" s="24"/>
      <c r="F152" s="24"/>
      <c r="G152" s="27"/>
      <c r="H152" s="27"/>
    </row>
    <row r="153">
      <c r="E153" s="24"/>
      <c r="F153" s="24"/>
      <c r="G153" s="27"/>
      <c r="H153" s="27"/>
    </row>
    <row r="154">
      <c r="E154" s="24"/>
      <c r="F154" s="24"/>
      <c r="G154" s="27"/>
      <c r="H154" s="27"/>
    </row>
    <row r="155">
      <c r="E155" s="24"/>
      <c r="F155" s="24"/>
      <c r="G155" s="27"/>
      <c r="H155" s="27"/>
    </row>
    <row r="156">
      <c r="E156" s="24"/>
      <c r="F156" s="24"/>
      <c r="G156" s="27"/>
      <c r="H156" s="27"/>
    </row>
    <row r="157">
      <c r="E157" s="24"/>
      <c r="F157" s="24"/>
      <c r="G157" s="27"/>
      <c r="H157" s="27"/>
    </row>
    <row r="158">
      <c r="E158" s="24"/>
      <c r="F158" s="24"/>
      <c r="G158" s="27"/>
      <c r="H158" s="27"/>
    </row>
    <row r="159">
      <c r="E159" s="24"/>
      <c r="F159" s="24"/>
      <c r="G159" s="27"/>
      <c r="H159" s="27"/>
    </row>
    <row r="160">
      <c r="E160" s="24"/>
      <c r="F160" s="24"/>
      <c r="G160" s="27"/>
      <c r="H160" s="27"/>
    </row>
    <row r="161">
      <c r="E161" s="24"/>
      <c r="F161" s="24"/>
      <c r="G161" s="27"/>
      <c r="H161" s="27"/>
    </row>
    <row r="162">
      <c r="E162" s="24"/>
      <c r="F162" s="24"/>
      <c r="G162" s="27"/>
      <c r="H162" s="27"/>
    </row>
    <row r="163">
      <c r="E163" s="24"/>
      <c r="F163" s="24"/>
      <c r="G163" s="27"/>
      <c r="H163" s="27"/>
    </row>
    <row r="164">
      <c r="E164" s="24"/>
      <c r="F164" s="24"/>
      <c r="G164" s="27"/>
      <c r="H164" s="27"/>
    </row>
    <row r="165">
      <c r="E165" s="24"/>
      <c r="F165" s="24"/>
      <c r="G165" s="27"/>
      <c r="H165" s="27"/>
    </row>
    <row r="166">
      <c r="E166" s="24"/>
      <c r="F166" s="24"/>
      <c r="G166" s="27"/>
      <c r="H166" s="27"/>
    </row>
    <row r="167">
      <c r="E167" s="24"/>
      <c r="F167" s="24"/>
      <c r="G167" s="27"/>
      <c r="H167" s="27"/>
    </row>
    <row r="168">
      <c r="E168" s="24"/>
      <c r="F168" s="24"/>
      <c r="G168" s="27"/>
      <c r="H168" s="27"/>
    </row>
    <row r="169">
      <c r="E169" s="24"/>
      <c r="F169" s="24"/>
      <c r="G169" s="27"/>
      <c r="H169" s="27"/>
    </row>
    <row r="170">
      <c r="E170" s="24"/>
      <c r="F170" s="24"/>
      <c r="G170" s="27"/>
      <c r="H170" s="27"/>
    </row>
    <row r="171">
      <c r="E171" s="24"/>
      <c r="F171" s="24"/>
      <c r="G171" s="27"/>
      <c r="H171" s="27"/>
    </row>
    <row r="172">
      <c r="E172" s="24"/>
      <c r="F172" s="24"/>
      <c r="G172" s="27"/>
      <c r="H172" s="27"/>
    </row>
    <row r="173">
      <c r="E173" s="24"/>
      <c r="F173" s="24"/>
      <c r="G173" s="27"/>
      <c r="H173" s="27"/>
    </row>
    <row r="174">
      <c r="E174" s="24"/>
      <c r="F174" s="24"/>
      <c r="G174" s="27"/>
      <c r="H174" s="27"/>
    </row>
    <row r="175">
      <c r="E175" s="24"/>
      <c r="F175" s="24"/>
      <c r="G175" s="27"/>
      <c r="H175" s="27"/>
    </row>
    <row r="176">
      <c r="E176" s="24"/>
      <c r="F176" s="24"/>
      <c r="G176" s="27"/>
      <c r="H176" s="27"/>
    </row>
    <row r="177">
      <c r="E177" s="24"/>
      <c r="F177" s="24"/>
      <c r="G177" s="27"/>
      <c r="H177" s="27"/>
    </row>
    <row r="178">
      <c r="E178" s="24"/>
      <c r="F178" s="24"/>
      <c r="G178" s="27"/>
      <c r="H178" s="27"/>
    </row>
    <row r="179">
      <c r="E179" s="24"/>
      <c r="F179" s="24"/>
      <c r="G179" s="27"/>
      <c r="H179" s="27"/>
    </row>
    <row r="180">
      <c r="E180" s="24"/>
      <c r="F180" s="24"/>
      <c r="G180" s="27"/>
      <c r="H180" s="27"/>
    </row>
    <row r="181">
      <c r="E181" s="24"/>
      <c r="F181" s="24"/>
      <c r="G181" s="27"/>
      <c r="H181" s="27"/>
    </row>
    <row r="182">
      <c r="E182" s="24"/>
      <c r="F182" s="24"/>
      <c r="G182" s="27"/>
      <c r="H182" s="27"/>
    </row>
    <row r="183">
      <c r="E183" s="24"/>
      <c r="F183" s="24"/>
      <c r="G183" s="27"/>
      <c r="H183" s="27"/>
    </row>
    <row r="184">
      <c r="E184" s="24"/>
      <c r="F184" s="24"/>
      <c r="G184" s="27"/>
      <c r="H184" s="27"/>
    </row>
    <row r="185">
      <c r="E185" s="24"/>
      <c r="F185" s="24"/>
      <c r="G185" s="27"/>
      <c r="H185" s="27"/>
    </row>
    <row r="186">
      <c r="E186" s="24"/>
      <c r="F186" s="24"/>
      <c r="G186" s="27"/>
      <c r="H186" s="27"/>
    </row>
    <row r="187">
      <c r="E187" s="24"/>
      <c r="F187" s="24"/>
      <c r="G187" s="27"/>
      <c r="H187" s="27"/>
    </row>
    <row r="188">
      <c r="E188" s="24"/>
      <c r="F188" s="24"/>
      <c r="G188" s="27"/>
      <c r="H188" s="27"/>
    </row>
    <row r="189">
      <c r="E189" s="24"/>
      <c r="F189" s="24"/>
      <c r="G189" s="27"/>
      <c r="H189" s="27"/>
    </row>
    <row r="190">
      <c r="E190" s="24"/>
      <c r="F190" s="24"/>
      <c r="G190" s="27"/>
      <c r="H190" s="27"/>
    </row>
    <row r="191">
      <c r="E191" s="24"/>
      <c r="F191" s="24"/>
      <c r="G191" s="27"/>
      <c r="H191" s="27"/>
    </row>
    <row r="192">
      <c r="E192" s="24"/>
      <c r="F192" s="24"/>
      <c r="G192" s="27"/>
      <c r="H192" s="27"/>
    </row>
    <row r="193">
      <c r="E193" s="24"/>
      <c r="F193" s="24"/>
      <c r="G193" s="27"/>
      <c r="H193" s="27"/>
    </row>
    <row r="194">
      <c r="E194" s="24"/>
      <c r="F194" s="24"/>
      <c r="G194" s="27"/>
      <c r="H194" s="27"/>
    </row>
    <row r="195">
      <c r="E195" s="24"/>
      <c r="F195" s="24"/>
      <c r="G195" s="27"/>
      <c r="H195" s="27"/>
    </row>
    <row r="196">
      <c r="E196" s="24"/>
      <c r="F196" s="24"/>
      <c r="G196" s="27"/>
      <c r="H196" s="27"/>
    </row>
    <row r="197">
      <c r="E197" s="24"/>
      <c r="F197" s="24"/>
      <c r="G197" s="27"/>
      <c r="H197" s="27"/>
    </row>
    <row r="198">
      <c r="E198" s="24"/>
      <c r="F198" s="24"/>
      <c r="G198" s="27"/>
      <c r="H198" s="27"/>
    </row>
    <row r="199">
      <c r="E199" s="24"/>
      <c r="F199" s="24"/>
      <c r="G199" s="27"/>
      <c r="H199" s="27"/>
    </row>
    <row r="200">
      <c r="E200" s="24"/>
      <c r="F200" s="24"/>
      <c r="G200" s="27"/>
      <c r="H200" s="27"/>
    </row>
    <row r="201">
      <c r="E201" s="24"/>
      <c r="F201" s="24"/>
      <c r="G201" s="27"/>
      <c r="H201" s="27"/>
    </row>
    <row r="202">
      <c r="E202" s="24"/>
      <c r="F202" s="24"/>
      <c r="G202" s="27"/>
      <c r="H202" s="27"/>
    </row>
    <row r="203">
      <c r="E203" s="24"/>
      <c r="F203" s="24"/>
      <c r="G203" s="27"/>
      <c r="H203" s="27"/>
    </row>
    <row r="204">
      <c r="E204" s="24"/>
      <c r="F204" s="24"/>
      <c r="G204" s="27"/>
      <c r="H204" s="27"/>
    </row>
    <row r="205">
      <c r="E205" s="24"/>
      <c r="F205" s="24"/>
      <c r="G205" s="27"/>
      <c r="H205" s="27"/>
    </row>
    <row r="206">
      <c r="E206" s="24"/>
      <c r="F206" s="24"/>
      <c r="G206" s="27"/>
      <c r="H206" s="27"/>
    </row>
    <row r="207">
      <c r="E207" s="24"/>
      <c r="F207" s="24"/>
      <c r="G207" s="27"/>
      <c r="H207" s="27"/>
    </row>
    <row r="208">
      <c r="E208" s="24"/>
      <c r="F208" s="24"/>
      <c r="G208" s="27"/>
      <c r="H208" s="27"/>
    </row>
    <row r="209">
      <c r="E209" s="24"/>
      <c r="F209" s="24"/>
      <c r="G209" s="27"/>
      <c r="H209" s="27"/>
    </row>
    <row r="210">
      <c r="E210" s="24"/>
      <c r="F210" s="24"/>
      <c r="G210" s="27"/>
      <c r="H210" s="27"/>
    </row>
    <row r="211">
      <c r="E211" s="24"/>
      <c r="F211" s="24"/>
      <c r="G211" s="27"/>
      <c r="H211" s="27"/>
    </row>
    <row r="212">
      <c r="E212" s="24"/>
      <c r="F212" s="24"/>
      <c r="G212" s="27"/>
      <c r="H212" s="27"/>
    </row>
    <row r="213">
      <c r="E213" s="24"/>
      <c r="F213" s="24"/>
      <c r="G213" s="27"/>
      <c r="H213" s="27"/>
    </row>
    <row r="214">
      <c r="E214" s="24"/>
      <c r="F214" s="24"/>
      <c r="G214" s="27"/>
      <c r="H214" s="27"/>
    </row>
    <row r="215">
      <c r="E215" s="24"/>
      <c r="F215" s="24"/>
      <c r="G215" s="27"/>
      <c r="H215" s="27"/>
    </row>
    <row r="216">
      <c r="E216" s="24"/>
      <c r="F216" s="24"/>
      <c r="G216" s="27"/>
      <c r="H216" s="27"/>
    </row>
    <row r="217">
      <c r="E217" s="24"/>
      <c r="F217" s="24"/>
      <c r="G217" s="27"/>
      <c r="H217" s="27"/>
    </row>
    <row r="218">
      <c r="E218" s="24"/>
      <c r="F218" s="24"/>
      <c r="G218" s="27"/>
      <c r="H218" s="27"/>
    </row>
    <row r="219">
      <c r="E219" s="24"/>
      <c r="F219" s="24"/>
      <c r="G219" s="27"/>
      <c r="H219" s="27"/>
    </row>
    <row r="220">
      <c r="E220" s="24"/>
      <c r="F220" s="24"/>
      <c r="G220" s="27"/>
      <c r="H220" s="27"/>
    </row>
    <row r="221">
      <c r="E221" s="24"/>
      <c r="F221" s="24"/>
      <c r="G221" s="27"/>
      <c r="H221" s="27"/>
    </row>
    <row r="222">
      <c r="E222" s="24"/>
      <c r="F222" s="24"/>
      <c r="G222" s="27"/>
      <c r="H222" s="27"/>
    </row>
    <row r="223">
      <c r="E223" s="24"/>
      <c r="F223" s="24"/>
      <c r="G223" s="27"/>
      <c r="H223" s="27"/>
    </row>
    <row r="224">
      <c r="E224" s="24"/>
      <c r="F224" s="24"/>
      <c r="G224" s="27"/>
      <c r="H224" s="27"/>
    </row>
    <row r="225">
      <c r="E225" s="24"/>
      <c r="F225" s="24"/>
      <c r="G225" s="27"/>
      <c r="H225" s="27"/>
    </row>
    <row r="226">
      <c r="E226" s="24"/>
      <c r="F226" s="24"/>
      <c r="G226" s="27"/>
      <c r="H226" s="27"/>
    </row>
    <row r="227">
      <c r="E227" s="24"/>
      <c r="F227" s="24"/>
      <c r="G227" s="27"/>
      <c r="H227" s="27"/>
    </row>
    <row r="228">
      <c r="E228" s="24"/>
      <c r="F228" s="24"/>
      <c r="G228" s="27"/>
      <c r="H228" s="27"/>
    </row>
    <row r="229">
      <c r="E229" s="24"/>
      <c r="F229" s="24"/>
      <c r="G229" s="27"/>
      <c r="H229" s="27"/>
    </row>
    <row r="230">
      <c r="E230" s="24"/>
      <c r="F230" s="24"/>
      <c r="G230" s="27"/>
      <c r="H230" s="27"/>
    </row>
    <row r="231">
      <c r="E231" s="24"/>
      <c r="F231" s="24"/>
      <c r="G231" s="27"/>
      <c r="H231" s="27"/>
    </row>
    <row r="232">
      <c r="E232" s="24"/>
      <c r="F232" s="24"/>
      <c r="G232" s="27"/>
      <c r="H232" s="27"/>
    </row>
    <row r="233">
      <c r="E233" s="24"/>
      <c r="F233" s="24"/>
      <c r="G233" s="27"/>
      <c r="H233" s="27"/>
    </row>
    <row r="234">
      <c r="E234" s="24"/>
      <c r="F234" s="24"/>
      <c r="G234" s="27"/>
      <c r="H234" s="27"/>
    </row>
    <row r="235">
      <c r="E235" s="24"/>
      <c r="F235" s="24"/>
      <c r="G235" s="27"/>
      <c r="H235" s="27"/>
    </row>
    <row r="236">
      <c r="E236" s="24"/>
      <c r="F236" s="24"/>
      <c r="G236" s="27"/>
      <c r="H236" s="27"/>
    </row>
    <row r="237">
      <c r="E237" s="24"/>
      <c r="F237" s="24"/>
      <c r="G237" s="27"/>
      <c r="H237" s="27"/>
    </row>
    <row r="238">
      <c r="E238" s="24"/>
      <c r="F238" s="24"/>
      <c r="G238" s="27"/>
      <c r="H238" s="27"/>
    </row>
    <row r="239">
      <c r="E239" s="24"/>
      <c r="F239" s="24"/>
      <c r="G239" s="27"/>
      <c r="H239" s="27"/>
    </row>
    <row r="240">
      <c r="E240" s="24"/>
      <c r="F240" s="24"/>
      <c r="G240" s="27"/>
      <c r="H240" s="27"/>
    </row>
    <row r="241">
      <c r="E241" s="24"/>
      <c r="F241" s="24"/>
      <c r="G241" s="27"/>
      <c r="H241" s="27"/>
    </row>
    <row r="242">
      <c r="E242" s="24"/>
      <c r="F242" s="24"/>
      <c r="G242" s="27"/>
      <c r="H242" s="27"/>
    </row>
    <row r="243">
      <c r="E243" s="24"/>
      <c r="F243" s="24"/>
      <c r="G243" s="27"/>
      <c r="H243" s="27"/>
    </row>
    <row r="244">
      <c r="E244" s="24"/>
      <c r="F244" s="24"/>
      <c r="G244" s="27"/>
      <c r="H244" s="27"/>
    </row>
    <row r="245">
      <c r="E245" s="24"/>
      <c r="F245" s="24"/>
      <c r="G245" s="27"/>
      <c r="H245" s="27"/>
    </row>
    <row r="246">
      <c r="E246" s="24"/>
      <c r="F246" s="24"/>
      <c r="G246" s="27"/>
      <c r="H246" s="27"/>
    </row>
    <row r="247">
      <c r="E247" s="24"/>
      <c r="F247" s="24"/>
      <c r="G247" s="27"/>
      <c r="H247" s="27"/>
    </row>
    <row r="248">
      <c r="E248" s="24"/>
      <c r="F248" s="24"/>
      <c r="G248" s="27"/>
      <c r="H248" s="27"/>
    </row>
    <row r="249">
      <c r="E249" s="24"/>
      <c r="F249" s="24"/>
      <c r="G249" s="27"/>
      <c r="H249" s="27"/>
    </row>
    <row r="250">
      <c r="E250" s="24"/>
      <c r="F250" s="24"/>
      <c r="G250" s="27"/>
      <c r="H250" s="27"/>
    </row>
    <row r="251">
      <c r="E251" s="24"/>
      <c r="F251" s="24"/>
      <c r="G251" s="27"/>
      <c r="H251" s="27"/>
    </row>
    <row r="252">
      <c r="E252" s="24"/>
      <c r="F252" s="24"/>
      <c r="G252" s="27"/>
      <c r="H252" s="27"/>
    </row>
    <row r="253">
      <c r="E253" s="24"/>
      <c r="F253" s="24"/>
      <c r="G253" s="27"/>
      <c r="H253" s="27"/>
    </row>
    <row r="254">
      <c r="E254" s="24"/>
      <c r="F254" s="24"/>
      <c r="G254" s="27"/>
      <c r="H254" s="27"/>
    </row>
    <row r="255">
      <c r="E255" s="24"/>
      <c r="F255" s="24"/>
      <c r="G255" s="27"/>
      <c r="H255" s="27"/>
    </row>
    <row r="256">
      <c r="E256" s="24"/>
      <c r="F256" s="24"/>
      <c r="G256" s="27"/>
      <c r="H256" s="27"/>
    </row>
    <row r="257">
      <c r="E257" s="24"/>
      <c r="F257" s="24"/>
      <c r="G257" s="27"/>
      <c r="H257" s="27"/>
    </row>
    <row r="258">
      <c r="E258" s="24"/>
      <c r="F258" s="24"/>
      <c r="G258" s="27"/>
      <c r="H258" s="27"/>
    </row>
    <row r="259">
      <c r="E259" s="24"/>
      <c r="F259" s="24"/>
      <c r="G259" s="27"/>
      <c r="H259" s="27"/>
    </row>
    <row r="260">
      <c r="E260" s="24"/>
      <c r="F260" s="24"/>
      <c r="G260" s="27"/>
      <c r="H260" s="27"/>
    </row>
    <row r="261">
      <c r="E261" s="24"/>
      <c r="F261" s="24"/>
      <c r="G261" s="27"/>
      <c r="H261" s="27"/>
    </row>
    <row r="262">
      <c r="E262" s="24"/>
      <c r="F262" s="24"/>
      <c r="G262" s="27"/>
      <c r="H262" s="27"/>
    </row>
    <row r="263">
      <c r="E263" s="24"/>
      <c r="F263" s="24"/>
      <c r="G263" s="27"/>
      <c r="H263" s="27"/>
    </row>
    <row r="264">
      <c r="E264" s="24"/>
      <c r="F264" s="24"/>
      <c r="G264" s="27"/>
      <c r="H264" s="27"/>
    </row>
    <row r="265">
      <c r="E265" s="24"/>
      <c r="F265" s="24"/>
      <c r="G265" s="27"/>
      <c r="H265" s="27"/>
    </row>
    <row r="266">
      <c r="E266" s="24"/>
      <c r="F266" s="24"/>
      <c r="G266" s="27"/>
      <c r="H266" s="27"/>
    </row>
    <row r="267">
      <c r="E267" s="24"/>
      <c r="F267" s="24"/>
      <c r="G267" s="27"/>
      <c r="H267" s="27"/>
    </row>
    <row r="268">
      <c r="E268" s="24"/>
      <c r="F268" s="24"/>
      <c r="G268" s="27"/>
      <c r="H268" s="27"/>
    </row>
    <row r="269">
      <c r="E269" s="24"/>
      <c r="F269" s="24"/>
      <c r="G269" s="27"/>
      <c r="H269" s="27"/>
    </row>
    <row r="270">
      <c r="E270" s="24"/>
      <c r="F270" s="24"/>
      <c r="G270" s="27"/>
      <c r="H270" s="27"/>
    </row>
    <row r="271">
      <c r="E271" s="24"/>
      <c r="F271" s="24"/>
      <c r="G271" s="27"/>
      <c r="H271" s="27"/>
    </row>
    <row r="272">
      <c r="E272" s="24"/>
      <c r="F272" s="24"/>
      <c r="G272" s="27"/>
      <c r="H272" s="27"/>
    </row>
    <row r="273">
      <c r="E273" s="24"/>
      <c r="F273" s="24"/>
      <c r="G273" s="27"/>
      <c r="H273" s="27"/>
    </row>
    <row r="274">
      <c r="E274" s="24"/>
      <c r="F274" s="24"/>
      <c r="G274" s="27"/>
      <c r="H274" s="27"/>
    </row>
    <row r="275">
      <c r="E275" s="24"/>
      <c r="F275" s="24"/>
      <c r="G275" s="27"/>
      <c r="H275" s="27"/>
    </row>
    <row r="276">
      <c r="E276" s="24"/>
      <c r="F276" s="24"/>
      <c r="G276" s="27"/>
      <c r="H276" s="27"/>
    </row>
    <row r="277">
      <c r="E277" s="24"/>
      <c r="F277" s="24"/>
      <c r="G277" s="27"/>
      <c r="H277" s="27"/>
    </row>
    <row r="278">
      <c r="E278" s="24"/>
      <c r="F278" s="24"/>
      <c r="G278" s="27"/>
      <c r="H278" s="27"/>
    </row>
    <row r="279">
      <c r="E279" s="24"/>
      <c r="F279" s="24"/>
      <c r="G279" s="27"/>
      <c r="H279" s="27"/>
    </row>
    <row r="280">
      <c r="E280" s="24"/>
      <c r="F280" s="24"/>
      <c r="G280" s="27"/>
      <c r="H280" s="27"/>
    </row>
    <row r="281">
      <c r="E281" s="24"/>
      <c r="F281" s="24"/>
      <c r="G281" s="27"/>
      <c r="H281" s="27"/>
    </row>
    <row r="282">
      <c r="E282" s="24"/>
      <c r="F282" s="24"/>
      <c r="G282" s="27"/>
      <c r="H282" s="27"/>
    </row>
    <row r="283">
      <c r="E283" s="24"/>
      <c r="F283" s="24"/>
      <c r="G283" s="27"/>
      <c r="H283" s="27"/>
    </row>
    <row r="284">
      <c r="E284" s="24"/>
      <c r="F284" s="24"/>
      <c r="G284" s="27"/>
      <c r="H284" s="27"/>
    </row>
    <row r="285">
      <c r="E285" s="24"/>
      <c r="F285" s="24"/>
      <c r="G285" s="27"/>
      <c r="H285" s="27"/>
    </row>
    <row r="286">
      <c r="E286" s="24"/>
      <c r="F286" s="24"/>
      <c r="G286" s="27"/>
      <c r="H286" s="27"/>
    </row>
    <row r="287">
      <c r="E287" s="24"/>
      <c r="F287" s="24"/>
      <c r="G287" s="27"/>
      <c r="H287" s="27"/>
    </row>
    <row r="288">
      <c r="E288" s="24"/>
      <c r="F288" s="24"/>
      <c r="G288" s="27"/>
      <c r="H288" s="27"/>
    </row>
    <row r="289">
      <c r="E289" s="24"/>
      <c r="F289" s="24"/>
      <c r="G289" s="27"/>
      <c r="H289" s="27"/>
    </row>
    <row r="290">
      <c r="E290" s="24"/>
      <c r="F290" s="24"/>
      <c r="G290" s="27"/>
      <c r="H290" s="27"/>
    </row>
    <row r="291">
      <c r="E291" s="24"/>
      <c r="F291" s="24"/>
      <c r="G291" s="27"/>
      <c r="H291" s="27"/>
    </row>
    <row r="292">
      <c r="E292" s="24"/>
      <c r="F292" s="24"/>
      <c r="G292" s="27"/>
      <c r="H292" s="27"/>
    </row>
    <row r="293">
      <c r="E293" s="24"/>
      <c r="F293" s="24"/>
      <c r="G293" s="27"/>
      <c r="H293" s="27"/>
    </row>
    <row r="294">
      <c r="E294" s="24"/>
      <c r="F294" s="24"/>
      <c r="G294" s="27"/>
      <c r="H294" s="27"/>
    </row>
    <row r="295">
      <c r="E295" s="24"/>
      <c r="F295" s="24"/>
      <c r="G295" s="27"/>
      <c r="H295" s="27"/>
    </row>
    <row r="296">
      <c r="E296" s="24"/>
      <c r="F296" s="24"/>
      <c r="G296" s="27"/>
      <c r="H296" s="27"/>
    </row>
    <row r="297">
      <c r="E297" s="24"/>
      <c r="F297" s="24"/>
      <c r="G297" s="27"/>
      <c r="H297" s="27"/>
    </row>
    <row r="298">
      <c r="E298" s="24"/>
      <c r="F298" s="24"/>
      <c r="G298" s="27"/>
      <c r="H298" s="27"/>
    </row>
    <row r="299">
      <c r="E299" s="24"/>
      <c r="F299" s="24"/>
      <c r="G299" s="27"/>
      <c r="H299" s="27"/>
    </row>
    <row r="300">
      <c r="E300" s="24"/>
      <c r="F300" s="24"/>
      <c r="G300" s="27"/>
      <c r="H300" s="27"/>
    </row>
    <row r="301">
      <c r="E301" s="24"/>
      <c r="F301" s="24"/>
      <c r="G301" s="27"/>
      <c r="H301" s="27"/>
    </row>
    <row r="302">
      <c r="E302" s="24"/>
      <c r="F302" s="24"/>
      <c r="G302" s="27"/>
      <c r="H302" s="27"/>
    </row>
    <row r="303">
      <c r="E303" s="24"/>
      <c r="F303" s="24"/>
      <c r="G303" s="27"/>
      <c r="H303" s="27"/>
    </row>
    <row r="304">
      <c r="E304" s="24"/>
      <c r="F304" s="24"/>
      <c r="G304" s="27"/>
      <c r="H304" s="27"/>
    </row>
    <row r="305">
      <c r="E305" s="24"/>
      <c r="F305" s="24"/>
      <c r="G305" s="27"/>
      <c r="H305" s="27"/>
    </row>
    <row r="306">
      <c r="E306" s="24"/>
      <c r="F306" s="24"/>
      <c r="G306" s="27"/>
      <c r="H306" s="27"/>
    </row>
    <row r="307">
      <c r="E307" s="24"/>
      <c r="F307" s="24"/>
      <c r="G307" s="27"/>
      <c r="H307" s="27"/>
    </row>
    <row r="308">
      <c r="E308" s="24"/>
      <c r="F308" s="24"/>
      <c r="G308" s="27"/>
      <c r="H308" s="27"/>
    </row>
    <row r="309">
      <c r="E309" s="24"/>
      <c r="F309" s="24"/>
      <c r="G309" s="27"/>
      <c r="H309" s="27"/>
    </row>
    <row r="310">
      <c r="E310" s="24"/>
      <c r="F310" s="24"/>
      <c r="G310" s="27"/>
      <c r="H310" s="27"/>
    </row>
    <row r="311">
      <c r="E311" s="24"/>
      <c r="F311" s="24"/>
      <c r="G311" s="27"/>
      <c r="H311" s="27"/>
    </row>
    <row r="312">
      <c r="E312" s="24"/>
      <c r="F312" s="24"/>
      <c r="G312" s="27"/>
      <c r="H312" s="27"/>
    </row>
    <row r="313">
      <c r="E313" s="24"/>
      <c r="F313" s="24"/>
      <c r="G313" s="27"/>
      <c r="H313" s="27"/>
    </row>
    <row r="314">
      <c r="E314" s="24"/>
      <c r="F314" s="24"/>
      <c r="G314" s="27"/>
      <c r="H314" s="27"/>
    </row>
    <row r="315">
      <c r="E315" s="24"/>
      <c r="F315" s="24"/>
      <c r="G315" s="27"/>
      <c r="H315" s="27"/>
    </row>
    <row r="316">
      <c r="E316" s="24"/>
      <c r="F316" s="24"/>
      <c r="G316" s="27"/>
      <c r="H316" s="27"/>
    </row>
    <row r="317">
      <c r="E317" s="24"/>
      <c r="F317" s="24"/>
      <c r="G317" s="27"/>
      <c r="H317" s="27"/>
    </row>
    <row r="318">
      <c r="E318" s="24"/>
      <c r="F318" s="24"/>
      <c r="G318" s="27"/>
      <c r="H318" s="27"/>
    </row>
    <row r="319">
      <c r="E319" s="24"/>
      <c r="F319" s="24"/>
      <c r="G319" s="27"/>
      <c r="H319" s="27"/>
    </row>
    <row r="320">
      <c r="E320" s="24"/>
      <c r="F320" s="24"/>
      <c r="G320" s="27"/>
      <c r="H320" s="27"/>
    </row>
    <row r="321">
      <c r="E321" s="24"/>
      <c r="F321" s="24"/>
      <c r="G321" s="27"/>
      <c r="H321" s="27"/>
    </row>
    <row r="322">
      <c r="E322" s="24"/>
      <c r="F322" s="24"/>
      <c r="G322" s="27"/>
      <c r="H322" s="27"/>
    </row>
    <row r="323">
      <c r="E323" s="24"/>
      <c r="F323" s="24"/>
      <c r="G323" s="27"/>
      <c r="H323" s="27"/>
    </row>
    <row r="324">
      <c r="E324" s="24"/>
      <c r="F324" s="24"/>
      <c r="G324" s="27"/>
      <c r="H324" s="27"/>
    </row>
    <row r="325">
      <c r="E325" s="24"/>
      <c r="F325" s="24"/>
      <c r="G325" s="27"/>
      <c r="H325" s="27"/>
    </row>
    <row r="326">
      <c r="E326" s="24"/>
      <c r="F326" s="24"/>
      <c r="G326" s="27"/>
      <c r="H326" s="27"/>
    </row>
    <row r="327">
      <c r="E327" s="24"/>
      <c r="F327" s="24"/>
      <c r="G327" s="27"/>
      <c r="H327" s="27"/>
    </row>
    <row r="328">
      <c r="E328" s="24"/>
      <c r="F328" s="24"/>
      <c r="G328" s="27"/>
      <c r="H328" s="27"/>
    </row>
    <row r="329">
      <c r="E329" s="24"/>
      <c r="F329" s="24"/>
      <c r="G329" s="27"/>
      <c r="H329" s="27"/>
    </row>
    <row r="330">
      <c r="E330" s="24"/>
      <c r="F330" s="24"/>
      <c r="G330" s="27"/>
      <c r="H330" s="27"/>
    </row>
    <row r="331">
      <c r="E331" s="24"/>
      <c r="F331" s="24"/>
      <c r="G331" s="27"/>
      <c r="H331" s="27"/>
    </row>
    <row r="332">
      <c r="E332" s="24"/>
      <c r="F332" s="24"/>
      <c r="G332" s="27"/>
      <c r="H332" s="27"/>
    </row>
    <row r="333">
      <c r="E333" s="24"/>
      <c r="F333" s="24"/>
      <c r="G333" s="27"/>
      <c r="H333" s="27"/>
    </row>
    <row r="334">
      <c r="E334" s="24"/>
      <c r="F334" s="24"/>
      <c r="G334" s="27"/>
      <c r="H334" s="27"/>
    </row>
    <row r="335">
      <c r="E335" s="24"/>
      <c r="F335" s="24"/>
      <c r="G335" s="27"/>
      <c r="H335" s="27"/>
    </row>
    <row r="336">
      <c r="E336" s="24"/>
      <c r="F336" s="24"/>
      <c r="G336" s="27"/>
      <c r="H336" s="27"/>
    </row>
    <row r="337">
      <c r="E337" s="24"/>
      <c r="F337" s="24"/>
      <c r="G337" s="27"/>
      <c r="H337" s="27"/>
    </row>
    <row r="338">
      <c r="E338" s="24"/>
      <c r="F338" s="24"/>
      <c r="G338" s="27"/>
      <c r="H338" s="27"/>
    </row>
    <row r="339">
      <c r="E339" s="24"/>
      <c r="F339" s="24"/>
      <c r="G339" s="27"/>
      <c r="H339" s="27"/>
    </row>
    <row r="340">
      <c r="E340" s="24"/>
      <c r="F340" s="24"/>
      <c r="G340" s="27"/>
      <c r="H340" s="27"/>
    </row>
    <row r="341">
      <c r="E341" s="24"/>
      <c r="F341" s="24"/>
      <c r="G341" s="27"/>
      <c r="H341" s="27"/>
    </row>
    <row r="342">
      <c r="E342" s="24"/>
      <c r="F342" s="24"/>
      <c r="G342" s="27"/>
      <c r="H342" s="27"/>
    </row>
    <row r="343">
      <c r="E343" s="24"/>
      <c r="F343" s="24"/>
      <c r="G343" s="27"/>
      <c r="H343" s="27"/>
    </row>
    <row r="344">
      <c r="E344" s="24"/>
      <c r="F344" s="24"/>
      <c r="G344" s="27"/>
      <c r="H344" s="27"/>
    </row>
    <row r="345">
      <c r="E345" s="24"/>
      <c r="F345" s="24"/>
      <c r="G345" s="27"/>
      <c r="H345" s="27"/>
    </row>
    <row r="346">
      <c r="E346" s="24"/>
      <c r="F346" s="24"/>
      <c r="G346" s="27"/>
      <c r="H346" s="27"/>
    </row>
    <row r="347">
      <c r="E347" s="24"/>
      <c r="F347" s="24"/>
      <c r="G347" s="27"/>
      <c r="H347" s="27"/>
    </row>
    <row r="348">
      <c r="E348" s="24"/>
      <c r="F348" s="24"/>
      <c r="G348" s="27"/>
      <c r="H348" s="27"/>
    </row>
    <row r="349">
      <c r="E349" s="24"/>
      <c r="F349" s="24"/>
      <c r="G349" s="27"/>
      <c r="H349" s="27"/>
    </row>
    <row r="350">
      <c r="E350" s="24"/>
      <c r="F350" s="24"/>
      <c r="G350" s="27"/>
      <c r="H350" s="27"/>
    </row>
    <row r="351">
      <c r="E351" s="24"/>
      <c r="F351" s="24"/>
      <c r="G351" s="27"/>
      <c r="H351" s="27"/>
    </row>
    <row r="352">
      <c r="E352" s="24"/>
      <c r="F352" s="24"/>
      <c r="G352" s="27"/>
      <c r="H352" s="27"/>
    </row>
    <row r="353">
      <c r="E353" s="24"/>
      <c r="F353" s="24"/>
      <c r="G353" s="27"/>
      <c r="H353" s="27"/>
    </row>
    <row r="354">
      <c r="E354" s="24"/>
      <c r="F354" s="24"/>
      <c r="G354" s="27"/>
      <c r="H354" s="27"/>
    </row>
    <row r="355">
      <c r="E355" s="24"/>
      <c r="F355" s="24"/>
      <c r="G355" s="27"/>
      <c r="H355" s="27"/>
    </row>
    <row r="356">
      <c r="E356" s="24"/>
      <c r="F356" s="24"/>
      <c r="G356" s="27"/>
      <c r="H356" s="27"/>
    </row>
    <row r="357">
      <c r="E357" s="24"/>
      <c r="F357" s="24"/>
      <c r="G357" s="27"/>
      <c r="H357" s="27"/>
    </row>
    <row r="358">
      <c r="E358" s="24"/>
      <c r="F358" s="24"/>
      <c r="G358" s="27"/>
      <c r="H358" s="27"/>
    </row>
    <row r="359">
      <c r="E359" s="24"/>
      <c r="F359" s="24"/>
      <c r="G359" s="27"/>
      <c r="H359" s="27"/>
    </row>
    <row r="360">
      <c r="E360" s="24"/>
      <c r="F360" s="24"/>
      <c r="G360" s="27"/>
      <c r="H360" s="27"/>
    </row>
    <row r="361">
      <c r="E361" s="24"/>
      <c r="F361" s="24"/>
      <c r="G361" s="27"/>
      <c r="H361" s="27"/>
    </row>
    <row r="362">
      <c r="E362" s="24"/>
      <c r="F362" s="24"/>
      <c r="G362" s="27"/>
      <c r="H362" s="27"/>
    </row>
    <row r="363">
      <c r="E363" s="24"/>
      <c r="F363" s="24"/>
      <c r="G363" s="27"/>
      <c r="H363" s="27"/>
    </row>
    <row r="364">
      <c r="E364" s="24"/>
      <c r="F364" s="24"/>
      <c r="G364" s="27"/>
      <c r="H364" s="27"/>
    </row>
    <row r="365">
      <c r="E365" s="24"/>
      <c r="F365" s="24"/>
      <c r="G365" s="27"/>
      <c r="H365" s="27"/>
    </row>
    <row r="366">
      <c r="E366" s="24"/>
      <c r="F366" s="24"/>
      <c r="G366" s="27"/>
      <c r="H366" s="27"/>
    </row>
    <row r="367">
      <c r="E367" s="24"/>
      <c r="F367" s="24"/>
      <c r="G367" s="27"/>
      <c r="H367" s="27"/>
    </row>
    <row r="368">
      <c r="E368" s="24"/>
      <c r="F368" s="24"/>
      <c r="G368" s="27"/>
      <c r="H368" s="27"/>
    </row>
    <row r="369">
      <c r="E369" s="24"/>
      <c r="F369" s="24"/>
      <c r="G369" s="27"/>
      <c r="H369" s="27"/>
    </row>
    <row r="370">
      <c r="E370" s="24"/>
      <c r="F370" s="24"/>
      <c r="G370" s="27"/>
      <c r="H370" s="27"/>
    </row>
    <row r="371">
      <c r="E371" s="24"/>
      <c r="F371" s="24"/>
      <c r="G371" s="27"/>
      <c r="H371" s="27"/>
    </row>
    <row r="372">
      <c r="E372" s="24"/>
      <c r="F372" s="24"/>
      <c r="G372" s="27"/>
      <c r="H372" s="27"/>
    </row>
    <row r="373">
      <c r="E373" s="24"/>
      <c r="F373" s="24"/>
      <c r="G373" s="27"/>
      <c r="H373" s="27"/>
    </row>
    <row r="374">
      <c r="E374" s="24"/>
      <c r="F374" s="24"/>
      <c r="G374" s="27"/>
      <c r="H374" s="27"/>
    </row>
    <row r="375">
      <c r="E375" s="24"/>
      <c r="F375" s="24"/>
      <c r="G375" s="27"/>
      <c r="H375" s="27"/>
    </row>
    <row r="376">
      <c r="E376" s="24"/>
      <c r="F376" s="24"/>
      <c r="G376" s="27"/>
      <c r="H376" s="27"/>
    </row>
    <row r="377">
      <c r="E377" s="24"/>
      <c r="F377" s="24"/>
      <c r="G377" s="27"/>
      <c r="H377" s="27"/>
    </row>
    <row r="378">
      <c r="E378" s="24"/>
      <c r="F378" s="24"/>
      <c r="G378" s="27"/>
      <c r="H378" s="27"/>
    </row>
    <row r="379">
      <c r="E379" s="24"/>
      <c r="F379" s="24"/>
      <c r="G379" s="27"/>
      <c r="H379" s="27"/>
    </row>
    <row r="380">
      <c r="E380" s="24"/>
      <c r="F380" s="24"/>
      <c r="G380" s="27"/>
      <c r="H380" s="27"/>
    </row>
    <row r="381">
      <c r="E381" s="24"/>
      <c r="F381" s="24"/>
      <c r="G381" s="27"/>
      <c r="H381" s="27"/>
    </row>
    <row r="382">
      <c r="E382" s="24"/>
      <c r="F382" s="24"/>
      <c r="G382" s="27"/>
      <c r="H382" s="27"/>
    </row>
    <row r="383">
      <c r="E383" s="24"/>
      <c r="F383" s="24"/>
      <c r="G383" s="27"/>
      <c r="H383" s="27"/>
    </row>
    <row r="384">
      <c r="E384" s="24"/>
      <c r="F384" s="24"/>
      <c r="G384" s="27"/>
      <c r="H384" s="27"/>
    </row>
    <row r="385">
      <c r="E385" s="24"/>
      <c r="F385" s="24"/>
      <c r="G385" s="27"/>
      <c r="H385" s="27"/>
    </row>
    <row r="386">
      <c r="E386" s="24"/>
      <c r="F386" s="24"/>
      <c r="G386" s="27"/>
      <c r="H386" s="27"/>
    </row>
    <row r="387">
      <c r="E387" s="24"/>
      <c r="F387" s="24"/>
      <c r="G387" s="27"/>
      <c r="H387" s="27"/>
    </row>
    <row r="388">
      <c r="E388" s="24"/>
      <c r="F388" s="24"/>
      <c r="G388" s="27"/>
      <c r="H388" s="27"/>
    </row>
    <row r="389">
      <c r="E389" s="24"/>
      <c r="F389" s="24"/>
      <c r="G389" s="27"/>
      <c r="H389" s="27"/>
    </row>
    <row r="390">
      <c r="E390" s="24"/>
      <c r="F390" s="24"/>
      <c r="G390" s="27"/>
      <c r="H390" s="27"/>
    </row>
    <row r="391">
      <c r="E391" s="24"/>
      <c r="F391" s="24"/>
      <c r="G391" s="27"/>
      <c r="H391" s="27"/>
    </row>
    <row r="392">
      <c r="E392" s="24"/>
      <c r="F392" s="24"/>
      <c r="G392" s="27"/>
      <c r="H392" s="27"/>
    </row>
    <row r="393">
      <c r="E393" s="24"/>
      <c r="F393" s="24"/>
      <c r="G393" s="27"/>
      <c r="H393" s="27"/>
    </row>
    <row r="394">
      <c r="E394" s="24"/>
      <c r="F394" s="24"/>
      <c r="G394" s="27"/>
      <c r="H394" s="27"/>
    </row>
    <row r="395">
      <c r="E395" s="24"/>
      <c r="F395" s="24"/>
      <c r="G395" s="27"/>
      <c r="H395" s="27"/>
    </row>
    <row r="396">
      <c r="E396" s="24"/>
      <c r="F396" s="24"/>
      <c r="G396" s="27"/>
      <c r="H396" s="27"/>
    </row>
    <row r="397">
      <c r="E397" s="24"/>
      <c r="F397" s="24"/>
      <c r="G397" s="27"/>
      <c r="H397" s="27"/>
    </row>
    <row r="398">
      <c r="E398" s="24"/>
      <c r="F398" s="24"/>
      <c r="G398" s="27"/>
      <c r="H398" s="27"/>
    </row>
    <row r="399">
      <c r="E399" s="24"/>
      <c r="F399" s="24"/>
      <c r="G399" s="27"/>
      <c r="H399" s="27"/>
    </row>
    <row r="400">
      <c r="E400" s="24"/>
      <c r="F400" s="24"/>
      <c r="G400" s="27"/>
      <c r="H400" s="27"/>
    </row>
    <row r="401">
      <c r="E401" s="24"/>
      <c r="F401" s="24"/>
      <c r="G401" s="27"/>
      <c r="H401" s="27"/>
    </row>
    <row r="402">
      <c r="E402" s="24"/>
      <c r="F402" s="24"/>
      <c r="G402" s="27"/>
      <c r="H402" s="27"/>
    </row>
    <row r="403">
      <c r="E403" s="24"/>
      <c r="F403" s="24"/>
      <c r="G403" s="27"/>
      <c r="H403" s="27"/>
    </row>
    <row r="404">
      <c r="E404" s="24"/>
      <c r="F404" s="24"/>
      <c r="G404" s="27"/>
      <c r="H404" s="27"/>
    </row>
    <row r="405">
      <c r="E405" s="24"/>
      <c r="F405" s="24"/>
      <c r="G405" s="27"/>
      <c r="H405" s="27"/>
    </row>
    <row r="406">
      <c r="E406" s="24"/>
      <c r="F406" s="24"/>
      <c r="G406" s="27"/>
      <c r="H406" s="27"/>
    </row>
    <row r="407">
      <c r="E407" s="24"/>
      <c r="F407" s="24"/>
      <c r="G407" s="27"/>
      <c r="H407" s="27"/>
    </row>
    <row r="408">
      <c r="E408" s="24"/>
      <c r="F408" s="24"/>
      <c r="G408" s="27"/>
      <c r="H408" s="27"/>
    </row>
    <row r="409">
      <c r="E409" s="24"/>
      <c r="F409" s="24"/>
      <c r="G409" s="27"/>
      <c r="H409" s="27"/>
    </row>
    <row r="410">
      <c r="E410" s="24"/>
      <c r="F410" s="24"/>
      <c r="G410" s="27"/>
      <c r="H410" s="27"/>
    </row>
    <row r="411">
      <c r="E411" s="24"/>
      <c r="F411" s="24"/>
      <c r="G411" s="27"/>
      <c r="H411" s="27"/>
    </row>
    <row r="412">
      <c r="E412" s="24"/>
      <c r="F412" s="24"/>
      <c r="G412" s="27"/>
      <c r="H412" s="27"/>
    </row>
    <row r="413">
      <c r="E413" s="24"/>
      <c r="F413" s="24"/>
      <c r="G413" s="27"/>
      <c r="H413" s="27"/>
    </row>
    <row r="414">
      <c r="E414" s="24"/>
      <c r="F414" s="24"/>
      <c r="G414" s="27"/>
      <c r="H414" s="27"/>
    </row>
    <row r="415">
      <c r="E415" s="24"/>
      <c r="F415" s="24"/>
      <c r="G415" s="27"/>
      <c r="H415" s="27"/>
    </row>
    <row r="416">
      <c r="E416" s="24"/>
      <c r="F416" s="24"/>
      <c r="G416" s="27"/>
      <c r="H416" s="27"/>
    </row>
    <row r="417">
      <c r="E417" s="24"/>
      <c r="F417" s="24"/>
      <c r="G417" s="27"/>
      <c r="H417" s="27"/>
    </row>
    <row r="418">
      <c r="E418" s="24"/>
      <c r="F418" s="24"/>
      <c r="G418" s="27"/>
      <c r="H418" s="27"/>
    </row>
    <row r="419">
      <c r="E419" s="24"/>
      <c r="F419" s="24"/>
      <c r="G419" s="27"/>
      <c r="H419" s="27"/>
    </row>
    <row r="420">
      <c r="E420" s="24"/>
      <c r="F420" s="24"/>
      <c r="G420" s="27"/>
      <c r="H420" s="27"/>
    </row>
    <row r="421">
      <c r="E421" s="24"/>
      <c r="F421" s="24"/>
      <c r="G421" s="27"/>
      <c r="H421" s="27"/>
    </row>
    <row r="422">
      <c r="E422" s="24"/>
      <c r="F422" s="24"/>
      <c r="G422" s="27"/>
      <c r="H422" s="27"/>
    </row>
    <row r="423">
      <c r="E423" s="24"/>
      <c r="F423" s="24"/>
      <c r="G423" s="27"/>
      <c r="H423" s="27"/>
    </row>
    <row r="424">
      <c r="E424" s="24"/>
      <c r="F424" s="24"/>
      <c r="G424" s="27"/>
      <c r="H424" s="27"/>
    </row>
    <row r="425">
      <c r="E425" s="24"/>
      <c r="F425" s="24"/>
      <c r="G425" s="27"/>
      <c r="H425" s="27"/>
    </row>
    <row r="426">
      <c r="E426" s="24"/>
      <c r="F426" s="24"/>
      <c r="G426" s="27"/>
      <c r="H426" s="27"/>
    </row>
    <row r="427">
      <c r="E427" s="24"/>
      <c r="F427" s="24"/>
      <c r="G427" s="27"/>
      <c r="H427" s="27"/>
    </row>
    <row r="428">
      <c r="E428" s="24"/>
      <c r="F428" s="24"/>
      <c r="G428" s="27"/>
      <c r="H428" s="27"/>
    </row>
    <row r="429">
      <c r="E429" s="24"/>
      <c r="F429" s="24"/>
      <c r="G429" s="27"/>
      <c r="H429" s="27"/>
    </row>
    <row r="430">
      <c r="E430" s="24"/>
      <c r="F430" s="24"/>
      <c r="G430" s="27"/>
      <c r="H430" s="27"/>
    </row>
    <row r="431">
      <c r="E431" s="24"/>
      <c r="F431" s="24"/>
      <c r="G431" s="27"/>
      <c r="H431" s="27"/>
    </row>
    <row r="432">
      <c r="E432" s="24"/>
      <c r="F432" s="24"/>
      <c r="G432" s="27"/>
      <c r="H432" s="27"/>
    </row>
    <row r="433">
      <c r="E433" s="24"/>
      <c r="F433" s="24"/>
      <c r="G433" s="27"/>
      <c r="H433" s="27"/>
    </row>
    <row r="434">
      <c r="E434" s="24"/>
      <c r="F434" s="24"/>
      <c r="G434" s="27"/>
      <c r="H434" s="27"/>
    </row>
    <row r="435">
      <c r="E435" s="24"/>
      <c r="F435" s="24"/>
      <c r="G435" s="27"/>
      <c r="H435" s="27"/>
    </row>
    <row r="436">
      <c r="E436" s="24"/>
      <c r="F436" s="24"/>
      <c r="G436" s="27"/>
      <c r="H436" s="27"/>
    </row>
    <row r="437">
      <c r="E437" s="24"/>
      <c r="F437" s="24"/>
      <c r="G437" s="27"/>
      <c r="H437" s="27"/>
    </row>
    <row r="438">
      <c r="E438" s="24"/>
      <c r="F438" s="24"/>
      <c r="G438" s="27"/>
      <c r="H438" s="27"/>
    </row>
    <row r="439">
      <c r="E439" s="24"/>
      <c r="F439" s="24"/>
      <c r="G439" s="27"/>
      <c r="H439" s="27"/>
    </row>
    <row r="440">
      <c r="E440" s="24"/>
      <c r="F440" s="24"/>
      <c r="G440" s="27"/>
      <c r="H440" s="27"/>
    </row>
    <row r="441">
      <c r="E441" s="24"/>
      <c r="F441" s="24"/>
      <c r="G441" s="27"/>
      <c r="H441" s="27"/>
    </row>
    <row r="442">
      <c r="E442" s="24"/>
      <c r="F442" s="24"/>
      <c r="G442" s="27"/>
      <c r="H442" s="27"/>
    </row>
    <row r="443">
      <c r="E443" s="24"/>
      <c r="F443" s="24"/>
      <c r="G443" s="27"/>
      <c r="H443" s="27"/>
    </row>
    <row r="444">
      <c r="E444" s="24"/>
      <c r="F444" s="24"/>
      <c r="G444" s="27"/>
      <c r="H444" s="27"/>
    </row>
    <row r="445">
      <c r="E445" s="24"/>
      <c r="F445" s="24"/>
      <c r="G445" s="27"/>
      <c r="H445" s="27"/>
    </row>
    <row r="446">
      <c r="E446" s="24"/>
      <c r="F446" s="24"/>
      <c r="G446" s="27"/>
      <c r="H446" s="27"/>
    </row>
    <row r="447">
      <c r="E447" s="24"/>
      <c r="F447" s="24"/>
      <c r="G447" s="27"/>
      <c r="H447" s="27"/>
    </row>
    <row r="448">
      <c r="E448" s="24"/>
      <c r="F448" s="24"/>
      <c r="G448" s="27"/>
      <c r="H448" s="27"/>
    </row>
    <row r="449">
      <c r="E449" s="24"/>
      <c r="F449" s="24"/>
      <c r="G449" s="27"/>
      <c r="H449" s="27"/>
    </row>
    <row r="450">
      <c r="E450" s="24"/>
      <c r="F450" s="24"/>
      <c r="G450" s="27"/>
      <c r="H450" s="27"/>
    </row>
    <row r="451">
      <c r="E451" s="24"/>
      <c r="F451" s="24"/>
      <c r="G451" s="27"/>
      <c r="H451" s="27"/>
    </row>
    <row r="452">
      <c r="E452" s="24"/>
      <c r="F452" s="24"/>
      <c r="G452" s="27"/>
      <c r="H452" s="27"/>
    </row>
    <row r="453">
      <c r="E453" s="24"/>
      <c r="F453" s="24"/>
      <c r="G453" s="27"/>
      <c r="H453" s="27"/>
    </row>
    <row r="454">
      <c r="E454" s="24"/>
      <c r="F454" s="24"/>
      <c r="G454" s="27"/>
      <c r="H454" s="27"/>
    </row>
    <row r="455">
      <c r="E455" s="24"/>
      <c r="F455" s="24"/>
      <c r="G455" s="27"/>
      <c r="H455" s="27"/>
    </row>
    <row r="456">
      <c r="E456" s="24"/>
      <c r="F456" s="24"/>
      <c r="G456" s="27"/>
      <c r="H456" s="27"/>
    </row>
    <row r="457">
      <c r="E457" s="24"/>
      <c r="F457" s="24"/>
      <c r="G457" s="27"/>
      <c r="H457" s="27"/>
    </row>
    <row r="458">
      <c r="E458" s="24"/>
      <c r="F458" s="24"/>
      <c r="G458" s="27"/>
      <c r="H458" s="27"/>
    </row>
    <row r="459">
      <c r="E459" s="24"/>
      <c r="F459" s="24"/>
      <c r="G459" s="27"/>
      <c r="H459" s="27"/>
    </row>
    <row r="460">
      <c r="E460" s="24"/>
      <c r="F460" s="24"/>
      <c r="G460" s="27"/>
      <c r="H460" s="27"/>
    </row>
    <row r="461">
      <c r="E461" s="24"/>
      <c r="F461" s="24"/>
      <c r="G461" s="27"/>
      <c r="H461" s="27"/>
    </row>
    <row r="462">
      <c r="E462" s="24"/>
      <c r="F462" s="24"/>
      <c r="G462" s="27"/>
      <c r="H462" s="27"/>
    </row>
    <row r="463">
      <c r="E463" s="24"/>
      <c r="F463" s="24"/>
      <c r="G463" s="27"/>
      <c r="H463" s="27"/>
    </row>
    <row r="464">
      <c r="E464" s="24"/>
      <c r="F464" s="24"/>
      <c r="G464" s="27"/>
      <c r="H464" s="27"/>
    </row>
    <row r="465">
      <c r="E465" s="24"/>
      <c r="F465" s="24"/>
      <c r="G465" s="27"/>
      <c r="H465" s="27"/>
    </row>
    <row r="466">
      <c r="E466" s="24"/>
      <c r="F466" s="24"/>
      <c r="G466" s="27"/>
      <c r="H466" s="27"/>
    </row>
    <row r="467">
      <c r="E467" s="24"/>
      <c r="F467" s="24"/>
      <c r="G467" s="27"/>
      <c r="H467" s="27"/>
    </row>
    <row r="468">
      <c r="E468" s="24"/>
      <c r="F468" s="24"/>
      <c r="G468" s="27"/>
      <c r="H468" s="27"/>
    </row>
    <row r="469">
      <c r="E469" s="24"/>
      <c r="F469" s="24"/>
      <c r="G469" s="27"/>
      <c r="H469" s="27"/>
    </row>
    <row r="470">
      <c r="E470" s="24"/>
      <c r="F470" s="24"/>
      <c r="G470" s="27"/>
      <c r="H470" s="27"/>
    </row>
    <row r="471">
      <c r="E471" s="24"/>
      <c r="F471" s="24"/>
      <c r="G471" s="27"/>
      <c r="H471" s="27"/>
    </row>
    <row r="472">
      <c r="E472" s="24"/>
      <c r="F472" s="24"/>
      <c r="G472" s="27"/>
      <c r="H472" s="27"/>
    </row>
    <row r="473">
      <c r="E473" s="24"/>
      <c r="F473" s="24"/>
      <c r="G473" s="27"/>
      <c r="H473" s="27"/>
    </row>
    <row r="474">
      <c r="E474" s="24"/>
      <c r="F474" s="24"/>
      <c r="G474" s="27"/>
      <c r="H474" s="27"/>
    </row>
    <row r="475">
      <c r="E475" s="24"/>
      <c r="F475" s="24"/>
      <c r="G475" s="27"/>
      <c r="H475" s="27"/>
    </row>
    <row r="476">
      <c r="E476" s="24"/>
      <c r="F476" s="24"/>
      <c r="G476" s="27"/>
      <c r="H476" s="27"/>
    </row>
    <row r="477">
      <c r="E477" s="24"/>
      <c r="F477" s="24"/>
      <c r="G477" s="27"/>
      <c r="H477" s="27"/>
    </row>
    <row r="478">
      <c r="E478" s="24"/>
      <c r="F478" s="24"/>
      <c r="G478" s="27"/>
      <c r="H478" s="27"/>
    </row>
    <row r="479">
      <c r="E479" s="24"/>
      <c r="F479" s="24"/>
      <c r="G479" s="27"/>
      <c r="H479" s="27"/>
    </row>
    <row r="480">
      <c r="E480" s="24"/>
      <c r="F480" s="24"/>
      <c r="G480" s="27"/>
      <c r="H480" s="27"/>
    </row>
    <row r="481">
      <c r="E481" s="24"/>
      <c r="F481" s="24"/>
      <c r="G481" s="27"/>
      <c r="H481" s="27"/>
    </row>
    <row r="482">
      <c r="E482" s="24"/>
      <c r="F482" s="24"/>
      <c r="G482" s="27"/>
      <c r="H482" s="27"/>
    </row>
    <row r="483">
      <c r="E483" s="24"/>
      <c r="F483" s="24"/>
      <c r="G483" s="27"/>
      <c r="H483" s="27"/>
    </row>
    <row r="484">
      <c r="E484" s="24"/>
      <c r="F484" s="24"/>
      <c r="G484" s="27"/>
      <c r="H484" s="27"/>
    </row>
    <row r="485">
      <c r="E485" s="24"/>
      <c r="F485" s="24"/>
      <c r="G485" s="27"/>
      <c r="H485" s="27"/>
    </row>
    <row r="486">
      <c r="E486" s="24"/>
      <c r="F486" s="24"/>
      <c r="G486" s="27"/>
      <c r="H486" s="27"/>
    </row>
    <row r="487">
      <c r="E487" s="24"/>
      <c r="F487" s="24"/>
      <c r="G487" s="27"/>
      <c r="H487" s="27"/>
    </row>
    <row r="488">
      <c r="E488" s="24"/>
      <c r="F488" s="24"/>
      <c r="G488" s="27"/>
      <c r="H488" s="27"/>
    </row>
    <row r="489">
      <c r="E489" s="24"/>
      <c r="F489" s="24"/>
      <c r="G489" s="27"/>
      <c r="H489" s="27"/>
    </row>
    <row r="490">
      <c r="E490" s="24"/>
      <c r="F490" s="24"/>
      <c r="G490" s="27"/>
      <c r="H490" s="27"/>
    </row>
    <row r="491">
      <c r="E491" s="24"/>
      <c r="F491" s="24"/>
      <c r="G491" s="27"/>
      <c r="H491" s="27"/>
    </row>
    <row r="492">
      <c r="E492" s="24"/>
      <c r="F492" s="24"/>
      <c r="G492" s="27"/>
      <c r="H492" s="27"/>
    </row>
    <row r="493">
      <c r="E493" s="24"/>
      <c r="F493" s="24"/>
      <c r="G493" s="27"/>
      <c r="H493" s="27"/>
    </row>
    <row r="494">
      <c r="E494" s="24"/>
      <c r="F494" s="24"/>
      <c r="G494" s="27"/>
      <c r="H494" s="27"/>
    </row>
    <row r="495">
      <c r="E495" s="24"/>
      <c r="F495" s="24"/>
      <c r="G495" s="27"/>
      <c r="H495" s="27"/>
    </row>
    <row r="496">
      <c r="E496" s="24"/>
      <c r="F496" s="24"/>
      <c r="G496" s="27"/>
      <c r="H496" s="27"/>
    </row>
    <row r="497">
      <c r="E497" s="24"/>
      <c r="F497" s="24"/>
      <c r="G497" s="27"/>
      <c r="H497" s="27"/>
    </row>
    <row r="498">
      <c r="E498" s="24"/>
      <c r="F498" s="24"/>
      <c r="G498" s="27"/>
      <c r="H498" s="27"/>
    </row>
    <row r="499">
      <c r="E499" s="24"/>
      <c r="F499" s="24"/>
      <c r="G499" s="27"/>
      <c r="H499" s="27"/>
    </row>
    <row r="500">
      <c r="E500" s="24"/>
      <c r="F500" s="24"/>
      <c r="G500" s="27"/>
      <c r="H500" s="27"/>
    </row>
    <row r="501">
      <c r="E501" s="24"/>
      <c r="F501" s="24"/>
      <c r="G501" s="27"/>
      <c r="H501" s="27"/>
    </row>
    <row r="502">
      <c r="E502" s="24"/>
      <c r="F502" s="24"/>
      <c r="G502" s="27"/>
      <c r="H502" s="27"/>
    </row>
    <row r="503">
      <c r="E503" s="24"/>
      <c r="F503" s="24"/>
      <c r="G503" s="27"/>
      <c r="H503" s="27"/>
    </row>
    <row r="504">
      <c r="E504" s="24"/>
      <c r="F504" s="24"/>
      <c r="G504" s="27"/>
      <c r="H504" s="27"/>
    </row>
    <row r="505">
      <c r="E505" s="24"/>
      <c r="F505" s="24"/>
      <c r="G505" s="27"/>
      <c r="H505" s="27"/>
    </row>
    <row r="506">
      <c r="E506" s="24"/>
      <c r="F506" s="24"/>
      <c r="G506" s="27"/>
      <c r="H506" s="27"/>
    </row>
    <row r="507">
      <c r="E507" s="24"/>
      <c r="F507" s="24"/>
      <c r="G507" s="27"/>
      <c r="H507" s="27"/>
    </row>
    <row r="508">
      <c r="E508" s="24"/>
      <c r="F508" s="24"/>
      <c r="G508" s="27"/>
      <c r="H508" s="27"/>
    </row>
    <row r="509">
      <c r="E509" s="24"/>
      <c r="F509" s="24"/>
      <c r="G509" s="27"/>
      <c r="H509" s="27"/>
    </row>
    <row r="510">
      <c r="E510" s="24"/>
      <c r="F510" s="24"/>
      <c r="G510" s="27"/>
      <c r="H510" s="27"/>
    </row>
    <row r="511">
      <c r="E511" s="24"/>
      <c r="F511" s="24"/>
      <c r="G511" s="27"/>
      <c r="H511" s="27"/>
    </row>
    <row r="512">
      <c r="E512" s="24"/>
      <c r="F512" s="24"/>
      <c r="G512" s="27"/>
      <c r="H512" s="27"/>
    </row>
    <row r="513">
      <c r="E513" s="24"/>
      <c r="F513" s="24"/>
      <c r="G513" s="27"/>
      <c r="H513" s="27"/>
    </row>
    <row r="514">
      <c r="E514" s="24"/>
      <c r="F514" s="24"/>
      <c r="G514" s="27"/>
      <c r="H514" s="27"/>
    </row>
    <row r="515">
      <c r="E515" s="24"/>
      <c r="F515" s="24"/>
      <c r="G515" s="27"/>
      <c r="H515" s="27"/>
    </row>
    <row r="516">
      <c r="E516" s="24"/>
      <c r="F516" s="24"/>
      <c r="G516" s="27"/>
      <c r="H516" s="27"/>
    </row>
    <row r="517">
      <c r="E517" s="24"/>
      <c r="F517" s="24"/>
      <c r="G517" s="27"/>
      <c r="H517" s="27"/>
    </row>
    <row r="518">
      <c r="E518" s="24"/>
      <c r="F518" s="24"/>
      <c r="G518" s="27"/>
      <c r="H518" s="27"/>
    </row>
    <row r="519">
      <c r="E519" s="24"/>
      <c r="F519" s="24"/>
      <c r="G519" s="27"/>
      <c r="H519" s="27"/>
    </row>
    <row r="520">
      <c r="E520" s="24"/>
      <c r="F520" s="24"/>
      <c r="G520" s="27"/>
      <c r="H520" s="27"/>
    </row>
    <row r="521">
      <c r="E521" s="24"/>
      <c r="F521" s="24"/>
      <c r="G521" s="27"/>
      <c r="H521" s="27"/>
    </row>
    <row r="522">
      <c r="E522" s="24"/>
      <c r="F522" s="24"/>
      <c r="G522" s="27"/>
      <c r="H522" s="27"/>
    </row>
    <row r="523">
      <c r="E523" s="24"/>
      <c r="F523" s="24"/>
      <c r="G523" s="27"/>
      <c r="H523" s="27"/>
    </row>
    <row r="524">
      <c r="E524" s="24"/>
      <c r="F524" s="24"/>
      <c r="G524" s="27"/>
      <c r="H524" s="27"/>
    </row>
    <row r="525">
      <c r="E525" s="24"/>
      <c r="F525" s="24"/>
      <c r="G525" s="27"/>
      <c r="H525" s="27"/>
    </row>
    <row r="526">
      <c r="E526" s="24"/>
      <c r="F526" s="24"/>
      <c r="G526" s="27"/>
      <c r="H526" s="27"/>
    </row>
    <row r="527">
      <c r="E527" s="24"/>
      <c r="F527" s="24"/>
      <c r="G527" s="27"/>
      <c r="H527" s="27"/>
    </row>
    <row r="528">
      <c r="E528" s="24"/>
      <c r="F528" s="24"/>
      <c r="G528" s="27"/>
      <c r="H528" s="27"/>
    </row>
    <row r="529">
      <c r="E529" s="24"/>
      <c r="F529" s="24"/>
      <c r="G529" s="27"/>
      <c r="H529" s="27"/>
    </row>
    <row r="530">
      <c r="E530" s="24"/>
      <c r="F530" s="24"/>
      <c r="G530" s="27"/>
      <c r="H530" s="27"/>
    </row>
    <row r="531">
      <c r="E531" s="24"/>
      <c r="F531" s="24"/>
      <c r="G531" s="27"/>
      <c r="H531" s="27"/>
    </row>
    <row r="532">
      <c r="E532" s="24"/>
      <c r="F532" s="24"/>
      <c r="G532" s="27"/>
      <c r="H532" s="27"/>
    </row>
    <row r="533">
      <c r="E533" s="24"/>
      <c r="F533" s="24"/>
      <c r="G533" s="27"/>
      <c r="H533" s="27"/>
    </row>
    <row r="534">
      <c r="E534" s="24"/>
      <c r="F534" s="24"/>
      <c r="G534" s="27"/>
      <c r="H534" s="27"/>
    </row>
    <row r="535">
      <c r="E535" s="24"/>
      <c r="F535" s="24"/>
      <c r="G535" s="27"/>
      <c r="H535" s="27"/>
    </row>
    <row r="536">
      <c r="E536" s="24"/>
      <c r="F536" s="24"/>
      <c r="G536" s="27"/>
      <c r="H536" s="27"/>
    </row>
    <row r="537">
      <c r="E537" s="24"/>
      <c r="F537" s="24"/>
      <c r="G537" s="27"/>
      <c r="H537" s="27"/>
    </row>
    <row r="538">
      <c r="E538" s="24"/>
      <c r="F538" s="24"/>
      <c r="G538" s="27"/>
      <c r="H538" s="27"/>
    </row>
    <row r="539">
      <c r="E539" s="24"/>
      <c r="F539" s="24"/>
      <c r="G539" s="27"/>
      <c r="H539" s="27"/>
    </row>
    <row r="540">
      <c r="E540" s="24"/>
      <c r="F540" s="24"/>
      <c r="G540" s="27"/>
      <c r="H540" s="27"/>
    </row>
    <row r="541">
      <c r="E541" s="24"/>
      <c r="F541" s="24"/>
      <c r="G541" s="27"/>
      <c r="H541" s="27"/>
    </row>
    <row r="542">
      <c r="E542" s="24"/>
      <c r="F542" s="24"/>
      <c r="G542" s="27"/>
      <c r="H542" s="27"/>
    </row>
    <row r="543">
      <c r="E543" s="24"/>
      <c r="F543" s="24"/>
      <c r="G543" s="27"/>
      <c r="H543" s="27"/>
    </row>
    <row r="544">
      <c r="E544" s="24"/>
      <c r="F544" s="24"/>
      <c r="G544" s="27"/>
      <c r="H544" s="27"/>
    </row>
    <row r="545">
      <c r="E545" s="24"/>
      <c r="F545" s="24"/>
      <c r="G545" s="27"/>
      <c r="H545" s="27"/>
    </row>
    <row r="546">
      <c r="E546" s="24"/>
      <c r="F546" s="24"/>
      <c r="G546" s="27"/>
      <c r="H546" s="27"/>
    </row>
    <row r="547">
      <c r="E547" s="24"/>
      <c r="F547" s="24"/>
      <c r="G547" s="27"/>
      <c r="H547" s="27"/>
    </row>
    <row r="548">
      <c r="E548" s="24"/>
      <c r="F548" s="24"/>
      <c r="G548" s="27"/>
      <c r="H548" s="27"/>
    </row>
    <row r="549">
      <c r="E549" s="24"/>
      <c r="F549" s="24"/>
      <c r="G549" s="27"/>
      <c r="H549" s="27"/>
    </row>
    <row r="550">
      <c r="E550" s="24"/>
      <c r="F550" s="24"/>
      <c r="G550" s="27"/>
      <c r="H550" s="27"/>
    </row>
    <row r="551">
      <c r="E551" s="24"/>
      <c r="F551" s="24"/>
      <c r="G551" s="27"/>
      <c r="H551" s="27"/>
    </row>
    <row r="552">
      <c r="E552" s="24"/>
      <c r="F552" s="24"/>
      <c r="G552" s="27"/>
      <c r="H552" s="27"/>
    </row>
    <row r="553">
      <c r="E553" s="24"/>
      <c r="F553" s="24"/>
      <c r="G553" s="27"/>
      <c r="H553" s="27"/>
    </row>
    <row r="554">
      <c r="E554" s="24"/>
      <c r="F554" s="24"/>
      <c r="G554" s="27"/>
      <c r="H554" s="27"/>
    </row>
    <row r="555">
      <c r="E555" s="24"/>
      <c r="F555" s="24"/>
      <c r="G555" s="27"/>
      <c r="H555" s="27"/>
    </row>
    <row r="556">
      <c r="E556" s="24"/>
      <c r="F556" s="24"/>
      <c r="G556" s="27"/>
      <c r="H556" s="27"/>
    </row>
    <row r="557">
      <c r="E557" s="24"/>
      <c r="F557" s="24"/>
      <c r="G557" s="27"/>
      <c r="H557" s="27"/>
    </row>
    <row r="558">
      <c r="E558" s="24"/>
      <c r="F558" s="24"/>
      <c r="G558" s="27"/>
      <c r="H558" s="27"/>
    </row>
    <row r="559">
      <c r="E559" s="24"/>
      <c r="F559" s="24"/>
      <c r="G559" s="27"/>
      <c r="H559" s="27"/>
    </row>
    <row r="560">
      <c r="E560" s="24"/>
      <c r="F560" s="24"/>
      <c r="G560" s="27"/>
      <c r="H560" s="27"/>
    </row>
    <row r="561">
      <c r="E561" s="24"/>
      <c r="F561" s="24"/>
      <c r="G561" s="27"/>
      <c r="H561" s="27"/>
    </row>
    <row r="562">
      <c r="E562" s="24"/>
      <c r="F562" s="24"/>
      <c r="G562" s="27"/>
      <c r="H562" s="27"/>
    </row>
    <row r="563">
      <c r="E563" s="24"/>
      <c r="F563" s="24"/>
      <c r="G563" s="27"/>
      <c r="H563" s="27"/>
    </row>
    <row r="564">
      <c r="E564" s="24"/>
      <c r="F564" s="24"/>
      <c r="G564" s="27"/>
      <c r="H564" s="27"/>
    </row>
    <row r="565">
      <c r="E565" s="24"/>
      <c r="F565" s="24"/>
      <c r="G565" s="27"/>
      <c r="H565" s="27"/>
    </row>
    <row r="566">
      <c r="E566" s="24"/>
      <c r="F566" s="24"/>
      <c r="G566" s="27"/>
      <c r="H566" s="27"/>
    </row>
    <row r="567">
      <c r="E567" s="24"/>
      <c r="F567" s="24"/>
      <c r="G567" s="27"/>
      <c r="H567" s="27"/>
    </row>
    <row r="568">
      <c r="E568" s="24"/>
      <c r="F568" s="24"/>
      <c r="G568" s="27"/>
      <c r="H568" s="27"/>
    </row>
    <row r="569">
      <c r="E569" s="24"/>
      <c r="F569" s="24"/>
      <c r="G569" s="27"/>
      <c r="H569" s="27"/>
    </row>
    <row r="570">
      <c r="E570" s="24"/>
      <c r="F570" s="24"/>
      <c r="G570" s="27"/>
      <c r="H570" s="27"/>
    </row>
    <row r="571">
      <c r="E571" s="24"/>
      <c r="F571" s="24"/>
      <c r="G571" s="27"/>
      <c r="H571" s="27"/>
    </row>
    <row r="572">
      <c r="E572" s="24"/>
      <c r="F572" s="24"/>
      <c r="G572" s="27"/>
      <c r="H572" s="27"/>
    </row>
    <row r="573">
      <c r="E573" s="24"/>
      <c r="F573" s="24"/>
      <c r="G573" s="27"/>
      <c r="H573" s="27"/>
    </row>
    <row r="574">
      <c r="E574" s="24"/>
      <c r="F574" s="24"/>
      <c r="G574" s="27"/>
      <c r="H574" s="27"/>
    </row>
    <row r="575">
      <c r="E575" s="24"/>
      <c r="F575" s="24"/>
      <c r="G575" s="27"/>
      <c r="H575" s="27"/>
    </row>
    <row r="576">
      <c r="E576" s="24"/>
      <c r="F576" s="24"/>
      <c r="G576" s="27"/>
      <c r="H576" s="27"/>
    </row>
    <row r="577">
      <c r="E577" s="24"/>
      <c r="F577" s="24"/>
      <c r="G577" s="27"/>
      <c r="H577" s="27"/>
    </row>
    <row r="578">
      <c r="E578" s="24"/>
      <c r="F578" s="24"/>
      <c r="G578" s="27"/>
      <c r="H578" s="27"/>
    </row>
    <row r="579">
      <c r="E579" s="24"/>
      <c r="F579" s="24"/>
      <c r="G579" s="27"/>
      <c r="H579" s="27"/>
    </row>
    <row r="580">
      <c r="E580" s="24"/>
      <c r="F580" s="24"/>
      <c r="G580" s="27"/>
      <c r="H580" s="27"/>
    </row>
    <row r="581">
      <c r="E581" s="24"/>
      <c r="F581" s="24"/>
      <c r="G581" s="27"/>
      <c r="H581" s="27"/>
    </row>
    <row r="582">
      <c r="E582" s="24"/>
      <c r="F582" s="24"/>
      <c r="G582" s="27"/>
      <c r="H582" s="27"/>
    </row>
    <row r="583">
      <c r="E583" s="24"/>
      <c r="F583" s="24"/>
      <c r="G583" s="27"/>
      <c r="H583" s="27"/>
    </row>
    <row r="584">
      <c r="E584" s="24"/>
      <c r="F584" s="24"/>
      <c r="G584" s="27"/>
      <c r="H584" s="27"/>
    </row>
    <row r="585">
      <c r="E585" s="24"/>
      <c r="F585" s="24"/>
      <c r="G585" s="27"/>
      <c r="H585" s="27"/>
    </row>
    <row r="586">
      <c r="E586" s="24"/>
      <c r="F586" s="24"/>
      <c r="G586" s="27"/>
      <c r="H586" s="27"/>
    </row>
    <row r="587">
      <c r="E587" s="24"/>
      <c r="F587" s="24"/>
      <c r="G587" s="27"/>
      <c r="H587" s="27"/>
    </row>
    <row r="588">
      <c r="E588" s="24"/>
      <c r="F588" s="24"/>
      <c r="G588" s="27"/>
      <c r="H588" s="27"/>
    </row>
    <row r="589">
      <c r="E589" s="24"/>
      <c r="F589" s="24"/>
      <c r="G589" s="27"/>
      <c r="H589" s="27"/>
    </row>
    <row r="590">
      <c r="E590" s="24"/>
      <c r="F590" s="24"/>
      <c r="G590" s="27"/>
      <c r="H590" s="27"/>
    </row>
    <row r="591">
      <c r="E591" s="24"/>
      <c r="F591" s="24"/>
      <c r="G591" s="27"/>
      <c r="H591" s="27"/>
    </row>
    <row r="592">
      <c r="E592" s="24"/>
      <c r="F592" s="24"/>
      <c r="G592" s="27"/>
      <c r="H592" s="27"/>
    </row>
    <row r="593">
      <c r="E593" s="24"/>
      <c r="F593" s="24"/>
      <c r="G593" s="27"/>
      <c r="H593" s="27"/>
    </row>
    <row r="594">
      <c r="E594" s="24"/>
      <c r="F594" s="24"/>
      <c r="G594" s="27"/>
      <c r="H594" s="27"/>
    </row>
    <row r="595">
      <c r="E595" s="24"/>
      <c r="F595" s="24"/>
      <c r="G595" s="27"/>
      <c r="H595" s="27"/>
    </row>
    <row r="596">
      <c r="E596" s="24"/>
      <c r="F596" s="24"/>
      <c r="G596" s="27"/>
      <c r="H596" s="27"/>
    </row>
    <row r="597">
      <c r="E597" s="24"/>
      <c r="F597" s="24"/>
      <c r="G597" s="27"/>
      <c r="H597" s="27"/>
    </row>
    <row r="598">
      <c r="E598" s="24"/>
      <c r="F598" s="24"/>
      <c r="G598" s="27"/>
      <c r="H598" s="27"/>
    </row>
    <row r="599">
      <c r="E599" s="24"/>
      <c r="F599" s="24"/>
      <c r="G599" s="27"/>
      <c r="H599" s="27"/>
    </row>
    <row r="600">
      <c r="E600" s="24"/>
      <c r="F600" s="24"/>
      <c r="G600" s="27"/>
      <c r="H600" s="27"/>
    </row>
    <row r="601">
      <c r="E601" s="24"/>
      <c r="F601" s="24"/>
      <c r="G601" s="27"/>
      <c r="H601" s="27"/>
    </row>
    <row r="602">
      <c r="E602" s="24"/>
      <c r="F602" s="24"/>
      <c r="G602" s="27"/>
      <c r="H602" s="27"/>
    </row>
    <row r="603">
      <c r="E603" s="24"/>
      <c r="F603" s="24"/>
      <c r="G603" s="27"/>
      <c r="H603" s="27"/>
    </row>
    <row r="604">
      <c r="E604" s="24"/>
      <c r="F604" s="24"/>
      <c r="G604" s="27"/>
      <c r="H604" s="27"/>
    </row>
    <row r="605">
      <c r="E605" s="24"/>
      <c r="F605" s="24"/>
      <c r="G605" s="27"/>
      <c r="H605" s="27"/>
    </row>
    <row r="606">
      <c r="E606" s="24"/>
      <c r="F606" s="24"/>
      <c r="G606" s="27"/>
      <c r="H606" s="27"/>
    </row>
    <row r="607">
      <c r="E607" s="24"/>
      <c r="F607" s="24"/>
      <c r="G607" s="27"/>
      <c r="H607" s="27"/>
    </row>
    <row r="608">
      <c r="E608" s="24"/>
      <c r="F608" s="24"/>
      <c r="G608" s="27"/>
      <c r="H608" s="27"/>
    </row>
    <row r="609">
      <c r="E609" s="24"/>
      <c r="F609" s="24"/>
      <c r="G609" s="27"/>
      <c r="H609" s="27"/>
    </row>
    <row r="610">
      <c r="E610" s="24"/>
      <c r="F610" s="24"/>
      <c r="G610" s="27"/>
      <c r="H610" s="27"/>
    </row>
    <row r="611">
      <c r="E611" s="24"/>
      <c r="F611" s="24"/>
      <c r="G611" s="27"/>
      <c r="H611" s="27"/>
    </row>
    <row r="612">
      <c r="E612" s="24"/>
      <c r="F612" s="24"/>
      <c r="G612" s="27"/>
      <c r="H612" s="27"/>
    </row>
    <row r="613">
      <c r="E613" s="24"/>
      <c r="F613" s="24"/>
      <c r="G613" s="27"/>
      <c r="H613" s="27"/>
    </row>
    <row r="614">
      <c r="E614" s="24"/>
      <c r="F614" s="24"/>
      <c r="G614" s="27"/>
      <c r="H614" s="27"/>
    </row>
    <row r="615">
      <c r="E615" s="24"/>
      <c r="F615" s="24"/>
      <c r="G615" s="27"/>
      <c r="H615" s="27"/>
    </row>
    <row r="616">
      <c r="E616" s="24"/>
      <c r="F616" s="24"/>
      <c r="G616" s="27"/>
      <c r="H616" s="27"/>
    </row>
    <row r="617">
      <c r="E617" s="24"/>
      <c r="F617" s="24"/>
      <c r="G617" s="27"/>
      <c r="H617" s="27"/>
    </row>
    <row r="618">
      <c r="E618" s="24"/>
      <c r="F618" s="24"/>
      <c r="G618" s="27"/>
      <c r="H618" s="27"/>
    </row>
    <row r="619">
      <c r="E619" s="24"/>
      <c r="F619" s="24"/>
      <c r="G619" s="27"/>
      <c r="H619" s="27"/>
    </row>
    <row r="620">
      <c r="E620" s="24"/>
      <c r="F620" s="24"/>
      <c r="G620" s="27"/>
      <c r="H620" s="27"/>
    </row>
    <row r="621">
      <c r="E621" s="24"/>
      <c r="F621" s="24"/>
      <c r="G621" s="27"/>
      <c r="H621" s="27"/>
    </row>
    <row r="622">
      <c r="E622" s="24"/>
      <c r="F622" s="24"/>
      <c r="G622" s="27"/>
      <c r="H622" s="27"/>
    </row>
    <row r="623">
      <c r="E623" s="24"/>
      <c r="F623" s="24"/>
      <c r="G623" s="27"/>
      <c r="H623" s="27"/>
    </row>
    <row r="624">
      <c r="E624" s="24"/>
      <c r="F624" s="24"/>
      <c r="G624" s="27"/>
      <c r="H624" s="27"/>
    </row>
    <row r="625">
      <c r="E625" s="24"/>
      <c r="F625" s="24"/>
      <c r="G625" s="27"/>
      <c r="H625" s="27"/>
    </row>
    <row r="626">
      <c r="E626" s="24"/>
      <c r="F626" s="24"/>
      <c r="G626" s="27"/>
      <c r="H626" s="27"/>
    </row>
    <row r="627">
      <c r="E627" s="24"/>
      <c r="F627" s="24"/>
      <c r="G627" s="27"/>
      <c r="H627" s="27"/>
    </row>
    <row r="628">
      <c r="E628" s="24"/>
      <c r="F628" s="24"/>
      <c r="G628" s="27"/>
      <c r="H628" s="27"/>
    </row>
    <row r="629">
      <c r="E629" s="24"/>
      <c r="F629" s="24"/>
      <c r="G629" s="27"/>
      <c r="H629" s="27"/>
    </row>
    <row r="630">
      <c r="E630" s="24"/>
      <c r="F630" s="24"/>
      <c r="G630" s="27"/>
      <c r="H630" s="27"/>
    </row>
    <row r="631">
      <c r="E631" s="24"/>
      <c r="F631" s="24"/>
      <c r="G631" s="27"/>
      <c r="H631" s="27"/>
    </row>
    <row r="632">
      <c r="E632" s="24"/>
      <c r="F632" s="24"/>
      <c r="G632" s="27"/>
      <c r="H632" s="27"/>
    </row>
    <row r="633">
      <c r="E633" s="24"/>
      <c r="F633" s="24"/>
      <c r="G633" s="27"/>
      <c r="H633" s="27"/>
    </row>
    <row r="634">
      <c r="E634" s="24"/>
      <c r="F634" s="24"/>
      <c r="G634" s="27"/>
      <c r="H634" s="27"/>
    </row>
    <row r="635">
      <c r="E635" s="24"/>
      <c r="F635" s="24"/>
      <c r="G635" s="27"/>
      <c r="H635" s="27"/>
    </row>
    <row r="636">
      <c r="E636" s="24"/>
      <c r="F636" s="24"/>
      <c r="G636" s="27"/>
      <c r="H636" s="27"/>
    </row>
    <row r="637">
      <c r="E637" s="24"/>
      <c r="F637" s="24"/>
      <c r="G637" s="27"/>
      <c r="H637" s="27"/>
    </row>
    <row r="638">
      <c r="E638" s="24"/>
      <c r="F638" s="24"/>
      <c r="G638" s="27"/>
      <c r="H638" s="27"/>
    </row>
    <row r="639">
      <c r="E639" s="24"/>
      <c r="F639" s="24"/>
      <c r="G639" s="27"/>
      <c r="H639" s="27"/>
    </row>
    <row r="640">
      <c r="E640" s="24"/>
      <c r="F640" s="24"/>
      <c r="G640" s="27"/>
      <c r="H640" s="27"/>
    </row>
    <row r="641">
      <c r="E641" s="24"/>
      <c r="F641" s="24"/>
      <c r="G641" s="27"/>
      <c r="H641" s="27"/>
    </row>
    <row r="642">
      <c r="E642" s="24"/>
      <c r="F642" s="24"/>
      <c r="G642" s="27"/>
      <c r="H642" s="27"/>
    </row>
    <row r="643">
      <c r="E643" s="24"/>
      <c r="F643" s="24"/>
      <c r="G643" s="27"/>
      <c r="H643" s="27"/>
    </row>
    <row r="644">
      <c r="E644" s="24"/>
      <c r="F644" s="24"/>
      <c r="G644" s="27"/>
      <c r="H644" s="27"/>
    </row>
    <row r="645">
      <c r="E645" s="24"/>
      <c r="F645" s="24"/>
      <c r="G645" s="27"/>
      <c r="H645" s="27"/>
    </row>
    <row r="646">
      <c r="E646" s="24"/>
      <c r="F646" s="24"/>
      <c r="G646" s="27"/>
      <c r="H646" s="27"/>
    </row>
    <row r="647">
      <c r="E647" s="24"/>
      <c r="F647" s="24"/>
      <c r="G647" s="27"/>
      <c r="H647" s="27"/>
    </row>
    <row r="648">
      <c r="E648" s="24"/>
      <c r="F648" s="24"/>
      <c r="G648" s="27"/>
      <c r="H648" s="27"/>
    </row>
    <row r="649">
      <c r="E649" s="24"/>
      <c r="F649" s="24"/>
      <c r="G649" s="27"/>
      <c r="H649" s="27"/>
    </row>
    <row r="650">
      <c r="E650" s="24"/>
      <c r="F650" s="24"/>
      <c r="G650" s="27"/>
      <c r="H650" s="27"/>
    </row>
    <row r="651">
      <c r="E651" s="24"/>
      <c r="F651" s="24"/>
      <c r="G651" s="27"/>
      <c r="H651" s="27"/>
    </row>
    <row r="652">
      <c r="E652" s="24"/>
      <c r="F652" s="24"/>
      <c r="G652" s="27"/>
      <c r="H652" s="27"/>
    </row>
    <row r="653">
      <c r="E653" s="24"/>
      <c r="F653" s="24"/>
      <c r="G653" s="27"/>
      <c r="H653" s="27"/>
    </row>
    <row r="654">
      <c r="E654" s="24"/>
      <c r="F654" s="24"/>
      <c r="G654" s="27"/>
      <c r="H654" s="27"/>
    </row>
    <row r="655">
      <c r="E655" s="24"/>
      <c r="F655" s="24"/>
      <c r="G655" s="27"/>
      <c r="H655" s="27"/>
    </row>
    <row r="656">
      <c r="E656" s="24"/>
      <c r="F656" s="24"/>
      <c r="G656" s="27"/>
      <c r="H656" s="27"/>
    </row>
    <row r="657">
      <c r="E657" s="24"/>
      <c r="F657" s="24"/>
      <c r="G657" s="27"/>
      <c r="H657" s="27"/>
    </row>
    <row r="658">
      <c r="E658" s="24"/>
      <c r="F658" s="24"/>
      <c r="G658" s="27"/>
      <c r="H658" s="27"/>
    </row>
    <row r="659">
      <c r="E659" s="24"/>
      <c r="F659" s="24"/>
      <c r="G659" s="27"/>
      <c r="H659" s="27"/>
    </row>
    <row r="660">
      <c r="E660" s="24"/>
      <c r="F660" s="24"/>
      <c r="G660" s="27"/>
      <c r="H660" s="27"/>
    </row>
    <row r="661">
      <c r="E661" s="24"/>
      <c r="F661" s="24"/>
      <c r="G661" s="27"/>
      <c r="H661" s="27"/>
    </row>
    <row r="662">
      <c r="E662" s="24"/>
      <c r="F662" s="24"/>
      <c r="G662" s="27"/>
      <c r="H662" s="27"/>
    </row>
    <row r="663">
      <c r="E663" s="24"/>
      <c r="F663" s="24"/>
      <c r="G663" s="27"/>
      <c r="H663" s="27"/>
    </row>
    <row r="664">
      <c r="E664" s="24"/>
      <c r="F664" s="24"/>
      <c r="G664" s="27"/>
      <c r="H664" s="27"/>
    </row>
    <row r="665">
      <c r="E665" s="24"/>
      <c r="F665" s="24"/>
      <c r="G665" s="27"/>
      <c r="H665" s="27"/>
    </row>
    <row r="666">
      <c r="E666" s="24"/>
      <c r="F666" s="24"/>
      <c r="G666" s="27"/>
      <c r="H666" s="27"/>
    </row>
    <row r="667">
      <c r="E667" s="24"/>
      <c r="F667" s="24"/>
      <c r="G667" s="27"/>
      <c r="H667" s="27"/>
    </row>
    <row r="668">
      <c r="E668" s="24"/>
      <c r="F668" s="24"/>
      <c r="G668" s="27"/>
      <c r="H668" s="27"/>
    </row>
    <row r="669">
      <c r="E669" s="24"/>
      <c r="F669" s="24"/>
      <c r="G669" s="27"/>
      <c r="H669" s="27"/>
    </row>
    <row r="670">
      <c r="E670" s="24"/>
      <c r="F670" s="24"/>
      <c r="G670" s="27"/>
      <c r="H670" s="27"/>
    </row>
    <row r="671">
      <c r="E671" s="24"/>
      <c r="F671" s="24"/>
      <c r="G671" s="27"/>
      <c r="H671" s="27"/>
    </row>
    <row r="672">
      <c r="E672" s="24"/>
      <c r="F672" s="24"/>
      <c r="G672" s="27"/>
      <c r="H672" s="27"/>
    </row>
    <row r="673">
      <c r="E673" s="24"/>
      <c r="F673" s="24"/>
      <c r="G673" s="27"/>
      <c r="H673" s="27"/>
    </row>
    <row r="674">
      <c r="E674" s="24"/>
      <c r="F674" s="24"/>
      <c r="G674" s="27"/>
      <c r="H674" s="27"/>
    </row>
    <row r="675">
      <c r="E675" s="24"/>
      <c r="F675" s="24"/>
      <c r="G675" s="27"/>
      <c r="H675" s="27"/>
    </row>
    <row r="676">
      <c r="E676" s="24"/>
      <c r="F676" s="24"/>
      <c r="G676" s="27"/>
      <c r="H676" s="27"/>
    </row>
    <row r="677">
      <c r="E677" s="24"/>
      <c r="F677" s="24"/>
      <c r="G677" s="27"/>
      <c r="H677" s="27"/>
    </row>
    <row r="678">
      <c r="E678" s="24"/>
      <c r="F678" s="24"/>
      <c r="G678" s="27"/>
      <c r="H678" s="27"/>
    </row>
    <row r="679">
      <c r="E679" s="24"/>
      <c r="F679" s="24"/>
      <c r="G679" s="27"/>
      <c r="H679" s="27"/>
    </row>
    <row r="680">
      <c r="E680" s="24"/>
      <c r="F680" s="24"/>
      <c r="G680" s="27"/>
      <c r="H680" s="27"/>
    </row>
    <row r="681">
      <c r="E681" s="24"/>
      <c r="F681" s="24"/>
      <c r="G681" s="27"/>
      <c r="H681" s="27"/>
    </row>
    <row r="682">
      <c r="E682" s="24"/>
      <c r="F682" s="24"/>
      <c r="G682" s="27"/>
      <c r="H682" s="27"/>
    </row>
    <row r="683">
      <c r="E683" s="24"/>
      <c r="F683" s="24"/>
      <c r="G683" s="27"/>
      <c r="H683" s="27"/>
    </row>
    <row r="684">
      <c r="E684" s="24"/>
      <c r="F684" s="24"/>
      <c r="G684" s="27"/>
      <c r="H684" s="27"/>
    </row>
    <row r="685">
      <c r="E685" s="24"/>
      <c r="F685" s="24"/>
      <c r="G685" s="27"/>
      <c r="H685" s="27"/>
    </row>
    <row r="686">
      <c r="E686" s="24"/>
      <c r="F686" s="24"/>
      <c r="G686" s="27"/>
      <c r="H686" s="27"/>
    </row>
    <row r="687">
      <c r="E687" s="24"/>
      <c r="F687" s="24"/>
      <c r="G687" s="27"/>
      <c r="H687" s="27"/>
    </row>
    <row r="688">
      <c r="E688" s="24"/>
      <c r="F688" s="24"/>
      <c r="G688" s="27"/>
      <c r="H688" s="27"/>
    </row>
    <row r="689">
      <c r="E689" s="24"/>
      <c r="F689" s="24"/>
      <c r="G689" s="27"/>
      <c r="H689" s="27"/>
    </row>
    <row r="690">
      <c r="E690" s="24"/>
      <c r="F690" s="24"/>
      <c r="G690" s="27"/>
      <c r="H690" s="27"/>
    </row>
    <row r="691">
      <c r="E691" s="24"/>
      <c r="F691" s="24"/>
      <c r="G691" s="27"/>
      <c r="H691" s="27"/>
    </row>
    <row r="692">
      <c r="E692" s="24"/>
      <c r="F692" s="24"/>
      <c r="G692" s="27"/>
      <c r="H692" s="27"/>
    </row>
    <row r="693">
      <c r="E693" s="24"/>
      <c r="F693" s="24"/>
      <c r="G693" s="27"/>
      <c r="H693" s="27"/>
    </row>
    <row r="694">
      <c r="E694" s="24"/>
      <c r="F694" s="24"/>
      <c r="G694" s="27"/>
      <c r="H694" s="27"/>
    </row>
    <row r="695">
      <c r="E695" s="24"/>
      <c r="F695" s="24"/>
      <c r="G695" s="27"/>
      <c r="H695" s="27"/>
    </row>
    <row r="696">
      <c r="E696" s="24"/>
      <c r="F696" s="24"/>
      <c r="G696" s="27"/>
      <c r="H696" s="27"/>
    </row>
    <row r="697">
      <c r="E697" s="24"/>
      <c r="F697" s="24"/>
      <c r="G697" s="27"/>
      <c r="H697" s="27"/>
    </row>
    <row r="698">
      <c r="E698" s="24"/>
      <c r="F698" s="24"/>
      <c r="G698" s="27"/>
      <c r="H698" s="27"/>
    </row>
    <row r="699">
      <c r="E699" s="24"/>
      <c r="F699" s="24"/>
      <c r="G699" s="27"/>
      <c r="H699" s="27"/>
    </row>
    <row r="700">
      <c r="E700" s="24"/>
      <c r="F700" s="24"/>
      <c r="G700" s="27"/>
      <c r="H700" s="27"/>
    </row>
    <row r="701">
      <c r="E701" s="24"/>
      <c r="F701" s="24"/>
      <c r="G701" s="27"/>
      <c r="H701" s="27"/>
    </row>
    <row r="702">
      <c r="E702" s="24"/>
      <c r="F702" s="24"/>
      <c r="G702" s="27"/>
      <c r="H702" s="27"/>
    </row>
    <row r="703">
      <c r="E703" s="24"/>
      <c r="F703" s="24"/>
      <c r="G703" s="27"/>
      <c r="H703" s="27"/>
    </row>
    <row r="704">
      <c r="E704" s="24"/>
      <c r="F704" s="24"/>
      <c r="G704" s="27"/>
      <c r="H704" s="27"/>
    </row>
    <row r="705">
      <c r="E705" s="24"/>
      <c r="F705" s="24"/>
      <c r="G705" s="27"/>
      <c r="H705" s="27"/>
    </row>
    <row r="706">
      <c r="E706" s="24"/>
      <c r="F706" s="24"/>
      <c r="G706" s="27"/>
      <c r="H706" s="27"/>
    </row>
    <row r="707">
      <c r="E707" s="24"/>
      <c r="F707" s="24"/>
      <c r="G707" s="27"/>
      <c r="H707" s="27"/>
    </row>
    <row r="708">
      <c r="E708" s="24"/>
      <c r="F708" s="24"/>
      <c r="G708" s="27"/>
      <c r="H708" s="27"/>
    </row>
    <row r="709">
      <c r="E709" s="24"/>
      <c r="F709" s="24"/>
      <c r="G709" s="27"/>
      <c r="H709" s="27"/>
    </row>
    <row r="710">
      <c r="E710" s="24"/>
      <c r="F710" s="24"/>
      <c r="G710" s="27"/>
      <c r="H710" s="27"/>
    </row>
    <row r="711">
      <c r="E711" s="24"/>
      <c r="F711" s="24"/>
      <c r="G711" s="27"/>
      <c r="H711" s="27"/>
    </row>
    <row r="712">
      <c r="E712" s="24"/>
      <c r="F712" s="24"/>
      <c r="G712" s="27"/>
      <c r="H712" s="27"/>
    </row>
    <row r="713">
      <c r="E713" s="24"/>
      <c r="F713" s="24"/>
      <c r="G713" s="27"/>
      <c r="H713" s="27"/>
    </row>
    <row r="714">
      <c r="E714" s="24"/>
      <c r="F714" s="24"/>
      <c r="G714" s="27"/>
      <c r="H714" s="27"/>
    </row>
    <row r="715">
      <c r="E715" s="24"/>
      <c r="F715" s="24"/>
      <c r="G715" s="27"/>
      <c r="H715" s="27"/>
    </row>
    <row r="716">
      <c r="E716" s="24"/>
      <c r="F716" s="24"/>
      <c r="G716" s="27"/>
      <c r="H716" s="27"/>
    </row>
    <row r="717">
      <c r="E717" s="24"/>
      <c r="F717" s="24"/>
      <c r="G717" s="27"/>
      <c r="H717" s="27"/>
    </row>
    <row r="718">
      <c r="E718" s="24"/>
      <c r="F718" s="24"/>
      <c r="G718" s="27"/>
      <c r="H718" s="27"/>
    </row>
    <row r="719">
      <c r="E719" s="24"/>
      <c r="F719" s="24"/>
      <c r="G719" s="27"/>
      <c r="H719" s="27"/>
    </row>
    <row r="720">
      <c r="E720" s="24"/>
      <c r="F720" s="24"/>
      <c r="G720" s="27"/>
      <c r="H720" s="27"/>
    </row>
    <row r="721">
      <c r="E721" s="24"/>
      <c r="F721" s="24"/>
      <c r="G721" s="27"/>
      <c r="H721" s="27"/>
    </row>
    <row r="722">
      <c r="E722" s="24"/>
      <c r="F722" s="24"/>
      <c r="G722" s="27"/>
      <c r="H722" s="27"/>
    </row>
    <row r="723">
      <c r="E723" s="24"/>
      <c r="F723" s="24"/>
      <c r="G723" s="27"/>
      <c r="H723" s="27"/>
    </row>
    <row r="724">
      <c r="E724" s="24"/>
      <c r="F724" s="24"/>
      <c r="G724" s="27"/>
      <c r="H724" s="27"/>
    </row>
    <row r="725">
      <c r="E725" s="24"/>
      <c r="F725" s="24"/>
      <c r="G725" s="27"/>
      <c r="H725" s="27"/>
    </row>
    <row r="726">
      <c r="E726" s="24"/>
      <c r="F726" s="24"/>
      <c r="G726" s="27"/>
      <c r="H726" s="27"/>
    </row>
    <row r="727">
      <c r="E727" s="24"/>
      <c r="F727" s="24"/>
      <c r="G727" s="27"/>
      <c r="H727" s="27"/>
    </row>
    <row r="728">
      <c r="E728" s="24"/>
      <c r="F728" s="24"/>
      <c r="G728" s="27"/>
      <c r="H728" s="27"/>
    </row>
    <row r="729">
      <c r="E729" s="24"/>
      <c r="F729" s="24"/>
      <c r="G729" s="27"/>
      <c r="H729" s="27"/>
    </row>
    <row r="730">
      <c r="E730" s="24"/>
      <c r="F730" s="24"/>
      <c r="G730" s="27"/>
      <c r="H730" s="27"/>
    </row>
    <row r="731">
      <c r="E731" s="24"/>
      <c r="F731" s="24"/>
      <c r="G731" s="27"/>
      <c r="H731" s="27"/>
    </row>
    <row r="732">
      <c r="E732" s="24"/>
      <c r="F732" s="24"/>
      <c r="G732" s="27"/>
      <c r="H732" s="27"/>
    </row>
    <row r="733">
      <c r="E733" s="24"/>
      <c r="F733" s="24"/>
      <c r="G733" s="27"/>
      <c r="H733" s="27"/>
    </row>
    <row r="734">
      <c r="E734" s="24"/>
      <c r="F734" s="24"/>
      <c r="G734" s="27"/>
      <c r="H734" s="27"/>
    </row>
    <row r="735">
      <c r="E735" s="24"/>
      <c r="F735" s="24"/>
      <c r="G735" s="27"/>
      <c r="H735" s="27"/>
    </row>
    <row r="736">
      <c r="E736" s="24"/>
      <c r="F736" s="24"/>
      <c r="G736" s="27"/>
      <c r="H736" s="27"/>
    </row>
    <row r="737">
      <c r="E737" s="24"/>
      <c r="F737" s="24"/>
      <c r="G737" s="27"/>
      <c r="H737" s="27"/>
    </row>
    <row r="738">
      <c r="E738" s="24"/>
      <c r="F738" s="24"/>
      <c r="G738" s="27"/>
      <c r="H738" s="27"/>
    </row>
    <row r="739">
      <c r="E739" s="24"/>
      <c r="F739" s="24"/>
      <c r="G739" s="27"/>
      <c r="H739" s="27"/>
    </row>
    <row r="740">
      <c r="E740" s="24"/>
      <c r="F740" s="24"/>
      <c r="G740" s="27"/>
      <c r="H740" s="27"/>
    </row>
    <row r="741">
      <c r="E741" s="24"/>
      <c r="F741" s="24"/>
      <c r="G741" s="27"/>
      <c r="H741" s="27"/>
    </row>
    <row r="742">
      <c r="E742" s="24"/>
      <c r="F742" s="24"/>
      <c r="G742" s="27"/>
      <c r="H742" s="27"/>
    </row>
    <row r="743">
      <c r="E743" s="24"/>
      <c r="F743" s="24"/>
      <c r="G743" s="27"/>
      <c r="H743" s="27"/>
    </row>
    <row r="744">
      <c r="E744" s="24"/>
      <c r="F744" s="24"/>
      <c r="G744" s="27"/>
      <c r="H744" s="27"/>
    </row>
    <row r="745">
      <c r="E745" s="24"/>
      <c r="F745" s="24"/>
      <c r="G745" s="27"/>
      <c r="H745" s="27"/>
    </row>
    <row r="746">
      <c r="E746" s="24"/>
      <c r="F746" s="24"/>
      <c r="G746" s="27"/>
      <c r="H746" s="27"/>
    </row>
    <row r="747">
      <c r="E747" s="24"/>
      <c r="F747" s="24"/>
      <c r="G747" s="27"/>
      <c r="H747" s="27"/>
    </row>
    <row r="748">
      <c r="E748" s="24"/>
      <c r="F748" s="24"/>
      <c r="G748" s="27"/>
      <c r="H748" s="27"/>
    </row>
    <row r="749">
      <c r="E749" s="24"/>
      <c r="F749" s="24"/>
      <c r="G749" s="27"/>
      <c r="H749" s="27"/>
    </row>
    <row r="750">
      <c r="E750" s="24"/>
      <c r="F750" s="24"/>
      <c r="G750" s="27"/>
      <c r="H750" s="27"/>
    </row>
    <row r="751">
      <c r="E751" s="24"/>
      <c r="F751" s="24"/>
      <c r="G751" s="27"/>
      <c r="H751" s="27"/>
    </row>
    <row r="752">
      <c r="E752" s="24"/>
      <c r="F752" s="24"/>
      <c r="G752" s="27"/>
      <c r="H752" s="27"/>
    </row>
    <row r="753">
      <c r="E753" s="24"/>
      <c r="F753" s="24"/>
      <c r="G753" s="27"/>
      <c r="H753" s="27"/>
    </row>
    <row r="754">
      <c r="E754" s="24"/>
      <c r="F754" s="24"/>
      <c r="G754" s="27"/>
      <c r="H754" s="27"/>
    </row>
    <row r="755">
      <c r="E755" s="24"/>
      <c r="F755" s="24"/>
      <c r="G755" s="27"/>
      <c r="H755" s="27"/>
    </row>
    <row r="756">
      <c r="E756" s="24"/>
      <c r="F756" s="24"/>
      <c r="G756" s="27"/>
      <c r="H756" s="27"/>
    </row>
    <row r="757">
      <c r="E757" s="24"/>
      <c r="F757" s="24"/>
      <c r="G757" s="27"/>
      <c r="H757" s="27"/>
    </row>
    <row r="758">
      <c r="E758" s="24"/>
      <c r="F758" s="24"/>
      <c r="G758" s="27"/>
      <c r="H758" s="27"/>
    </row>
    <row r="759">
      <c r="E759" s="24"/>
      <c r="F759" s="24"/>
      <c r="G759" s="27"/>
      <c r="H759" s="27"/>
    </row>
    <row r="760">
      <c r="E760" s="24"/>
      <c r="F760" s="24"/>
      <c r="G760" s="27"/>
      <c r="H760" s="27"/>
    </row>
    <row r="761">
      <c r="E761" s="24"/>
      <c r="F761" s="24"/>
      <c r="G761" s="27"/>
      <c r="H761" s="27"/>
    </row>
    <row r="762">
      <c r="E762" s="24"/>
      <c r="F762" s="24"/>
      <c r="G762" s="27"/>
      <c r="H762" s="27"/>
    </row>
    <row r="763">
      <c r="E763" s="24"/>
      <c r="F763" s="24"/>
      <c r="G763" s="27"/>
      <c r="H763" s="27"/>
    </row>
    <row r="764">
      <c r="E764" s="24"/>
      <c r="F764" s="24"/>
      <c r="G764" s="27"/>
      <c r="H764" s="27"/>
    </row>
    <row r="765">
      <c r="E765" s="24"/>
      <c r="F765" s="24"/>
      <c r="G765" s="27"/>
      <c r="H765" s="27"/>
    </row>
    <row r="766">
      <c r="E766" s="24"/>
      <c r="F766" s="24"/>
      <c r="G766" s="27"/>
      <c r="H766" s="27"/>
    </row>
    <row r="767">
      <c r="E767" s="24"/>
      <c r="F767" s="24"/>
      <c r="G767" s="27"/>
      <c r="H767" s="27"/>
    </row>
    <row r="768">
      <c r="E768" s="24"/>
      <c r="F768" s="24"/>
      <c r="G768" s="27"/>
      <c r="H768" s="27"/>
    </row>
    <row r="769">
      <c r="E769" s="24"/>
      <c r="F769" s="24"/>
      <c r="G769" s="27"/>
      <c r="H769" s="27"/>
    </row>
    <row r="770">
      <c r="E770" s="24"/>
      <c r="F770" s="24"/>
      <c r="G770" s="27"/>
      <c r="H770" s="27"/>
    </row>
    <row r="771">
      <c r="E771" s="24"/>
      <c r="F771" s="24"/>
      <c r="G771" s="27"/>
      <c r="H771" s="27"/>
    </row>
    <row r="772">
      <c r="E772" s="24"/>
      <c r="F772" s="24"/>
      <c r="G772" s="27"/>
      <c r="H772" s="27"/>
    </row>
    <row r="773">
      <c r="E773" s="24"/>
      <c r="F773" s="24"/>
      <c r="G773" s="27"/>
      <c r="H773" s="27"/>
    </row>
    <row r="774">
      <c r="E774" s="24"/>
      <c r="F774" s="24"/>
      <c r="G774" s="27"/>
      <c r="H774" s="27"/>
    </row>
    <row r="775">
      <c r="E775" s="24"/>
      <c r="F775" s="24"/>
      <c r="G775" s="27"/>
      <c r="H775" s="27"/>
    </row>
    <row r="776">
      <c r="E776" s="24"/>
      <c r="F776" s="24"/>
      <c r="G776" s="27"/>
      <c r="H776" s="27"/>
    </row>
    <row r="777">
      <c r="E777" s="24"/>
      <c r="F777" s="24"/>
      <c r="G777" s="27"/>
      <c r="H777" s="27"/>
    </row>
    <row r="778">
      <c r="E778" s="24"/>
      <c r="F778" s="24"/>
      <c r="G778" s="27"/>
      <c r="H778" s="27"/>
    </row>
    <row r="779">
      <c r="E779" s="24"/>
      <c r="F779" s="24"/>
      <c r="G779" s="27"/>
      <c r="H779" s="27"/>
    </row>
    <row r="780">
      <c r="E780" s="24"/>
      <c r="F780" s="24"/>
      <c r="G780" s="27"/>
      <c r="H780" s="27"/>
    </row>
    <row r="781">
      <c r="E781" s="24"/>
      <c r="F781" s="24"/>
      <c r="G781" s="27"/>
      <c r="H781" s="27"/>
    </row>
    <row r="782">
      <c r="E782" s="24"/>
      <c r="F782" s="24"/>
      <c r="G782" s="27"/>
      <c r="H782" s="27"/>
    </row>
    <row r="783">
      <c r="E783" s="24"/>
      <c r="F783" s="24"/>
      <c r="G783" s="27"/>
      <c r="H783" s="27"/>
    </row>
    <row r="784">
      <c r="E784" s="24"/>
      <c r="F784" s="24"/>
      <c r="G784" s="27"/>
      <c r="H784" s="27"/>
    </row>
    <row r="785">
      <c r="E785" s="24"/>
      <c r="F785" s="24"/>
      <c r="G785" s="27"/>
      <c r="H785" s="27"/>
    </row>
    <row r="786">
      <c r="E786" s="24"/>
      <c r="F786" s="24"/>
      <c r="G786" s="27"/>
      <c r="H786" s="27"/>
    </row>
    <row r="787">
      <c r="E787" s="24"/>
      <c r="F787" s="24"/>
      <c r="G787" s="27"/>
      <c r="H787" s="27"/>
    </row>
    <row r="788">
      <c r="E788" s="24"/>
      <c r="F788" s="24"/>
      <c r="G788" s="27"/>
      <c r="H788" s="27"/>
    </row>
    <row r="789">
      <c r="E789" s="24"/>
      <c r="F789" s="24"/>
      <c r="G789" s="27"/>
      <c r="H789" s="27"/>
    </row>
    <row r="790">
      <c r="E790" s="24"/>
      <c r="F790" s="24"/>
      <c r="G790" s="27"/>
      <c r="H790" s="27"/>
    </row>
    <row r="791">
      <c r="E791" s="24"/>
      <c r="F791" s="24"/>
      <c r="G791" s="27"/>
      <c r="H791" s="27"/>
    </row>
    <row r="792">
      <c r="E792" s="24"/>
      <c r="F792" s="24"/>
      <c r="G792" s="27"/>
      <c r="H792" s="27"/>
    </row>
    <row r="793">
      <c r="E793" s="24"/>
      <c r="F793" s="24"/>
      <c r="G793" s="27"/>
      <c r="H793" s="27"/>
    </row>
    <row r="794">
      <c r="E794" s="24"/>
      <c r="F794" s="24"/>
      <c r="G794" s="27"/>
      <c r="H794" s="27"/>
    </row>
    <row r="795">
      <c r="E795" s="24"/>
      <c r="F795" s="24"/>
      <c r="G795" s="27"/>
      <c r="H795" s="27"/>
    </row>
    <row r="796">
      <c r="E796" s="24"/>
      <c r="F796" s="24"/>
      <c r="G796" s="27"/>
      <c r="H796" s="27"/>
    </row>
    <row r="797">
      <c r="E797" s="24"/>
      <c r="F797" s="24"/>
      <c r="G797" s="27"/>
      <c r="H797" s="27"/>
    </row>
    <row r="798">
      <c r="E798" s="24"/>
      <c r="F798" s="24"/>
      <c r="G798" s="27"/>
      <c r="H798" s="27"/>
    </row>
    <row r="799">
      <c r="E799" s="24"/>
      <c r="F799" s="24"/>
      <c r="G799" s="27"/>
      <c r="H799" s="27"/>
    </row>
    <row r="800">
      <c r="E800" s="24"/>
      <c r="F800" s="24"/>
      <c r="G800" s="27"/>
      <c r="H800" s="27"/>
    </row>
    <row r="801">
      <c r="E801" s="24"/>
      <c r="F801" s="24"/>
      <c r="G801" s="27"/>
      <c r="H801" s="27"/>
    </row>
    <row r="802">
      <c r="E802" s="24"/>
      <c r="F802" s="24"/>
      <c r="G802" s="27"/>
      <c r="H802" s="27"/>
    </row>
    <row r="803">
      <c r="E803" s="24"/>
      <c r="F803" s="24"/>
      <c r="G803" s="27"/>
      <c r="H803" s="27"/>
    </row>
    <row r="804">
      <c r="E804" s="24"/>
      <c r="F804" s="24"/>
      <c r="G804" s="27"/>
      <c r="H804" s="27"/>
    </row>
    <row r="805">
      <c r="E805" s="24"/>
      <c r="F805" s="24"/>
      <c r="G805" s="27"/>
      <c r="H805" s="27"/>
    </row>
    <row r="806">
      <c r="E806" s="24"/>
      <c r="F806" s="24"/>
      <c r="G806" s="27"/>
      <c r="H806" s="27"/>
    </row>
    <row r="807">
      <c r="E807" s="24"/>
      <c r="F807" s="24"/>
      <c r="G807" s="27"/>
      <c r="H807" s="27"/>
    </row>
    <row r="808">
      <c r="E808" s="24"/>
      <c r="F808" s="24"/>
      <c r="G808" s="27"/>
      <c r="H808" s="27"/>
    </row>
    <row r="809">
      <c r="E809" s="24"/>
      <c r="F809" s="24"/>
      <c r="G809" s="27"/>
      <c r="H809" s="27"/>
    </row>
    <row r="810">
      <c r="E810" s="24"/>
      <c r="F810" s="24"/>
      <c r="G810" s="27"/>
      <c r="H810" s="27"/>
    </row>
    <row r="811">
      <c r="E811" s="24"/>
      <c r="F811" s="24"/>
      <c r="G811" s="27"/>
      <c r="H811" s="27"/>
    </row>
    <row r="812">
      <c r="E812" s="24"/>
      <c r="F812" s="24"/>
      <c r="G812" s="27"/>
      <c r="H812" s="27"/>
    </row>
    <row r="813">
      <c r="E813" s="24"/>
      <c r="F813" s="24"/>
      <c r="G813" s="27"/>
      <c r="H813" s="27"/>
    </row>
    <row r="814">
      <c r="E814" s="24"/>
      <c r="F814" s="24"/>
      <c r="G814" s="27"/>
      <c r="H814" s="27"/>
    </row>
    <row r="815">
      <c r="E815" s="24"/>
      <c r="F815" s="24"/>
      <c r="G815" s="27"/>
      <c r="H815" s="27"/>
    </row>
    <row r="816">
      <c r="E816" s="24"/>
      <c r="F816" s="24"/>
      <c r="G816" s="27"/>
      <c r="H816" s="27"/>
    </row>
    <row r="817">
      <c r="E817" s="24"/>
      <c r="F817" s="24"/>
      <c r="G817" s="27"/>
      <c r="H817" s="27"/>
    </row>
    <row r="818">
      <c r="E818" s="24"/>
      <c r="F818" s="24"/>
      <c r="G818" s="27"/>
      <c r="H818" s="27"/>
    </row>
    <row r="819">
      <c r="E819" s="24"/>
      <c r="F819" s="24"/>
      <c r="G819" s="27"/>
      <c r="H819" s="27"/>
    </row>
    <row r="820">
      <c r="E820" s="24"/>
      <c r="F820" s="24"/>
      <c r="G820" s="27"/>
      <c r="H820" s="27"/>
    </row>
    <row r="821">
      <c r="E821" s="24"/>
      <c r="F821" s="24"/>
      <c r="G821" s="27"/>
      <c r="H821" s="27"/>
    </row>
    <row r="822">
      <c r="E822" s="24"/>
      <c r="F822" s="24"/>
      <c r="G822" s="27"/>
      <c r="H822" s="27"/>
    </row>
    <row r="823">
      <c r="E823" s="24"/>
      <c r="F823" s="24"/>
      <c r="G823" s="27"/>
      <c r="H823" s="27"/>
    </row>
    <row r="824">
      <c r="E824" s="24"/>
      <c r="F824" s="24"/>
      <c r="G824" s="27"/>
      <c r="H824" s="27"/>
    </row>
    <row r="825">
      <c r="E825" s="24"/>
      <c r="F825" s="24"/>
      <c r="G825" s="27"/>
      <c r="H825" s="27"/>
    </row>
    <row r="826">
      <c r="E826" s="24"/>
      <c r="F826" s="24"/>
      <c r="G826" s="27"/>
      <c r="H826" s="27"/>
    </row>
    <row r="827">
      <c r="E827" s="24"/>
      <c r="F827" s="24"/>
      <c r="G827" s="27"/>
      <c r="H827" s="27"/>
    </row>
    <row r="828">
      <c r="E828" s="24"/>
      <c r="F828" s="24"/>
      <c r="G828" s="27"/>
      <c r="H828" s="27"/>
    </row>
    <row r="829">
      <c r="E829" s="24"/>
      <c r="F829" s="24"/>
      <c r="G829" s="27"/>
      <c r="H829" s="27"/>
    </row>
    <row r="830">
      <c r="E830" s="24"/>
      <c r="F830" s="24"/>
      <c r="G830" s="27"/>
      <c r="H830" s="27"/>
    </row>
    <row r="831">
      <c r="E831" s="24"/>
      <c r="F831" s="24"/>
      <c r="G831" s="27"/>
      <c r="H831" s="27"/>
    </row>
    <row r="832">
      <c r="E832" s="24"/>
      <c r="F832" s="24"/>
      <c r="G832" s="27"/>
      <c r="H832" s="27"/>
    </row>
    <row r="833">
      <c r="E833" s="24"/>
      <c r="F833" s="24"/>
      <c r="G833" s="27"/>
      <c r="H833" s="27"/>
    </row>
    <row r="834">
      <c r="E834" s="24"/>
      <c r="F834" s="24"/>
      <c r="G834" s="27"/>
      <c r="H834" s="27"/>
    </row>
    <row r="835">
      <c r="E835" s="24"/>
      <c r="F835" s="24"/>
      <c r="G835" s="27"/>
      <c r="H835" s="27"/>
    </row>
    <row r="836">
      <c r="E836" s="24"/>
      <c r="F836" s="24"/>
      <c r="G836" s="27"/>
      <c r="H836" s="27"/>
    </row>
    <row r="837">
      <c r="E837" s="24"/>
      <c r="F837" s="24"/>
      <c r="G837" s="27"/>
      <c r="H837" s="27"/>
    </row>
    <row r="838">
      <c r="E838" s="24"/>
      <c r="F838" s="24"/>
      <c r="G838" s="27"/>
      <c r="H838" s="27"/>
    </row>
    <row r="839">
      <c r="E839" s="24"/>
      <c r="F839" s="24"/>
      <c r="G839" s="27"/>
      <c r="H839" s="27"/>
    </row>
    <row r="840">
      <c r="E840" s="24"/>
      <c r="F840" s="24"/>
      <c r="G840" s="27"/>
      <c r="H840" s="27"/>
    </row>
    <row r="841">
      <c r="E841" s="24"/>
      <c r="F841" s="24"/>
      <c r="G841" s="27"/>
      <c r="H841" s="27"/>
    </row>
    <row r="842">
      <c r="E842" s="24"/>
      <c r="F842" s="24"/>
      <c r="G842" s="27"/>
      <c r="H842" s="27"/>
    </row>
    <row r="843">
      <c r="E843" s="24"/>
      <c r="F843" s="24"/>
      <c r="G843" s="27"/>
      <c r="H843" s="27"/>
    </row>
    <row r="844">
      <c r="E844" s="24"/>
      <c r="F844" s="24"/>
      <c r="G844" s="27"/>
      <c r="H844" s="27"/>
    </row>
    <row r="845">
      <c r="E845" s="24"/>
      <c r="F845" s="24"/>
      <c r="G845" s="27"/>
      <c r="H845" s="27"/>
    </row>
    <row r="846">
      <c r="E846" s="24"/>
      <c r="F846" s="24"/>
      <c r="G846" s="27"/>
      <c r="H846" s="27"/>
    </row>
    <row r="847">
      <c r="E847" s="24"/>
      <c r="F847" s="24"/>
      <c r="G847" s="27"/>
      <c r="H847" s="27"/>
    </row>
    <row r="848">
      <c r="E848" s="24"/>
      <c r="F848" s="24"/>
      <c r="G848" s="27"/>
      <c r="H848" s="27"/>
    </row>
    <row r="849">
      <c r="E849" s="24"/>
      <c r="F849" s="24"/>
      <c r="G849" s="27"/>
      <c r="H849" s="27"/>
    </row>
    <row r="850">
      <c r="E850" s="24"/>
      <c r="F850" s="24"/>
      <c r="G850" s="27"/>
      <c r="H850" s="27"/>
    </row>
    <row r="851">
      <c r="E851" s="24"/>
      <c r="F851" s="24"/>
      <c r="G851" s="27"/>
      <c r="H851" s="27"/>
    </row>
    <row r="852">
      <c r="E852" s="24"/>
      <c r="F852" s="24"/>
      <c r="G852" s="27"/>
      <c r="H852" s="27"/>
    </row>
    <row r="853">
      <c r="E853" s="24"/>
      <c r="F853" s="24"/>
      <c r="G853" s="27"/>
      <c r="H853" s="27"/>
    </row>
    <row r="854">
      <c r="E854" s="24"/>
      <c r="F854" s="24"/>
      <c r="G854" s="27"/>
      <c r="H854" s="27"/>
    </row>
    <row r="855">
      <c r="E855" s="24"/>
      <c r="F855" s="24"/>
      <c r="G855" s="27"/>
      <c r="H855" s="27"/>
    </row>
    <row r="856">
      <c r="E856" s="24"/>
      <c r="F856" s="24"/>
      <c r="G856" s="27"/>
      <c r="H856" s="27"/>
    </row>
    <row r="857">
      <c r="E857" s="24"/>
      <c r="F857" s="24"/>
      <c r="G857" s="27"/>
      <c r="H857" s="27"/>
    </row>
    <row r="858">
      <c r="E858" s="24"/>
      <c r="F858" s="24"/>
      <c r="G858" s="27"/>
      <c r="H858" s="27"/>
    </row>
    <row r="859">
      <c r="E859" s="24"/>
      <c r="F859" s="24"/>
      <c r="G859" s="27"/>
      <c r="H859" s="27"/>
    </row>
    <row r="860">
      <c r="E860" s="24"/>
      <c r="F860" s="24"/>
      <c r="G860" s="27"/>
      <c r="H860" s="27"/>
    </row>
    <row r="861">
      <c r="E861" s="24"/>
      <c r="F861" s="24"/>
      <c r="G861" s="27"/>
      <c r="H861" s="27"/>
    </row>
    <row r="862">
      <c r="E862" s="24"/>
      <c r="F862" s="24"/>
      <c r="G862" s="27"/>
      <c r="H862" s="27"/>
    </row>
    <row r="863">
      <c r="E863" s="24"/>
      <c r="F863" s="24"/>
      <c r="G863" s="27"/>
      <c r="H863" s="27"/>
    </row>
    <row r="864">
      <c r="E864" s="24"/>
      <c r="F864" s="24"/>
      <c r="G864" s="27"/>
      <c r="H864" s="27"/>
    </row>
    <row r="865">
      <c r="E865" s="24"/>
      <c r="F865" s="24"/>
      <c r="G865" s="27"/>
      <c r="H865" s="27"/>
    </row>
    <row r="866">
      <c r="E866" s="24"/>
      <c r="F866" s="24"/>
      <c r="G866" s="27"/>
      <c r="H866" s="27"/>
    </row>
    <row r="867">
      <c r="E867" s="24"/>
      <c r="F867" s="24"/>
      <c r="G867" s="27"/>
      <c r="H867" s="27"/>
    </row>
    <row r="868">
      <c r="E868" s="24"/>
      <c r="F868" s="24"/>
      <c r="G868" s="27"/>
      <c r="H868" s="27"/>
    </row>
    <row r="869">
      <c r="E869" s="24"/>
      <c r="F869" s="24"/>
      <c r="G869" s="27"/>
      <c r="H869" s="27"/>
    </row>
    <row r="870">
      <c r="E870" s="24"/>
      <c r="F870" s="24"/>
      <c r="G870" s="27"/>
      <c r="H870" s="27"/>
    </row>
    <row r="871">
      <c r="E871" s="24"/>
      <c r="F871" s="24"/>
      <c r="G871" s="27"/>
      <c r="H871" s="27"/>
    </row>
    <row r="872">
      <c r="E872" s="24"/>
      <c r="F872" s="24"/>
      <c r="G872" s="27"/>
      <c r="H872" s="27"/>
    </row>
    <row r="873">
      <c r="E873" s="24"/>
      <c r="F873" s="24"/>
      <c r="G873" s="27"/>
      <c r="H873" s="27"/>
    </row>
    <row r="874">
      <c r="E874" s="24"/>
      <c r="F874" s="24"/>
      <c r="G874" s="27"/>
      <c r="H874" s="27"/>
    </row>
    <row r="875">
      <c r="E875" s="24"/>
      <c r="F875" s="24"/>
      <c r="G875" s="27"/>
      <c r="H875" s="27"/>
    </row>
    <row r="876">
      <c r="E876" s="24"/>
      <c r="F876" s="24"/>
      <c r="G876" s="27"/>
      <c r="H876" s="27"/>
    </row>
    <row r="877">
      <c r="E877" s="24"/>
      <c r="F877" s="24"/>
      <c r="G877" s="27"/>
      <c r="H877" s="27"/>
    </row>
    <row r="878">
      <c r="E878" s="24"/>
      <c r="F878" s="24"/>
      <c r="G878" s="27"/>
      <c r="H878" s="27"/>
    </row>
    <row r="879">
      <c r="E879" s="24"/>
      <c r="F879" s="24"/>
      <c r="G879" s="27"/>
      <c r="H879" s="27"/>
    </row>
    <row r="880">
      <c r="E880" s="24"/>
      <c r="F880" s="24"/>
      <c r="G880" s="27"/>
      <c r="H880" s="27"/>
    </row>
    <row r="881">
      <c r="E881" s="24"/>
      <c r="F881" s="24"/>
      <c r="G881" s="27"/>
      <c r="H881" s="27"/>
    </row>
    <row r="882">
      <c r="E882" s="24"/>
      <c r="F882" s="24"/>
      <c r="G882" s="27"/>
      <c r="H882" s="27"/>
    </row>
    <row r="883">
      <c r="E883" s="24"/>
      <c r="F883" s="24"/>
      <c r="G883" s="27"/>
      <c r="H883" s="27"/>
    </row>
    <row r="884">
      <c r="E884" s="24"/>
      <c r="F884" s="24"/>
      <c r="G884" s="27"/>
      <c r="H884" s="27"/>
    </row>
    <row r="885">
      <c r="E885" s="24"/>
      <c r="F885" s="24"/>
      <c r="G885" s="27"/>
      <c r="H885" s="27"/>
    </row>
    <row r="886">
      <c r="E886" s="24"/>
      <c r="F886" s="24"/>
      <c r="G886" s="27"/>
      <c r="H886" s="27"/>
    </row>
    <row r="887">
      <c r="E887" s="24"/>
      <c r="F887" s="24"/>
      <c r="G887" s="27"/>
      <c r="H887" s="27"/>
    </row>
    <row r="888">
      <c r="E888" s="24"/>
      <c r="F888" s="24"/>
      <c r="G888" s="27"/>
      <c r="H888" s="27"/>
    </row>
    <row r="889">
      <c r="E889" s="24"/>
      <c r="F889" s="24"/>
      <c r="G889" s="27"/>
      <c r="H889" s="27"/>
    </row>
    <row r="890">
      <c r="E890" s="24"/>
      <c r="F890" s="24"/>
      <c r="G890" s="27"/>
      <c r="H890" s="27"/>
    </row>
    <row r="891">
      <c r="E891" s="24"/>
      <c r="F891" s="24"/>
      <c r="G891" s="27"/>
      <c r="H891" s="27"/>
    </row>
    <row r="892">
      <c r="E892" s="24"/>
      <c r="F892" s="24"/>
      <c r="G892" s="27"/>
      <c r="H892" s="27"/>
    </row>
    <row r="893">
      <c r="E893" s="24"/>
      <c r="F893" s="24"/>
      <c r="G893" s="27"/>
      <c r="H893" s="27"/>
    </row>
    <row r="894">
      <c r="E894" s="24"/>
      <c r="F894" s="24"/>
      <c r="G894" s="27"/>
      <c r="H894" s="27"/>
    </row>
    <row r="895">
      <c r="E895" s="24"/>
      <c r="F895" s="24"/>
      <c r="G895" s="27"/>
      <c r="H895" s="27"/>
    </row>
    <row r="896">
      <c r="E896" s="24"/>
      <c r="F896" s="24"/>
      <c r="G896" s="27"/>
      <c r="H896" s="27"/>
    </row>
    <row r="897">
      <c r="E897" s="24"/>
      <c r="F897" s="24"/>
      <c r="G897" s="27"/>
      <c r="H897" s="27"/>
    </row>
    <row r="898">
      <c r="E898" s="24"/>
      <c r="F898" s="24"/>
      <c r="G898" s="27"/>
      <c r="H898" s="27"/>
    </row>
    <row r="899">
      <c r="E899" s="24"/>
      <c r="F899" s="24"/>
      <c r="G899" s="27"/>
      <c r="H899" s="27"/>
    </row>
    <row r="900">
      <c r="E900" s="24"/>
      <c r="F900" s="24"/>
      <c r="G900" s="27"/>
      <c r="H900" s="27"/>
    </row>
    <row r="901">
      <c r="E901" s="24"/>
      <c r="F901" s="24"/>
      <c r="G901" s="27"/>
      <c r="H901" s="27"/>
    </row>
    <row r="902">
      <c r="E902" s="24"/>
      <c r="F902" s="24"/>
      <c r="G902" s="27"/>
      <c r="H902" s="27"/>
    </row>
    <row r="903">
      <c r="E903" s="24"/>
      <c r="F903" s="24"/>
      <c r="G903" s="27"/>
      <c r="H903" s="27"/>
    </row>
    <row r="904">
      <c r="E904" s="24"/>
      <c r="F904" s="24"/>
      <c r="G904" s="27"/>
      <c r="H904" s="27"/>
    </row>
    <row r="905">
      <c r="E905" s="24"/>
      <c r="F905" s="24"/>
      <c r="G905" s="27"/>
      <c r="H905" s="27"/>
    </row>
    <row r="906">
      <c r="E906" s="24"/>
      <c r="F906" s="24"/>
      <c r="G906" s="27"/>
      <c r="H906" s="27"/>
    </row>
    <row r="907">
      <c r="E907" s="24"/>
      <c r="F907" s="24"/>
      <c r="G907" s="27"/>
      <c r="H907" s="27"/>
    </row>
    <row r="908">
      <c r="E908" s="24"/>
      <c r="F908" s="24"/>
      <c r="G908" s="27"/>
      <c r="H908" s="27"/>
    </row>
    <row r="909">
      <c r="E909" s="24"/>
      <c r="F909" s="24"/>
      <c r="G909" s="27"/>
      <c r="H909" s="27"/>
    </row>
    <row r="910">
      <c r="E910" s="24"/>
      <c r="F910" s="24"/>
      <c r="G910" s="27"/>
      <c r="H910" s="27"/>
    </row>
    <row r="911">
      <c r="E911" s="24"/>
      <c r="F911" s="24"/>
      <c r="G911" s="27"/>
      <c r="H911" s="27"/>
    </row>
    <row r="912">
      <c r="E912" s="24"/>
      <c r="F912" s="24"/>
      <c r="G912" s="27"/>
      <c r="H912" s="27"/>
    </row>
    <row r="913">
      <c r="E913" s="24"/>
      <c r="F913" s="24"/>
      <c r="G913" s="27"/>
      <c r="H913" s="27"/>
    </row>
    <row r="914">
      <c r="E914" s="24"/>
      <c r="F914" s="24"/>
      <c r="G914" s="27"/>
      <c r="H914" s="27"/>
    </row>
    <row r="915">
      <c r="E915" s="24"/>
      <c r="F915" s="24"/>
      <c r="G915" s="27"/>
      <c r="H915" s="27"/>
    </row>
    <row r="916">
      <c r="E916" s="24"/>
      <c r="F916" s="24"/>
      <c r="G916" s="27"/>
      <c r="H916" s="27"/>
    </row>
    <row r="917">
      <c r="E917" s="24"/>
      <c r="F917" s="24"/>
      <c r="G917" s="27"/>
      <c r="H917" s="27"/>
    </row>
    <row r="918">
      <c r="E918" s="24"/>
      <c r="F918" s="24"/>
      <c r="G918" s="27"/>
      <c r="H918" s="27"/>
    </row>
    <row r="919">
      <c r="E919" s="24"/>
      <c r="F919" s="24"/>
      <c r="G919" s="27"/>
      <c r="H919" s="27"/>
    </row>
    <row r="920">
      <c r="E920" s="24"/>
      <c r="F920" s="24"/>
      <c r="G920" s="27"/>
      <c r="H920" s="27"/>
    </row>
    <row r="921">
      <c r="E921" s="24"/>
      <c r="F921" s="24"/>
      <c r="G921" s="27"/>
      <c r="H921" s="27"/>
    </row>
    <row r="922">
      <c r="E922" s="24"/>
      <c r="F922" s="24"/>
      <c r="G922" s="27"/>
      <c r="H922" s="27"/>
    </row>
    <row r="923">
      <c r="E923" s="24"/>
      <c r="F923" s="24"/>
      <c r="G923" s="27"/>
      <c r="H923" s="27"/>
    </row>
    <row r="924">
      <c r="E924" s="24"/>
      <c r="F924" s="24"/>
      <c r="G924" s="27"/>
      <c r="H924" s="27"/>
    </row>
    <row r="925">
      <c r="E925" s="24"/>
      <c r="F925" s="24"/>
      <c r="G925" s="27"/>
      <c r="H925" s="27"/>
    </row>
    <row r="926">
      <c r="E926" s="24"/>
      <c r="F926" s="24"/>
      <c r="G926" s="27"/>
      <c r="H926" s="27"/>
    </row>
    <row r="927">
      <c r="E927" s="24"/>
      <c r="F927" s="24"/>
      <c r="G927" s="27"/>
      <c r="H927" s="27"/>
    </row>
    <row r="928">
      <c r="E928" s="24"/>
      <c r="F928" s="24"/>
      <c r="G928" s="27"/>
      <c r="H928" s="27"/>
    </row>
    <row r="929">
      <c r="E929" s="24"/>
      <c r="F929" s="24"/>
      <c r="G929" s="27"/>
      <c r="H929" s="27"/>
    </row>
    <row r="930">
      <c r="E930" s="24"/>
      <c r="F930" s="24"/>
      <c r="G930" s="27"/>
      <c r="H930" s="27"/>
    </row>
    <row r="931">
      <c r="E931" s="24"/>
      <c r="F931" s="24"/>
      <c r="G931" s="27"/>
      <c r="H931" s="27"/>
    </row>
    <row r="932">
      <c r="E932" s="24"/>
      <c r="F932" s="24"/>
      <c r="G932" s="27"/>
      <c r="H932" s="27"/>
    </row>
    <row r="933">
      <c r="E933" s="24"/>
      <c r="F933" s="24"/>
      <c r="G933" s="27"/>
      <c r="H933" s="27"/>
    </row>
    <row r="934">
      <c r="E934" s="24"/>
      <c r="F934" s="24"/>
      <c r="G934" s="27"/>
      <c r="H934" s="27"/>
    </row>
    <row r="935">
      <c r="E935" s="24"/>
      <c r="F935" s="24"/>
      <c r="G935" s="27"/>
      <c r="H935" s="27"/>
    </row>
    <row r="936">
      <c r="E936" s="24"/>
      <c r="F936" s="24"/>
      <c r="G936" s="27"/>
      <c r="H936" s="27"/>
    </row>
    <row r="937">
      <c r="E937" s="24"/>
      <c r="F937" s="24"/>
      <c r="G937" s="27"/>
      <c r="H937" s="27"/>
    </row>
    <row r="938">
      <c r="E938" s="24"/>
      <c r="F938" s="24"/>
      <c r="G938" s="27"/>
      <c r="H938" s="27"/>
    </row>
    <row r="939">
      <c r="E939" s="24"/>
      <c r="F939" s="24"/>
      <c r="G939" s="27"/>
      <c r="H939" s="27"/>
    </row>
    <row r="940">
      <c r="E940" s="24"/>
      <c r="F940" s="24"/>
      <c r="G940" s="27"/>
      <c r="H940" s="27"/>
    </row>
    <row r="941">
      <c r="E941" s="24"/>
      <c r="F941" s="24"/>
      <c r="G941" s="27"/>
      <c r="H941" s="27"/>
    </row>
    <row r="942">
      <c r="E942" s="24"/>
      <c r="F942" s="24"/>
      <c r="G942" s="27"/>
      <c r="H942" s="27"/>
    </row>
    <row r="943">
      <c r="E943" s="24"/>
      <c r="F943" s="24"/>
      <c r="G943" s="27"/>
      <c r="H943" s="27"/>
    </row>
    <row r="944">
      <c r="E944" s="24"/>
      <c r="F944" s="24"/>
      <c r="G944" s="27"/>
      <c r="H944" s="27"/>
    </row>
    <row r="945">
      <c r="E945" s="24"/>
      <c r="F945" s="24"/>
      <c r="G945" s="27"/>
      <c r="H945" s="27"/>
    </row>
    <row r="946">
      <c r="E946" s="24"/>
      <c r="F946" s="24"/>
      <c r="G946" s="27"/>
      <c r="H946" s="27"/>
    </row>
    <row r="947">
      <c r="E947" s="24"/>
      <c r="F947" s="24"/>
      <c r="G947" s="27"/>
      <c r="H947" s="27"/>
    </row>
    <row r="948">
      <c r="E948" s="24"/>
      <c r="F948" s="24"/>
      <c r="G948" s="27"/>
      <c r="H948" s="27"/>
    </row>
    <row r="949">
      <c r="E949" s="24"/>
      <c r="F949" s="24"/>
      <c r="G949" s="27"/>
      <c r="H949" s="27"/>
    </row>
    <row r="950">
      <c r="E950" s="24"/>
      <c r="F950" s="24"/>
      <c r="G950" s="27"/>
      <c r="H950" s="27"/>
    </row>
    <row r="951">
      <c r="E951" s="24"/>
      <c r="F951" s="24"/>
      <c r="G951" s="27"/>
      <c r="H951" s="27"/>
    </row>
    <row r="952">
      <c r="E952" s="24"/>
      <c r="F952" s="24"/>
      <c r="G952" s="27"/>
      <c r="H952" s="27"/>
    </row>
    <row r="953">
      <c r="E953" s="24"/>
      <c r="F953" s="24"/>
      <c r="G953" s="27"/>
      <c r="H953" s="27"/>
    </row>
    <row r="954">
      <c r="E954" s="24"/>
      <c r="F954" s="24"/>
      <c r="G954" s="27"/>
      <c r="H954" s="27"/>
    </row>
    <row r="955">
      <c r="E955" s="24"/>
      <c r="F955" s="24"/>
      <c r="G955" s="27"/>
      <c r="H955" s="27"/>
    </row>
    <row r="956">
      <c r="E956" s="24"/>
      <c r="F956" s="24"/>
      <c r="G956" s="27"/>
      <c r="H956" s="27"/>
    </row>
    <row r="957">
      <c r="E957" s="24"/>
      <c r="F957" s="24"/>
      <c r="G957" s="27"/>
      <c r="H957" s="27"/>
    </row>
    <row r="958">
      <c r="E958" s="24"/>
      <c r="F958" s="24"/>
      <c r="G958" s="27"/>
      <c r="H958" s="27"/>
    </row>
    <row r="959">
      <c r="E959" s="24"/>
      <c r="F959" s="24"/>
      <c r="G959" s="27"/>
      <c r="H959" s="27"/>
    </row>
    <row r="960">
      <c r="E960" s="24"/>
      <c r="F960" s="24"/>
      <c r="G960" s="27"/>
      <c r="H960" s="27"/>
    </row>
    <row r="961">
      <c r="E961" s="24"/>
      <c r="F961" s="24"/>
      <c r="G961" s="27"/>
      <c r="H961" s="27"/>
    </row>
    <row r="962">
      <c r="E962" s="24"/>
      <c r="F962" s="24"/>
      <c r="G962" s="27"/>
      <c r="H962" s="27"/>
    </row>
    <row r="963">
      <c r="E963" s="24"/>
      <c r="F963" s="24"/>
      <c r="G963" s="27"/>
      <c r="H963" s="27"/>
    </row>
    <row r="964">
      <c r="E964" s="24"/>
      <c r="F964" s="24"/>
      <c r="G964" s="27"/>
      <c r="H964" s="27"/>
    </row>
    <row r="965">
      <c r="E965" s="24"/>
      <c r="F965" s="24"/>
      <c r="G965" s="27"/>
      <c r="H965" s="27"/>
    </row>
    <row r="966">
      <c r="E966" s="24"/>
      <c r="F966" s="24"/>
      <c r="G966" s="27"/>
      <c r="H966" s="27"/>
    </row>
    <row r="967">
      <c r="E967" s="24"/>
      <c r="F967" s="24"/>
      <c r="G967" s="27"/>
      <c r="H967" s="27"/>
    </row>
    <row r="968">
      <c r="E968" s="24"/>
      <c r="F968" s="24"/>
      <c r="G968" s="27"/>
      <c r="H968" s="27"/>
    </row>
    <row r="969">
      <c r="E969" s="24"/>
      <c r="F969" s="24"/>
      <c r="G969" s="27"/>
      <c r="H969" s="27"/>
    </row>
    <row r="970">
      <c r="E970" s="24"/>
      <c r="F970" s="24"/>
      <c r="G970" s="27"/>
      <c r="H970" s="27"/>
    </row>
    <row r="971">
      <c r="E971" s="24"/>
      <c r="F971" s="24"/>
      <c r="G971" s="27"/>
      <c r="H971" s="27"/>
    </row>
    <row r="972">
      <c r="E972" s="24"/>
      <c r="F972" s="24"/>
      <c r="G972" s="27"/>
      <c r="H972" s="27"/>
    </row>
    <row r="973">
      <c r="E973" s="24"/>
      <c r="F973" s="24"/>
      <c r="G973" s="27"/>
      <c r="H973" s="27"/>
    </row>
    <row r="974">
      <c r="E974" s="24"/>
      <c r="F974" s="24"/>
      <c r="G974" s="27"/>
      <c r="H974" s="27"/>
    </row>
    <row r="975">
      <c r="E975" s="24"/>
      <c r="F975" s="24"/>
      <c r="G975" s="27"/>
      <c r="H975" s="27"/>
    </row>
    <row r="976">
      <c r="E976" s="24"/>
      <c r="F976" s="24"/>
      <c r="G976" s="27"/>
      <c r="H976" s="27"/>
    </row>
    <row r="977">
      <c r="E977" s="24"/>
      <c r="F977" s="24"/>
      <c r="G977" s="27"/>
      <c r="H977" s="27"/>
    </row>
    <row r="978">
      <c r="E978" s="24"/>
      <c r="F978" s="24"/>
      <c r="G978" s="27"/>
      <c r="H978" s="27"/>
    </row>
    <row r="979">
      <c r="E979" s="24"/>
      <c r="F979" s="24"/>
      <c r="G979" s="27"/>
      <c r="H979" s="27"/>
    </row>
    <row r="980">
      <c r="E980" s="24"/>
      <c r="F980" s="24"/>
      <c r="G980" s="27"/>
      <c r="H980" s="27"/>
    </row>
    <row r="981">
      <c r="E981" s="24"/>
      <c r="F981" s="24"/>
      <c r="G981" s="27"/>
      <c r="H981" s="27"/>
    </row>
    <row r="982">
      <c r="E982" s="24"/>
      <c r="F982" s="24"/>
      <c r="G982" s="27"/>
      <c r="H982" s="27"/>
    </row>
    <row r="983">
      <c r="E983" s="24"/>
      <c r="F983" s="24"/>
      <c r="G983" s="27"/>
      <c r="H983" s="27"/>
    </row>
    <row r="984">
      <c r="E984" s="24"/>
      <c r="F984" s="24"/>
      <c r="G984" s="27"/>
      <c r="H984" s="27"/>
    </row>
    <row r="985">
      <c r="E985" s="24"/>
      <c r="F985" s="24"/>
      <c r="G985" s="27"/>
      <c r="H985" s="27"/>
    </row>
    <row r="986">
      <c r="E986" s="24"/>
      <c r="F986" s="24"/>
      <c r="G986" s="27"/>
      <c r="H986" s="27"/>
    </row>
    <row r="987">
      <c r="E987" s="24"/>
      <c r="F987" s="24"/>
      <c r="G987" s="27"/>
      <c r="H987" s="27"/>
    </row>
    <row r="988">
      <c r="E988" s="24"/>
      <c r="F988" s="24"/>
      <c r="G988" s="27"/>
      <c r="H988" s="27"/>
    </row>
    <row r="989">
      <c r="E989" s="24"/>
      <c r="F989" s="24"/>
      <c r="G989" s="27"/>
      <c r="H989" s="27"/>
    </row>
    <row r="990">
      <c r="E990" s="24"/>
      <c r="F990" s="24"/>
      <c r="G990" s="27"/>
      <c r="H990" s="27"/>
    </row>
    <row r="991">
      <c r="E991" s="24"/>
      <c r="F991" s="24"/>
      <c r="G991" s="27"/>
      <c r="H991" s="27"/>
    </row>
    <row r="992">
      <c r="E992" s="24"/>
      <c r="F992" s="24"/>
      <c r="G992" s="27"/>
      <c r="H992" s="27"/>
    </row>
    <row r="993">
      <c r="E993" s="24"/>
      <c r="F993" s="24"/>
      <c r="G993" s="27"/>
      <c r="H993" s="27"/>
    </row>
    <row r="994">
      <c r="E994" s="24"/>
      <c r="F994" s="24"/>
      <c r="G994" s="27"/>
      <c r="H994" s="27"/>
    </row>
    <row r="995">
      <c r="E995" s="24"/>
      <c r="F995" s="24"/>
      <c r="G995" s="27"/>
      <c r="H995" s="27"/>
    </row>
    <row r="996">
      <c r="E996" s="24"/>
      <c r="F996" s="24"/>
      <c r="G996" s="27"/>
      <c r="H996" s="27"/>
    </row>
    <row r="997">
      <c r="E997" s="24"/>
      <c r="F997" s="24"/>
      <c r="G997" s="27"/>
      <c r="H997" s="27"/>
    </row>
    <row r="998">
      <c r="E998" s="24"/>
      <c r="F998" s="24"/>
      <c r="G998" s="27"/>
      <c r="H998" s="27"/>
    </row>
    <row r="999">
      <c r="E999" s="24"/>
      <c r="F999" s="24"/>
      <c r="G999" s="27"/>
      <c r="H999" s="27"/>
    </row>
    <row r="1000">
      <c r="E1000" s="24"/>
      <c r="F1000" s="24"/>
      <c r="G1000" s="27"/>
      <c r="H1000" s="27"/>
    </row>
    <row r="1001">
      <c r="E1001" s="24"/>
      <c r="F1001" s="24"/>
      <c r="G1001" s="27"/>
      <c r="H1001" s="27"/>
    </row>
    <row r="1002">
      <c r="E1002" s="24"/>
      <c r="F1002" s="24"/>
      <c r="G1002" s="27"/>
      <c r="H1002" s="27"/>
    </row>
    <row r="1003">
      <c r="E1003" s="24"/>
      <c r="F1003" s="24"/>
      <c r="G1003" s="27"/>
      <c r="H1003" s="27"/>
    </row>
    <row r="1004">
      <c r="E1004" s="24"/>
      <c r="F1004" s="24"/>
      <c r="G1004" s="27"/>
      <c r="H1004" s="27"/>
    </row>
    <row r="1005">
      <c r="E1005" s="24"/>
      <c r="F1005" s="24"/>
      <c r="G1005" s="27"/>
      <c r="H1005" s="27"/>
    </row>
    <row r="1006">
      <c r="E1006" s="24"/>
      <c r="F1006" s="24"/>
      <c r="G1006" s="27"/>
      <c r="H1006" s="27"/>
    </row>
    <row r="1007">
      <c r="E1007" s="24"/>
      <c r="F1007" s="24"/>
      <c r="G1007" s="27"/>
      <c r="H1007" s="27"/>
    </row>
    <row r="1008">
      <c r="E1008" s="24"/>
      <c r="F1008" s="24"/>
      <c r="G1008" s="27"/>
      <c r="H1008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75"/>
    <col customWidth="1" min="7" max="7" width="15.75"/>
    <col customWidth="1" min="8" max="8" width="15.63"/>
    <col customWidth="1" min="9" max="9" width="17.63"/>
    <col customWidth="1" min="11" max="11" width="21.75"/>
  </cols>
  <sheetData>
    <row r="1">
      <c r="B1" s="9" t="s">
        <v>26</v>
      </c>
      <c r="C1" s="10" t="s">
        <v>27</v>
      </c>
      <c r="D1" s="10" t="s">
        <v>24</v>
      </c>
      <c r="E1" s="11" t="s">
        <v>28</v>
      </c>
      <c r="F1" s="11" t="s">
        <v>29</v>
      </c>
      <c r="G1" s="12" t="s">
        <v>32</v>
      </c>
      <c r="H1" s="12" t="s">
        <v>33</v>
      </c>
      <c r="I1" s="28" t="s">
        <v>179</v>
      </c>
      <c r="J1" s="28" t="s">
        <v>180</v>
      </c>
      <c r="K1" s="28" t="s">
        <v>181</v>
      </c>
      <c r="L1" s="28" t="s">
        <v>182</v>
      </c>
      <c r="M1" s="28" t="s">
        <v>183</v>
      </c>
    </row>
    <row r="2">
      <c r="B2" s="20" t="str">
        <f>IFERROR(__xludf.DUMMYFUNCTION("filter('Inventory Aging Report'!B2:B75,'Inventory Aging Report'!I2:I75&gt;=1)"),"XLM1007")</f>
        <v>XLM1007</v>
      </c>
      <c r="C2" s="20" t="str">
        <f t="array" ref="C2">xlookup(B2,'Inventory Aging Report'!$B$2:$B$75,'Inventory Aging Report'!$C$2:$C$75)</f>
        <v>Yogurt</v>
      </c>
      <c r="D2" s="20" t="str">
        <f t="array" ref="D2">xlookup(B2,'Inventory Aging Report'!$B$2:$B$75,'Inventory Aging Report'!$D$2:$D$75)</f>
        <v>Dairy</v>
      </c>
      <c r="E2" s="20">
        <f t="array" ref="E2">xlookup(B2,'Inventory Aging Report'!$B$2:$B$75,'Inventory Aging Report'!$E$2:$E$75)</f>
        <v>360</v>
      </c>
      <c r="F2" s="20">
        <f t="array" ref="F2">xlookup(B2,'Inventory Aging Report'!$B$2:$B$75,'Inventory Aging Report'!$F$2:$F$75)</f>
        <v>390</v>
      </c>
      <c r="G2" s="29">
        <f t="array" ref="G2">xlookup(B2,'Inventory Aging Report'!$B$2:$B$75,'Inventory Aging Report'!$I$2:$I$75)</f>
        <v>88</v>
      </c>
      <c r="H2" s="30" t="str">
        <f t="array" ref="H2">xlookup(B2,'Inventory Aging Report'!$B$2:$B$75,'Inventory Aging Report'!$J$2:$J$75)</f>
        <v>61 - 90 days</v>
      </c>
      <c r="I2" s="31">
        <f>iferror(vlookup(D2,Assumptions!$B$16:$E$23,(if(G2&lt;11,2,if(G2&lt;21,3,if(G2&lt;31,4,"no discount")))),false),0)</f>
        <v>0</v>
      </c>
      <c r="J2" s="31">
        <f>iferror(vlookup(D2,Assumptions!$B$29:$E$36,(if(G2&lt;11,2,if(G2&lt;21,3,if(G2&lt;31,4,"no discount")))),false),0)</f>
        <v>0</v>
      </c>
      <c r="K2" s="31">
        <f>vlookup(D2,Assumptions!$B$52:$C$59,2,false)</f>
        <v>0.15</v>
      </c>
      <c r="L2" s="20">
        <f t="shared" ref="L2:L52" si="1">E2*(1+K2)</f>
        <v>414</v>
      </c>
      <c r="M2" s="20">
        <f t="shared" ref="M2:M52" si="2">F2*L2*(1-I2)*J2</f>
        <v>0</v>
      </c>
    </row>
    <row r="3">
      <c r="B3" s="20" t="str">
        <f>IFERROR(__xludf.DUMMYFUNCTION("""COMPUTED_VALUE"""),"XLM1008")</f>
        <v>XLM1008</v>
      </c>
      <c r="C3" s="20" t="str">
        <f t="array" ref="C3">xlookup(B3,'Inventory Aging Report'!$B$2:$B$75,'Inventory Aging Report'!$C$2:$C$75)</f>
        <v>Cheese (soft varieties)</v>
      </c>
      <c r="D3" s="20" t="str">
        <f t="array" ref="D3">xlookup(B3,'Inventory Aging Report'!$B$2:$B$75,'Inventory Aging Report'!$D$2:$D$75)</f>
        <v>Dairy</v>
      </c>
      <c r="E3" s="20">
        <f t="array" ref="E3">xlookup(B3,'Inventory Aging Report'!$B$2:$B$75,'Inventory Aging Report'!$E$2:$E$75)</f>
        <v>320</v>
      </c>
      <c r="F3" s="20">
        <f t="array" ref="F3">xlookup(B3,'Inventory Aging Report'!$B$2:$B$75,'Inventory Aging Report'!$F$2:$F$75)</f>
        <v>240</v>
      </c>
      <c r="G3" s="29">
        <f t="array" ref="G3">xlookup(B3,'Inventory Aging Report'!$B$2:$B$75,'Inventory Aging Report'!$I$2:$I$75)</f>
        <v>32</v>
      </c>
      <c r="H3" s="30" t="str">
        <f t="array" ref="H3">xlookup(B3,'Inventory Aging Report'!$B$2:$B$75,'Inventory Aging Report'!$J$2:$J$75)</f>
        <v>31 - 60 days</v>
      </c>
      <c r="I3" s="31">
        <f>iferror(vlookup(D3,Assumptions!$B$16:$E$23,(if(G3&lt;11,2,if(G3&lt;21,3,if(G3&lt;31,4,"no discount")))),false),0)</f>
        <v>0</v>
      </c>
      <c r="J3" s="31">
        <f>iferror(vlookup(D3,Assumptions!$B$29:$E$36,(if(G3&lt;11,2,if(G3&lt;21,3,if(G3&lt;31,4,"no discount")))),false),0)</f>
        <v>0</v>
      </c>
      <c r="K3" s="31">
        <f>vlookup(D3,Assumptions!$B$52:$C$59,2,false)</f>
        <v>0.15</v>
      </c>
      <c r="L3" s="20">
        <f t="shared" si="1"/>
        <v>368</v>
      </c>
      <c r="M3" s="20">
        <f t="shared" si="2"/>
        <v>0</v>
      </c>
    </row>
    <row r="4">
      <c r="B4" s="20" t="str">
        <f>IFERROR(__xludf.DUMMYFUNCTION("""COMPUTED_VALUE"""),"XLM1009")</f>
        <v>XLM1009</v>
      </c>
      <c r="C4" s="20" t="str">
        <f t="array" ref="C4">xlookup(B4,'Inventory Aging Report'!$B$2:$B$75,'Inventory Aging Report'!$C$2:$C$75)</f>
        <v>Eggs</v>
      </c>
      <c r="D4" s="20" t="str">
        <f t="array" ref="D4">xlookup(B4,'Inventory Aging Report'!$B$2:$B$75,'Inventory Aging Report'!$D$2:$D$75)</f>
        <v>Dairy</v>
      </c>
      <c r="E4" s="20">
        <f t="array" ref="E4">xlookup(B4,'Inventory Aging Report'!$B$2:$B$75,'Inventory Aging Report'!$E$2:$E$75)</f>
        <v>620</v>
      </c>
      <c r="F4" s="20">
        <f t="array" ref="F4">xlookup(B4,'Inventory Aging Report'!$B$2:$B$75,'Inventory Aging Report'!$F$2:$F$75)</f>
        <v>260</v>
      </c>
      <c r="G4" s="29">
        <f t="array" ref="G4">xlookup(B4,'Inventory Aging Report'!$B$2:$B$75,'Inventory Aging Report'!$I$2:$I$75)</f>
        <v>136</v>
      </c>
      <c r="H4" s="30" t="str">
        <f t="array" ref="H4">xlookup(B4,'Inventory Aging Report'!$B$2:$B$75,'Inventory Aging Report'!$J$2:$J$75)</f>
        <v>&gt;121 days</v>
      </c>
      <c r="I4" s="31">
        <f>iferror(vlookup(D4,Assumptions!$B$16:$E$23,(if(G4&lt;11,2,if(G4&lt;21,3,if(G4&lt;31,4,"no discount")))),false),0)</f>
        <v>0</v>
      </c>
      <c r="J4" s="31">
        <f>iferror(vlookup(D4,Assumptions!$B$29:$E$36,(if(G4&lt;11,2,if(G4&lt;21,3,if(G4&lt;31,4,"no discount")))),false),0)</f>
        <v>0</v>
      </c>
      <c r="K4" s="31">
        <f>vlookup(D4,Assumptions!$B$52:$C$59,2,false)</f>
        <v>0.15</v>
      </c>
      <c r="L4" s="20">
        <f t="shared" si="1"/>
        <v>713</v>
      </c>
      <c r="M4" s="20">
        <f t="shared" si="2"/>
        <v>0</v>
      </c>
    </row>
    <row r="5">
      <c r="B5" s="20" t="str">
        <f>IFERROR(__xludf.DUMMYFUNCTION("""COMPUTED_VALUE"""),"XLM1010")</f>
        <v>XLM1010</v>
      </c>
      <c r="C5" s="20" t="str">
        <f t="array" ref="C5">xlookup(B5,'Inventory Aging Report'!$B$2:$B$75,'Inventory Aging Report'!$C$2:$C$75)</f>
        <v>Sour cream</v>
      </c>
      <c r="D5" s="20" t="str">
        <f t="array" ref="D5">xlookup(B5,'Inventory Aging Report'!$B$2:$B$75,'Inventory Aging Report'!$D$2:$D$75)</f>
        <v>Dairy</v>
      </c>
      <c r="E5" s="20">
        <f t="array" ref="E5">xlookup(B5,'Inventory Aging Report'!$B$2:$B$75,'Inventory Aging Report'!$E$2:$E$75)</f>
        <v>500</v>
      </c>
      <c r="F5" s="20">
        <f t="array" ref="F5">xlookup(B5,'Inventory Aging Report'!$B$2:$B$75,'Inventory Aging Report'!$F$2:$F$75)</f>
        <v>280</v>
      </c>
      <c r="G5" s="29">
        <f t="array" ref="G5">xlookup(B5,'Inventory Aging Report'!$B$2:$B$75,'Inventory Aging Report'!$I$2:$I$75)</f>
        <v>36</v>
      </c>
      <c r="H5" s="30" t="str">
        <f t="array" ref="H5">xlookup(B5,'Inventory Aging Report'!$B$2:$B$75,'Inventory Aging Report'!$J$2:$J$75)</f>
        <v>31 - 60 days</v>
      </c>
      <c r="I5" s="31">
        <f>iferror(vlookup(D5,Assumptions!$B$16:$E$23,(if(G5&lt;11,2,if(G5&lt;21,3,if(G5&lt;31,4,"no discount")))),false),0)</f>
        <v>0</v>
      </c>
      <c r="J5" s="31">
        <f>iferror(vlookup(D5,Assumptions!$B$29:$E$36,(if(G5&lt;11,2,if(G5&lt;21,3,if(G5&lt;31,4,"no discount")))),false),0)</f>
        <v>0</v>
      </c>
      <c r="K5" s="31">
        <f>vlookup(D5,Assumptions!$B$52:$C$59,2,false)</f>
        <v>0.15</v>
      </c>
      <c r="L5" s="20">
        <f t="shared" si="1"/>
        <v>575</v>
      </c>
      <c r="M5" s="20">
        <f t="shared" si="2"/>
        <v>0</v>
      </c>
    </row>
    <row r="6">
      <c r="B6" s="20" t="str">
        <f>IFERROR(__xludf.DUMMYFUNCTION("""COMPUTED_VALUE"""),"XLM1011")</f>
        <v>XLM1011</v>
      </c>
      <c r="C6" s="20" t="str">
        <f t="array" ref="C6">xlookup(B6,'Inventory Aging Report'!$B$2:$B$75,'Inventory Aging Report'!$C$2:$C$75)</f>
        <v>Whipped cream</v>
      </c>
      <c r="D6" s="20" t="str">
        <f t="array" ref="D6">xlookup(B6,'Inventory Aging Report'!$B$2:$B$75,'Inventory Aging Report'!$D$2:$D$75)</f>
        <v>Dairy</v>
      </c>
      <c r="E6" s="20">
        <f t="array" ref="E6">xlookup(B6,'Inventory Aging Report'!$B$2:$B$75,'Inventory Aging Report'!$E$2:$E$75)</f>
        <v>460</v>
      </c>
      <c r="F6" s="20">
        <f t="array" ref="F6">xlookup(B6,'Inventory Aging Report'!$B$2:$B$75,'Inventory Aging Report'!$F$2:$F$75)</f>
        <v>540</v>
      </c>
      <c r="G6" s="29">
        <f t="array" ref="G6">xlookup(B6,'Inventory Aging Report'!$B$2:$B$75,'Inventory Aging Report'!$I$2:$I$75)</f>
        <v>46</v>
      </c>
      <c r="H6" s="30" t="str">
        <f t="array" ref="H6">xlookup(B6,'Inventory Aging Report'!$B$2:$B$75,'Inventory Aging Report'!$J$2:$J$75)</f>
        <v>31 - 60 days</v>
      </c>
      <c r="I6" s="31">
        <f>iferror(vlookup(D6,Assumptions!$B$16:$E$23,(if(G6&lt;11,2,if(G6&lt;21,3,if(G6&lt;31,4,"no discount")))),false),0)</f>
        <v>0</v>
      </c>
      <c r="J6" s="31">
        <f>iferror(vlookup(D6,Assumptions!$B$29:$E$36,(if(G6&lt;11,2,if(G6&lt;21,3,if(G6&lt;31,4,"no discount")))),false),0)</f>
        <v>0</v>
      </c>
      <c r="K6" s="31">
        <f>vlookup(D6,Assumptions!$B$52:$C$59,2,false)</f>
        <v>0.15</v>
      </c>
      <c r="L6" s="20">
        <f t="shared" si="1"/>
        <v>529</v>
      </c>
      <c r="M6" s="20">
        <f t="shared" si="2"/>
        <v>0</v>
      </c>
    </row>
    <row r="7">
      <c r="B7" s="20" t="str">
        <f>IFERROR(__xludf.DUMMYFUNCTION("""COMPUTED_VALUE"""),"XLM1013")</f>
        <v>XLM1013</v>
      </c>
      <c r="C7" s="20" t="str">
        <f t="array" ref="C7">xlookup(B7,'Inventory Aging Report'!$B$2:$B$75,'Inventory Aging Report'!$C$2:$C$75)</f>
        <v>Margarine</v>
      </c>
      <c r="D7" s="20" t="str">
        <f t="array" ref="D7">xlookup(B7,'Inventory Aging Report'!$B$2:$B$75,'Inventory Aging Report'!$D$2:$D$75)</f>
        <v>Dairy</v>
      </c>
      <c r="E7" s="20">
        <f t="array" ref="E7">xlookup(B7,'Inventory Aging Report'!$B$2:$B$75,'Inventory Aging Report'!$E$2:$E$75)</f>
        <v>400</v>
      </c>
      <c r="F7" s="20">
        <f t="array" ref="F7">xlookup(B7,'Inventory Aging Report'!$B$2:$B$75,'Inventory Aging Report'!$F$2:$F$75)</f>
        <v>150</v>
      </c>
      <c r="G7" s="29">
        <f t="array" ref="G7">xlookup(B7,'Inventory Aging Report'!$B$2:$B$75,'Inventory Aging Report'!$I$2:$I$75)</f>
        <v>229</v>
      </c>
      <c r="H7" s="30" t="str">
        <f t="array" ref="H7">xlookup(B7,'Inventory Aging Report'!$B$2:$B$75,'Inventory Aging Report'!$J$2:$J$75)</f>
        <v>&gt;121 days</v>
      </c>
      <c r="I7" s="31">
        <f>iferror(vlookup(D7,Assumptions!$B$16:$E$23,(if(G7&lt;11,2,if(G7&lt;21,3,if(G7&lt;31,4,"no discount")))),false),0)</f>
        <v>0</v>
      </c>
      <c r="J7" s="31">
        <f>iferror(vlookup(D7,Assumptions!$B$29:$E$36,(if(G7&lt;11,2,if(G7&lt;21,3,if(G7&lt;31,4,"no discount")))),false),0)</f>
        <v>0</v>
      </c>
      <c r="K7" s="31">
        <f>vlookup(D7,Assumptions!$B$52:$C$59,2,false)</f>
        <v>0.15</v>
      </c>
      <c r="L7" s="20">
        <f t="shared" si="1"/>
        <v>460</v>
      </c>
      <c r="M7" s="20">
        <f t="shared" si="2"/>
        <v>0</v>
      </c>
    </row>
    <row r="8">
      <c r="B8" s="20" t="str">
        <f>IFERROR(__xludf.DUMMYFUNCTION("""COMPUTED_VALUE"""),"XLM1014")</f>
        <v>XLM1014</v>
      </c>
      <c r="C8" s="20" t="str">
        <f t="array" ref="C8">xlookup(B8,'Inventory Aging Report'!$B$2:$B$75,'Inventory Aging Report'!$C$2:$C$75)</f>
        <v>Canned fish (tuna, salmon)</v>
      </c>
      <c r="D8" s="20" t="str">
        <f t="array" ref="D8">xlookup(B8,'Inventory Aging Report'!$B$2:$B$75,'Inventory Aging Report'!$D$2:$D$75)</f>
        <v>Canned Goods</v>
      </c>
      <c r="E8" s="20">
        <f t="array" ref="E8">xlookup(B8,'Inventory Aging Report'!$B$2:$B$75,'Inventory Aging Report'!$E$2:$E$75)</f>
        <v>370</v>
      </c>
      <c r="F8" s="20">
        <f t="array" ref="F8">xlookup(B8,'Inventory Aging Report'!$B$2:$B$75,'Inventory Aging Report'!$F$2:$F$75)</f>
        <v>260</v>
      </c>
      <c r="G8" s="29">
        <f t="array" ref="G8">xlookup(B8,'Inventory Aging Report'!$B$2:$B$75,'Inventory Aging Report'!$I$2:$I$75)</f>
        <v>98</v>
      </c>
      <c r="H8" s="30" t="str">
        <f t="array" ref="H8">xlookup(B8,'Inventory Aging Report'!$B$2:$B$75,'Inventory Aging Report'!$J$2:$J$75)</f>
        <v>91 - 120 days</v>
      </c>
      <c r="I8" s="31">
        <f>iferror(vlookup(D8,Assumptions!$B$16:$E$23,(if(G8&lt;11,2,if(G8&lt;21,3,if(G8&lt;31,4,"no discount")))),false),0)</f>
        <v>0</v>
      </c>
      <c r="J8" s="31">
        <f>iferror(vlookup(D8,Assumptions!$B$29:$E$36,(if(G8&lt;11,2,if(G8&lt;21,3,if(G8&lt;31,4,"no discount")))),false),0)</f>
        <v>0</v>
      </c>
      <c r="K8" s="31">
        <f>vlookup(D8,Assumptions!$B$52:$C$59,2,false)</f>
        <v>0.28</v>
      </c>
      <c r="L8" s="20">
        <f t="shared" si="1"/>
        <v>473.6</v>
      </c>
      <c r="M8" s="20">
        <f t="shared" si="2"/>
        <v>0</v>
      </c>
    </row>
    <row r="9">
      <c r="B9" s="20" t="str">
        <f>IFERROR(__xludf.DUMMYFUNCTION("""COMPUTED_VALUE"""),"XLM1015")</f>
        <v>XLM1015</v>
      </c>
      <c r="C9" s="20" t="str">
        <f t="array" ref="C9">xlookup(B9,'Inventory Aging Report'!$B$2:$B$75,'Inventory Aging Report'!$C$2:$C$75)</f>
        <v>Canned soups</v>
      </c>
      <c r="D9" s="20" t="str">
        <f t="array" ref="D9">xlookup(B9,'Inventory Aging Report'!$B$2:$B$75,'Inventory Aging Report'!$D$2:$D$75)</f>
        <v>Canned Goods</v>
      </c>
      <c r="E9" s="20">
        <f t="array" ref="E9">xlookup(B9,'Inventory Aging Report'!$B$2:$B$75,'Inventory Aging Report'!$E$2:$E$75)</f>
        <v>420</v>
      </c>
      <c r="F9" s="20">
        <f t="array" ref="F9">xlookup(B9,'Inventory Aging Report'!$B$2:$B$75,'Inventory Aging Report'!$F$2:$F$75)</f>
        <v>286</v>
      </c>
      <c r="G9" s="29">
        <f t="array" ref="G9">xlookup(B9,'Inventory Aging Report'!$B$2:$B$75,'Inventory Aging Report'!$I$2:$I$75)</f>
        <v>203</v>
      </c>
      <c r="H9" s="30" t="str">
        <f t="array" ref="H9">xlookup(B9,'Inventory Aging Report'!$B$2:$B$75,'Inventory Aging Report'!$J$2:$J$75)</f>
        <v>&gt;121 days</v>
      </c>
      <c r="I9" s="31">
        <f>iferror(vlookup(D9,Assumptions!$B$16:$E$23,(if(G9&lt;11,2,if(G9&lt;21,3,if(G9&lt;31,4,"no discount")))),false),0)</f>
        <v>0</v>
      </c>
      <c r="J9" s="31">
        <f>iferror(vlookup(D9,Assumptions!$B$29:$E$36,(if(G9&lt;11,2,if(G9&lt;21,3,if(G9&lt;31,4,"no discount")))),false),0)</f>
        <v>0</v>
      </c>
      <c r="K9" s="31">
        <f>vlookup(D9,Assumptions!$B$52:$C$59,2,false)</f>
        <v>0.28</v>
      </c>
      <c r="L9" s="20">
        <f t="shared" si="1"/>
        <v>537.6</v>
      </c>
      <c r="M9" s="20">
        <f t="shared" si="2"/>
        <v>0</v>
      </c>
    </row>
    <row r="10">
      <c r="B10" s="20" t="str">
        <f>IFERROR(__xludf.DUMMYFUNCTION("""COMPUTED_VALUE"""),"XLM1016")</f>
        <v>XLM1016</v>
      </c>
      <c r="C10" s="20" t="str">
        <f t="array" ref="C10">xlookup(B10,'Inventory Aging Report'!$B$2:$B$75,'Inventory Aging Report'!$C$2:$C$75)</f>
        <v>Canned vegetables</v>
      </c>
      <c r="D10" s="20" t="str">
        <f t="array" ref="D10">xlookup(B10,'Inventory Aging Report'!$B$2:$B$75,'Inventory Aging Report'!$D$2:$D$75)</f>
        <v>Canned Goods</v>
      </c>
      <c r="E10" s="20">
        <f t="array" ref="E10">xlookup(B10,'Inventory Aging Report'!$B$2:$B$75,'Inventory Aging Report'!$E$2:$E$75)</f>
        <v>380</v>
      </c>
      <c r="F10" s="20">
        <f t="array" ref="F10">xlookup(B10,'Inventory Aging Report'!$B$2:$B$75,'Inventory Aging Report'!$F$2:$F$75)</f>
        <v>390</v>
      </c>
      <c r="G10" s="29">
        <f t="array" ref="G10">xlookup(B10,'Inventory Aging Report'!$B$2:$B$75,'Inventory Aging Report'!$I$2:$I$75)</f>
        <v>9</v>
      </c>
      <c r="H10" s="30" t="str">
        <f t="array" ref="H10">xlookup(B10,'Inventory Aging Report'!$B$2:$B$75,'Inventory Aging Report'!$J$2:$J$75)</f>
        <v>1 - 10 days</v>
      </c>
      <c r="I10" s="31">
        <f>iferror(vlookup(D10,Assumptions!$B$16:$E$23,(if(G10&lt;11,2,if(G10&lt;21,3,if(G10&lt;31,4,"no discount")))),false),0)</f>
        <v>0.5</v>
      </c>
      <c r="J10" s="31">
        <f>iferror(vlookup(D10,Assumptions!$B$29:$E$36,(if(G10&lt;11,2,if(G10&lt;21,3,if(G10&lt;31,4,"no discount")))),false),0)</f>
        <v>1</v>
      </c>
      <c r="K10" s="31">
        <f>vlookup(D10,Assumptions!$B$52:$C$59,2,false)</f>
        <v>0.28</v>
      </c>
      <c r="L10" s="20">
        <f t="shared" si="1"/>
        <v>486.4</v>
      </c>
      <c r="M10" s="20">
        <f t="shared" si="2"/>
        <v>94848</v>
      </c>
    </row>
    <row r="11">
      <c r="B11" s="20" t="str">
        <f>IFERROR(__xludf.DUMMYFUNCTION("""COMPUTED_VALUE"""),"XLM1018")</f>
        <v>XLM1018</v>
      </c>
      <c r="C11" s="20" t="str">
        <f t="array" ref="C11">xlookup(B11,'Inventory Aging Report'!$B$2:$B$75,'Inventory Aging Report'!$C$2:$C$75)</f>
        <v>Tomato sauce</v>
      </c>
      <c r="D11" s="20" t="str">
        <f t="array" ref="D11">xlookup(B11,'Inventory Aging Report'!$B$2:$B$75,'Inventory Aging Report'!$D$2:$D$75)</f>
        <v>Condiments</v>
      </c>
      <c r="E11" s="20">
        <f t="array" ref="E11">xlookup(B11,'Inventory Aging Report'!$B$2:$B$75,'Inventory Aging Report'!$E$2:$E$75)</f>
        <v>240</v>
      </c>
      <c r="F11" s="20">
        <f t="array" ref="F11">xlookup(B11,'Inventory Aging Report'!$B$2:$B$75,'Inventory Aging Report'!$F$2:$F$75)</f>
        <v>230</v>
      </c>
      <c r="G11" s="29">
        <f t="array" ref="G11">xlookup(B11,'Inventory Aging Report'!$B$2:$B$75,'Inventory Aging Report'!$I$2:$I$75)</f>
        <v>67</v>
      </c>
      <c r="H11" s="30" t="str">
        <f t="array" ref="H11">xlookup(B11,'Inventory Aging Report'!$B$2:$B$75,'Inventory Aging Report'!$J$2:$J$75)</f>
        <v>61 - 90 days</v>
      </c>
      <c r="I11" s="31">
        <f>iferror(vlookup(D11,Assumptions!$B$16:$E$23,(if(G11&lt;11,2,if(G11&lt;21,3,if(G11&lt;31,4,"no discount")))),false),0)</f>
        <v>0</v>
      </c>
      <c r="J11" s="31">
        <f>iferror(vlookup(D11,Assumptions!$B$29:$E$36,(if(G11&lt;11,2,if(G11&lt;21,3,if(G11&lt;31,4,"no discount")))),false),0)</f>
        <v>0</v>
      </c>
      <c r="K11" s="31">
        <f>vlookup(D11,Assumptions!$B$52:$C$59,2,false)</f>
        <v>0.32</v>
      </c>
      <c r="L11" s="20">
        <f t="shared" si="1"/>
        <v>316.8</v>
      </c>
      <c r="M11" s="20">
        <f t="shared" si="2"/>
        <v>0</v>
      </c>
    </row>
    <row r="12">
      <c r="B12" s="20" t="str">
        <f>IFERROR(__xludf.DUMMYFUNCTION("""COMPUTED_VALUE"""),"XLM1020")</f>
        <v>XLM1020</v>
      </c>
      <c r="C12" s="20" t="str">
        <f t="array" ref="C12">xlookup(B12,'Inventory Aging Report'!$B$2:$B$75,'Inventory Aging Report'!$C$2:$C$75)</f>
        <v>Salsa</v>
      </c>
      <c r="D12" s="20" t="str">
        <f t="array" ref="D12">xlookup(B12,'Inventory Aging Report'!$B$2:$B$75,'Inventory Aging Report'!$D$2:$D$75)</f>
        <v>Condiments</v>
      </c>
      <c r="E12" s="20">
        <f t="array" ref="E12">xlookup(B12,'Inventory Aging Report'!$B$2:$B$75,'Inventory Aging Report'!$E$2:$E$75)</f>
        <v>370</v>
      </c>
      <c r="F12" s="20">
        <f t="array" ref="F12">xlookup(B12,'Inventory Aging Report'!$B$2:$B$75,'Inventory Aging Report'!$F$2:$F$75)</f>
        <v>250</v>
      </c>
      <c r="G12" s="29">
        <f t="array" ref="G12">xlookup(B12,'Inventory Aging Report'!$B$2:$B$75,'Inventory Aging Report'!$I$2:$I$75)</f>
        <v>188</v>
      </c>
      <c r="H12" s="30" t="str">
        <f t="array" ref="H12">xlookup(B12,'Inventory Aging Report'!$B$2:$B$75,'Inventory Aging Report'!$J$2:$J$75)</f>
        <v>&gt;121 days</v>
      </c>
      <c r="I12" s="31">
        <f>iferror(vlookup(D12,Assumptions!$B$16:$E$23,(if(G12&lt;11,2,if(G12&lt;21,3,if(G12&lt;31,4,"no discount")))),false),0)</f>
        <v>0</v>
      </c>
      <c r="J12" s="31">
        <f>iferror(vlookup(D12,Assumptions!$B$29:$E$36,(if(G12&lt;11,2,if(G12&lt;21,3,if(G12&lt;31,4,"no discount")))),false),0)</f>
        <v>0</v>
      </c>
      <c r="K12" s="31">
        <f>vlookup(D12,Assumptions!$B$52:$C$59,2,false)</f>
        <v>0.32</v>
      </c>
      <c r="L12" s="20">
        <f t="shared" si="1"/>
        <v>488.4</v>
      </c>
      <c r="M12" s="20">
        <f t="shared" si="2"/>
        <v>0</v>
      </c>
    </row>
    <row r="13">
      <c r="B13" s="20" t="str">
        <f>IFERROR(__xludf.DUMMYFUNCTION("""COMPUTED_VALUE"""),"XLM1021")</f>
        <v>XLM1021</v>
      </c>
      <c r="C13" s="20" t="str">
        <f t="array" ref="C13">xlookup(B13,'Inventory Aging Report'!$B$2:$B$75,'Inventory Aging Report'!$C$2:$C$75)</f>
        <v>Ketchup</v>
      </c>
      <c r="D13" s="20" t="str">
        <f t="array" ref="D13">xlookup(B13,'Inventory Aging Report'!$B$2:$B$75,'Inventory Aging Report'!$D$2:$D$75)</f>
        <v>Condiments</v>
      </c>
      <c r="E13" s="20">
        <f t="array" ref="E13">xlookup(B13,'Inventory Aging Report'!$B$2:$B$75,'Inventory Aging Report'!$E$2:$E$75)</f>
        <v>470</v>
      </c>
      <c r="F13" s="20">
        <f t="array" ref="F13">xlookup(B13,'Inventory Aging Report'!$B$2:$B$75,'Inventory Aging Report'!$F$2:$F$75)</f>
        <v>540</v>
      </c>
      <c r="G13" s="29">
        <f t="array" ref="G13">xlookup(B13,'Inventory Aging Report'!$B$2:$B$75,'Inventory Aging Report'!$I$2:$I$75)</f>
        <v>52</v>
      </c>
      <c r="H13" s="30" t="str">
        <f t="array" ref="H13">xlookup(B13,'Inventory Aging Report'!$B$2:$B$75,'Inventory Aging Report'!$J$2:$J$75)</f>
        <v>31 - 60 days</v>
      </c>
      <c r="I13" s="31">
        <f>iferror(vlookup(D13,Assumptions!$B$16:$E$23,(if(G13&lt;11,2,if(G13&lt;21,3,if(G13&lt;31,4,"no discount")))),false),0)</f>
        <v>0</v>
      </c>
      <c r="J13" s="31">
        <f>iferror(vlookup(D13,Assumptions!$B$29:$E$36,(if(G13&lt;11,2,if(G13&lt;21,3,if(G13&lt;31,4,"no discount")))),false),0)</f>
        <v>0</v>
      </c>
      <c r="K13" s="31">
        <f>vlookup(D13,Assumptions!$B$52:$C$59,2,false)</f>
        <v>0.32</v>
      </c>
      <c r="L13" s="20">
        <f t="shared" si="1"/>
        <v>620.4</v>
      </c>
      <c r="M13" s="20">
        <f t="shared" si="2"/>
        <v>0</v>
      </c>
    </row>
    <row r="14">
      <c r="B14" s="20" t="str">
        <f>IFERROR(__xludf.DUMMYFUNCTION("""COMPUTED_VALUE"""),"XLM1022")</f>
        <v>XLM1022</v>
      </c>
      <c r="C14" s="20" t="str">
        <f t="array" ref="C14">xlookup(B14,'Inventory Aging Report'!$B$2:$B$75,'Inventory Aging Report'!$C$2:$C$75)</f>
        <v>Mustard</v>
      </c>
      <c r="D14" s="20" t="str">
        <f t="array" ref="D14">xlookup(B14,'Inventory Aging Report'!$B$2:$B$75,'Inventory Aging Report'!$D$2:$D$75)</f>
        <v>Condiments</v>
      </c>
      <c r="E14" s="20">
        <f t="array" ref="E14">xlookup(B14,'Inventory Aging Report'!$B$2:$B$75,'Inventory Aging Report'!$E$2:$E$75)</f>
        <v>400</v>
      </c>
      <c r="F14" s="20">
        <f t="array" ref="F14">xlookup(B14,'Inventory Aging Report'!$B$2:$B$75,'Inventory Aging Report'!$F$2:$F$75)</f>
        <v>420</v>
      </c>
      <c r="G14" s="29">
        <f t="array" ref="G14">xlookup(B14,'Inventory Aging Report'!$B$2:$B$75,'Inventory Aging Report'!$I$2:$I$75)</f>
        <v>169</v>
      </c>
      <c r="H14" s="30" t="str">
        <f t="array" ref="H14">xlookup(B14,'Inventory Aging Report'!$B$2:$B$75,'Inventory Aging Report'!$J$2:$J$75)</f>
        <v>&gt;121 days</v>
      </c>
      <c r="I14" s="31">
        <f>iferror(vlookup(D14,Assumptions!$B$16:$E$23,(if(G14&lt;11,2,if(G14&lt;21,3,if(G14&lt;31,4,"no discount")))),false),0)</f>
        <v>0</v>
      </c>
      <c r="J14" s="31">
        <f>iferror(vlookup(D14,Assumptions!$B$29:$E$36,(if(G14&lt;11,2,if(G14&lt;21,3,if(G14&lt;31,4,"no discount")))),false),0)</f>
        <v>0</v>
      </c>
      <c r="K14" s="31">
        <f>vlookup(D14,Assumptions!$B$52:$C$59,2,false)</f>
        <v>0.32</v>
      </c>
      <c r="L14" s="20">
        <f t="shared" si="1"/>
        <v>528</v>
      </c>
      <c r="M14" s="20">
        <f t="shared" si="2"/>
        <v>0</v>
      </c>
    </row>
    <row r="15">
      <c r="B15" s="20" t="str">
        <f>IFERROR(__xludf.DUMMYFUNCTION("""COMPUTED_VALUE"""),"XLM1024")</f>
        <v>XLM1024</v>
      </c>
      <c r="C15" s="20" t="str">
        <f t="array" ref="C15">xlookup(B15,'Inventory Aging Report'!$B$2:$B$75,'Inventory Aging Report'!$C$2:$C$75)</f>
        <v>Pickles</v>
      </c>
      <c r="D15" s="20" t="str">
        <f t="array" ref="D15">xlookup(B15,'Inventory Aging Report'!$B$2:$B$75,'Inventory Aging Report'!$D$2:$D$75)</f>
        <v>Condiments</v>
      </c>
      <c r="E15" s="20">
        <f t="array" ref="E15">xlookup(B15,'Inventory Aging Report'!$B$2:$B$75,'Inventory Aging Report'!$E$2:$E$75)</f>
        <v>360</v>
      </c>
      <c r="F15" s="20">
        <f t="array" ref="F15">xlookup(B15,'Inventory Aging Report'!$B$2:$B$75,'Inventory Aging Report'!$F$2:$F$75)</f>
        <v>460</v>
      </c>
      <c r="G15" s="29">
        <f t="array" ref="G15">xlookup(B15,'Inventory Aging Report'!$B$2:$B$75,'Inventory Aging Report'!$I$2:$I$75)</f>
        <v>124</v>
      </c>
      <c r="H15" s="30" t="str">
        <f t="array" ref="H15">xlookup(B15,'Inventory Aging Report'!$B$2:$B$75,'Inventory Aging Report'!$J$2:$J$75)</f>
        <v>&gt;121 days</v>
      </c>
      <c r="I15" s="31">
        <f>iferror(vlookup(D15,Assumptions!$B$16:$E$23,(if(G15&lt;11,2,if(G15&lt;21,3,if(G15&lt;31,4,"no discount")))),false),0)</f>
        <v>0</v>
      </c>
      <c r="J15" s="31">
        <f>iferror(vlookup(D15,Assumptions!$B$29:$E$36,(if(G15&lt;11,2,if(G15&lt;21,3,if(G15&lt;31,4,"no discount")))),false),0)</f>
        <v>0</v>
      </c>
      <c r="K15" s="31">
        <f>vlookup(D15,Assumptions!$B$52:$C$59,2,false)</f>
        <v>0.32</v>
      </c>
      <c r="L15" s="20">
        <f t="shared" si="1"/>
        <v>475.2</v>
      </c>
      <c r="M15" s="20">
        <f t="shared" si="2"/>
        <v>0</v>
      </c>
    </row>
    <row r="16">
      <c r="B16" s="20" t="str">
        <f>IFERROR(__xludf.DUMMYFUNCTION("""COMPUTED_VALUE"""),"XLM1025")</f>
        <v>XLM1025</v>
      </c>
      <c r="C16" s="20" t="str">
        <f t="array" ref="C16">xlookup(B16,'Inventory Aging Report'!$B$2:$B$75,'Inventory Aging Report'!$C$2:$C$75)</f>
        <v>Honey</v>
      </c>
      <c r="D16" s="20" t="str">
        <f t="array" ref="D16">xlookup(B16,'Inventory Aging Report'!$B$2:$B$75,'Inventory Aging Report'!$D$2:$D$75)</f>
        <v>Condiments</v>
      </c>
      <c r="E16" s="20">
        <f t="array" ref="E16">xlookup(B16,'Inventory Aging Report'!$B$2:$B$75,'Inventory Aging Report'!$E$2:$E$75)</f>
        <v>330</v>
      </c>
      <c r="F16" s="20">
        <f t="array" ref="F16">xlookup(B16,'Inventory Aging Report'!$B$2:$B$75,'Inventory Aging Report'!$F$2:$F$75)</f>
        <v>220</v>
      </c>
      <c r="G16" s="29">
        <f t="array" ref="G16">xlookup(B16,'Inventory Aging Report'!$B$2:$B$75,'Inventory Aging Report'!$I$2:$I$75)</f>
        <v>117</v>
      </c>
      <c r="H16" s="30" t="str">
        <f t="array" ref="H16">xlookup(B16,'Inventory Aging Report'!$B$2:$B$75,'Inventory Aging Report'!$J$2:$J$75)</f>
        <v>91 - 120 days</v>
      </c>
      <c r="I16" s="31">
        <f>iferror(vlookup(D16,Assumptions!$B$16:$E$23,(if(G16&lt;11,2,if(G16&lt;21,3,if(G16&lt;31,4,"no discount")))),false),0)</f>
        <v>0</v>
      </c>
      <c r="J16" s="31">
        <f>iferror(vlookup(D16,Assumptions!$B$29:$E$36,(if(G16&lt;11,2,if(G16&lt;21,3,if(G16&lt;31,4,"no discount")))),false),0)</f>
        <v>0</v>
      </c>
      <c r="K16" s="31">
        <f>vlookup(D16,Assumptions!$B$52:$C$59,2,false)</f>
        <v>0.32</v>
      </c>
      <c r="L16" s="20">
        <f t="shared" si="1"/>
        <v>435.6</v>
      </c>
      <c r="M16" s="20">
        <f t="shared" si="2"/>
        <v>0</v>
      </c>
    </row>
    <row r="17">
      <c r="B17" s="20" t="str">
        <f>IFERROR(__xludf.DUMMYFUNCTION("""COMPUTED_VALUE"""),"XLM1027")</f>
        <v>XLM1027</v>
      </c>
      <c r="C17" s="20" t="str">
        <f t="array" ref="C17">xlookup(B17,'Inventory Aging Report'!$B$2:$B$75,'Inventory Aging Report'!$C$2:$C$75)</f>
        <v>Nut butters (peanut butter, almond butter)</v>
      </c>
      <c r="D17" s="20" t="str">
        <f t="array" ref="D17">xlookup(B17,'Inventory Aging Report'!$B$2:$B$75,'Inventory Aging Report'!$D$2:$D$75)</f>
        <v>Condiments</v>
      </c>
      <c r="E17" s="20">
        <f t="array" ref="E17">xlookup(B17,'Inventory Aging Report'!$B$2:$B$75,'Inventory Aging Report'!$E$2:$E$75)</f>
        <v>380</v>
      </c>
      <c r="F17" s="20">
        <f t="array" ref="F17">xlookup(B17,'Inventory Aging Report'!$B$2:$B$75,'Inventory Aging Report'!$F$2:$F$75)</f>
        <v>160</v>
      </c>
      <c r="G17" s="29">
        <f t="array" ref="G17">xlookup(B17,'Inventory Aging Report'!$B$2:$B$75,'Inventory Aging Report'!$I$2:$I$75)</f>
        <v>220</v>
      </c>
      <c r="H17" s="30" t="str">
        <f t="array" ref="H17">xlookup(B17,'Inventory Aging Report'!$B$2:$B$75,'Inventory Aging Report'!$J$2:$J$75)</f>
        <v>&gt;121 days</v>
      </c>
      <c r="I17" s="31">
        <f>iferror(vlookup(D17,Assumptions!$B$16:$E$23,(if(G17&lt;11,2,if(G17&lt;21,3,if(G17&lt;31,4,"no discount")))),false),0)</f>
        <v>0</v>
      </c>
      <c r="J17" s="31">
        <f>iferror(vlookup(D17,Assumptions!$B$29:$E$36,(if(G17&lt;11,2,if(G17&lt;21,3,if(G17&lt;31,4,"no discount")))),false),0)</f>
        <v>0</v>
      </c>
      <c r="K17" s="31">
        <f>vlookup(D17,Assumptions!$B$52:$C$59,2,false)</f>
        <v>0.32</v>
      </c>
      <c r="L17" s="20">
        <f t="shared" si="1"/>
        <v>501.6</v>
      </c>
      <c r="M17" s="20">
        <f t="shared" si="2"/>
        <v>0</v>
      </c>
    </row>
    <row r="18">
      <c r="B18" s="20" t="str">
        <f>IFERROR(__xludf.DUMMYFUNCTION("""COMPUTED_VALUE"""),"XLM1030")</f>
        <v>XLM1030</v>
      </c>
      <c r="C18" s="20" t="str">
        <f t="array" ref="C18">xlookup(B18,'Inventory Aging Report'!$B$2:$B$75,'Inventory Aging Report'!$C$2:$C$75)</f>
        <v>Pancake mix</v>
      </c>
      <c r="D18" s="20" t="str">
        <f t="array" ref="D18">xlookup(B18,'Inventory Aging Report'!$B$2:$B$75,'Inventory Aging Report'!$D$2:$D$75)</f>
        <v>Snacks</v>
      </c>
      <c r="E18" s="20">
        <f t="array" ref="E18">xlookup(B18,'Inventory Aging Report'!$B$2:$B$75,'Inventory Aging Report'!$E$2:$E$75)</f>
        <v>300</v>
      </c>
      <c r="F18" s="20">
        <f t="array" ref="F18">xlookup(B18,'Inventory Aging Report'!$B$2:$B$75,'Inventory Aging Report'!$F$2:$F$75)</f>
        <v>390</v>
      </c>
      <c r="G18" s="29">
        <f t="array" ref="G18">xlookup(B18,'Inventory Aging Report'!$B$2:$B$75,'Inventory Aging Report'!$I$2:$I$75)</f>
        <v>194</v>
      </c>
      <c r="H18" s="30" t="str">
        <f t="array" ref="H18">xlookup(B18,'Inventory Aging Report'!$B$2:$B$75,'Inventory Aging Report'!$J$2:$J$75)</f>
        <v>&gt;121 days</v>
      </c>
      <c r="I18" s="31">
        <f>iferror(vlookup(D18,Assumptions!$B$16:$E$23,(if(G18&lt;11,2,if(G18&lt;21,3,if(G18&lt;31,4,"no discount")))),false),0)</f>
        <v>0</v>
      </c>
      <c r="J18" s="31">
        <f>iferror(vlookup(D18,Assumptions!$B$29:$E$36,(if(G18&lt;11,2,if(G18&lt;21,3,if(G18&lt;31,4,"no discount")))),false),0)</f>
        <v>0</v>
      </c>
      <c r="K18" s="31">
        <f>vlookup(D18,Assumptions!$B$52:$C$59,2,false)</f>
        <v>0.25</v>
      </c>
      <c r="L18" s="20">
        <f t="shared" si="1"/>
        <v>375</v>
      </c>
      <c r="M18" s="20">
        <f t="shared" si="2"/>
        <v>0</v>
      </c>
    </row>
    <row r="19">
      <c r="B19" s="20" t="str">
        <f>IFERROR(__xludf.DUMMYFUNCTION("""COMPUTED_VALUE"""),"XLM1031")</f>
        <v>XLM1031</v>
      </c>
      <c r="C19" s="20" t="str">
        <f t="array" ref="C19">xlookup(B19,'Inventory Aging Report'!$B$2:$B$75,'Inventory Aging Report'!$C$2:$C$75)</f>
        <v>Cake mix</v>
      </c>
      <c r="D19" s="20" t="str">
        <f t="array" ref="D19">xlookup(B19,'Inventory Aging Report'!$B$2:$B$75,'Inventory Aging Report'!$D$2:$D$75)</f>
        <v>Baking</v>
      </c>
      <c r="E19" s="20">
        <f t="array" ref="E19">xlookup(B19,'Inventory Aging Report'!$B$2:$B$75,'Inventory Aging Report'!$E$2:$E$75)</f>
        <v>370</v>
      </c>
      <c r="F19" s="20">
        <f t="array" ref="F19">xlookup(B19,'Inventory Aging Report'!$B$2:$B$75,'Inventory Aging Report'!$F$2:$F$75)</f>
        <v>230</v>
      </c>
      <c r="G19" s="29">
        <f t="array" ref="G19">xlookup(B19,'Inventory Aging Report'!$B$2:$B$75,'Inventory Aging Report'!$I$2:$I$75)</f>
        <v>19</v>
      </c>
      <c r="H19" s="30" t="str">
        <f t="array" ref="H19">xlookup(B19,'Inventory Aging Report'!$B$2:$B$75,'Inventory Aging Report'!$J$2:$J$75)</f>
        <v>11 - 20 days</v>
      </c>
      <c r="I19" s="31">
        <f>iferror(vlookup(D19,Assumptions!$B$16:$E$23,(if(G19&lt;11,2,if(G19&lt;21,3,if(G19&lt;31,4,"no discount")))),false),0)</f>
        <v>0.6</v>
      </c>
      <c r="J19" s="31">
        <f>iferror(vlookup(D19,Assumptions!$B$29:$E$36,(if(G19&lt;11,2,if(G19&lt;21,3,if(G19&lt;31,4,"no discount")))),false),0)</f>
        <v>0.75</v>
      </c>
      <c r="K19" s="31">
        <f>vlookup(D19,Assumptions!$B$52:$C$59,2,false)</f>
        <v>0</v>
      </c>
      <c r="L19" s="20">
        <f t="shared" si="1"/>
        <v>370</v>
      </c>
      <c r="M19" s="20">
        <f t="shared" si="2"/>
        <v>25530</v>
      </c>
    </row>
    <row r="20">
      <c r="B20" s="20" t="str">
        <f>IFERROR(__xludf.DUMMYFUNCTION("""COMPUTED_VALUE"""),"XLM1032")</f>
        <v>XLM1032</v>
      </c>
      <c r="C20" s="20" t="str">
        <f t="array" ref="C20">xlookup(B20,'Inventory Aging Report'!$B$2:$B$75,'Inventory Aging Report'!$C$2:$C$75)</f>
        <v>Bread</v>
      </c>
      <c r="D20" s="20" t="str">
        <f t="array" ref="D20">xlookup(B20,'Inventory Aging Report'!$B$2:$B$75,'Inventory Aging Report'!$D$2:$D$75)</f>
        <v>Baking</v>
      </c>
      <c r="E20" s="20">
        <f t="array" ref="E20">xlookup(B20,'Inventory Aging Report'!$B$2:$B$75,'Inventory Aging Report'!$E$2:$E$75)</f>
        <v>470</v>
      </c>
      <c r="F20" s="20">
        <f t="array" ref="F20">xlookup(B20,'Inventory Aging Report'!$B$2:$B$75,'Inventory Aging Report'!$F$2:$F$75)</f>
        <v>320</v>
      </c>
      <c r="G20" s="29">
        <f t="array" ref="G20">xlookup(B20,'Inventory Aging Report'!$B$2:$B$75,'Inventory Aging Report'!$I$2:$I$75)</f>
        <v>176</v>
      </c>
      <c r="H20" s="30" t="str">
        <f t="array" ref="H20">xlookup(B20,'Inventory Aging Report'!$B$2:$B$75,'Inventory Aging Report'!$J$2:$J$75)</f>
        <v>&gt;121 days</v>
      </c>
      <c r="I20" s="31">
        <f>iferror(vlookup(D20,Assumptions!$B$16:$E$23,(if(G20&lt;11,2,if(G20&lt;21,3,if(G20&lt;31,4,"no discount")))),false),0)</f>
        <v>0</v>
      </c>
      <c r="J20" s="31">
        <f>iferror(vlookup(D20,Assumptions!$B$29:$E$36,(if(G20&lt;11,2,if(G20&lt;21,3,if(G20&lt;31,4,"no discount")))),false),0)</f>
        <v>0</v>
      </c>
      <c r="K20" s="31">
        <f>vlookup(D20,Assumptions!$B$52:$C$59,2,false)</f>
        <v>0</v>
      </c>
      <c r="L20" s="20">
        <f t="shared" si="1"/>
        <v>470</v>
      </c>
      <c r="M20" s="20">
        <f t="shared" si="2"/>
        <v>0</v>
      </c>
    </row>
    <row r="21">
      <c r="B21" s="20" t="str">
        <f>IFERROR(__xludf.DUMMYFUNCTION("""COMPUTED_VALUE"""),"XLM1033")</f>
        <v>XLM1033</v>
      </c>
      <c r="C21" s="20" t="str">
        <f t="array" ref="C21">xlookup(B21,'Inventory Aging Report'!$B$2:$B$75,'Inventory Aging Report'!$C$2:$C$75)</f>
        <v>Tortillas</v>
      </c>
      <c r="D21" s="20" t="str">
        <f t="array" ref="D21">xlookup(B21,'Inventory Aging Report'!$B$2:$B$75,'Inventory Aging Report'!$D$2:$D$75)</f>
        <v>Baking</v>
      </c>
      <c r="E21" s="20">
        <f t="array" ref="E21">xlookup(B21,'Inventory Aging Report'!$B$2:$B$75,'Inventory Aging Report'!$E$2:$E$75)</f>
        <v>320</v>
      </c>
      <c r="F21" s="20">
        <f t="array" ref="F21">xlookup(B21,'Inventory Aging Report'!$B$2:$B$75,'Inventory Aging Report'!$F$2:$F$75)</f>
        <v>267</v>
      </c>
      <c r="G21" s="29">
        <f t="array" ref="G21">xlookup(B21,'Inventory Aging Report'!$B$2:$B$75,'Inventory Aging Report'!$I$2:$I$75)</f>
        <v>73</v>
      </c>
      <c r="H21" s="30" t="str">
        <f t="array" ref="H21">xlookup(B21,'Inventory Aging Report'!$B$2:$B$75,'Inventory Aging Report'!$J$2:$J$75)</f>
        <v>61 - 90 days</v>
      </c>
      <c r="I21" s="31">
        <f>iferror(vlookup(D21,Assumptions!$B$16:$E$23,(if(G21&lt;11,2,if(G21&lt;21,3,if(G21&lt;31,4,"no discount")))),false),0)</f>
        <v>0</v>
      </c>
      <c r="J21" s="31">
        <f>iferror(vlookup(D21,Assumptions!$B$29:$E$36,(if(G21&lt;11,2,if(G21&lt;21,3,if(G21&lt;31,4,"no discount")))),false),0)</f>
        <v>0</v>
      </c>
      <c r="K21" s="31">
        <f>vlookup(D21,Assumptions!$B$52:$C$59,2,false)</f>
        <v>0</v>
      </c>
      <c r="L21" s="20">
        <f t="shared" si="1"/>
        <v>320</v>
      </c>
      <c r="M21" s="20">
        <f t="shared" si="2"/>
        <v>0</v>
      </c>
    </row>
    <row r="22">
      <c r="B22" s="20" t="str">
        <f>IFERROR(__xludf.DUMMYFUNCTION("""COMPUTED_VALUE"""),"XLM1034")</f>
        <v>XLM1034</v>
      </c>
      <c r="C22" s="20" t="str">
        <f t="array" ref="C22">xlookup(B22,'Inventory Aging Report'!$B$2:$B$75,'Inventory Aging Report'!$C$2:$C$75)</f>
        <v>Crackers</v>
      </c>
      <c r="D22" s="20" t="str">
        <f t="array" ref="D22">xlookup(B22,'Inventory Aging Report'!$B$2:$B$75,'Inventory Aging Report'!$D$2:$D$75)</f>
        <v>Snacks</v>
      </c>
      <c r="E22" s="20">
        <f t="array" ref="E22">xlookup(B22,'Inventory Aging Report'!$B$2:$B$75,'Inventory Aging Report'!$E$2:$E$75)</f>
        <v>340</v>
      </c>
      <c r="F22" s="20">
        <f t="array" ref="F22">xlookup(B22,'Inventory Aging Report'!$B$2:$B$75,'Inventory Aging Report'!$F$2:$F$75)</f>
        <v>351</v>
      </c>
      <c r="G22" s="29">
        <f t="array" ref="G22">xlookup(B22,'Inventory Aging Report'!$B$2:$B$75,'Inventory Aging Report'!$I$2:$I$75)</f>
        <v>45</v>
      </c>
      <c r="H22" s="30" t="str">
        <f t="array" ref="H22">xlookup(B22,'Inventory Aging Report'!$B$2:$B$75,'Inventory Aging Report'!$J$2:$J$75)</f>
        <v>31 - 60 days</v>
      </c>
      <c r="I22" s="31">
        <f>iferror(vlookup(D22,Assumptions!$B$16:$E$23,(if(G22&lt;11,2,if(G22&lt;21,3,if(G22&lt;31,4,"no discount")))),false),0)</f>
        <v>0</v>
      </c>
      <c r="J22" s="31">
        <f>iferror(vlookup(D22,Assumptions!$B$29:$E$36,(if(G22&lt;11,2,if(G22&lt;21,3,if(G22&lt;31,4,"no discount")))),false),0)</f>
        <v>0</v>
      </c>
      <c r="K22" s="31">
        <f>vlookup(D22,Assumptions!$B$52:$C$59,2,false)</f>
        <v>0.25</v>
      </c>
      <c r="L22" s="20">
        <f t="shared" si="1"/>
        <v>425</v>
      </c>
      <c r="M22" s="20">
        <f t="shared" si="2"/>
        <v>0</v>
      </c>
    </row>
    <row r="23">
      <c r="B23" s="20" t="str">
        <f>IFERROR(__xludf.DUMMYFUNCTION("""COMPUTED_VALUE"""),"XLM1035")</f>
        <v>XLM1035</v>
      </c>
      <c r="C23" s="20" t="str">
        <f t="array" ref="C23">xlookup(B23,'Inventory Aging Report'!$B$2:$B$75,'Inventory Aging Report'!$C$2:$C$75)</f>
        <v>Cookies</v>
      </c>
      <c r="D23" s="20" t="str">
        <f t="array" ref="D23">xlookup(B23,'Inventory Aging Report'!$B$2:$B$75,'Inventory Aging Report'!$D$2:$D$75)</f>
        <v>Snacks</v>
      </c>
      <c r="E23" s="20">
        <f t="array" ref="E23">xlookup(B23,'Inventory Aging Report'!$B$2:$B$75,'Inventory Aging Report'!$E$2:$E$75)</f>
        <v>360</v>
      </c>
      <c r="F23" s="20">
        <f t="array" ref="F23">xlookup(B23,'Inventory Aging Report'!$B$2:$B$75,'Inventory Aging Report'!$F$2:$F$75)</f>
        <v>277</v>
      </c>
      <c r="G23" s="29">
        <f t="array" ref="G23">xlookup(B23,'Inventory Aging Report'!$B$2:$B$75,'Inventory Aging Report'!$I$2:$I$75)</f>
        <v>110</v>
      </c>
      <c r="H23" s="30" t="str">
        <f t="array" ref="H23">xlookup(B23,'Inventory Aging Report'!$B$2:$B$75,'Inventory Aging Report'!$J$2:$J$75)</f>
        <v>91 - 120 days</v>
      </c>
      <c r="I23" s="31">
        <f>iferror(vlookup(D23,Assumptions!$B$16:$E$23,(if(G23&lt;11,2,if(G23&lt;21,3,if(G23&lt;31,4,"no discount")))),false),0)</f>
        <v>0</v>
      </c>
      <c r="J23" s="31">
        <f>iferror(vlookup(D23,Assumptions!$B$29:$E$36,(if(G23&lt;11,2,if(G23&lt;21,3,if(G23&lt;31,4,"no discount")))),false),0)</f>
        <v>0</v>
      </c>
      <c r="K23" s="31">
        <f>vlookup(D23,Assumptions!$B$52:$C$59,2,false)</f>
        <v>0.25</v>
      </c>
      <c r="L23" s="20">
        <f t="shared" si="1"/>
        <v>450</v>
      </c>
      <c r="M23" s="20">
        <f t="shared" si="2"/>
        <v>0</v>
      </c>
    </row>
    <row r="24">
      <c r="B24" s="20" t="str">
        <f>IFERROR(__xludf.DUMMYFUNCTION("""COMPUTED_VALUE"""),"XLM1036")</f>
        <v>XLM1036</v>
      </c>
      <c r="C24" s="20" t="str">
        <f t="array" ref="C24">xlookup(B24,'Inventory Aging Report'!$B$2:$B$75,'Inventory Aging Report'!$C$2:$C$75)</f>
        <v>Potato chips</v>
      </c>
      <c r="D24" s="20" t="str">
        <f t="array" ref="D24">xlookup(B24,'Inventory Aging Report'!$B$2:$B$75,'Inventory Aging Report'!$D$2:$D$75)</f>
        <v>Snacks</v>
      </c>
      <c r="E24" s="20">
        <f t="array" ref="E24">xlookup(B24,'Inventory Aging Report'!$B$2:$B$75,'Inventory Aging Report'!$E$2:$E$75)</f>
        <v>620</v>
      </c>
      <c r="F24" s="20">
        <f t="array" ref="F24">xlookup(B24,'Inventory Aging Report'!$B$2:$B$75,'Inventory Aging Report'!$F$2:$F$75)</f>
        <v>230</v>
      </c>
      <c r="G24" s="29">
        <f t="array" ref="G24">xlookup(B24,'Inventory Aging Report'!$B$2:$B$75,'Inventory Aging Report'!$I$2:$I$75)</f>
        <v>147</v>
      </c>
      <c r="H24" s="30" t="str">
        <f t="array" ref="H24">xlookup(B24,'Inventory Aging Report'!$B$2:$B$75,'Inventory Aging Report'!$J$2:$J$75)</f>
        <v>&gt;121 days</v>
      </c>
      <c r="I24" s="31">
        <f>iferror(vlookup(D24,Assumptions!$B$16:$E$23,(if(G24&lt;11,2,if(G24&lt;21,3,if(G24&lt;31,4,"no discount")))),false),0)</f>
        <v>0</v>
      </c>
      <c r="J24" s="31">
        <f>iferror(vlookup(D24,Assumptions!$B$29:$E$36,(if(G24&lt;11,2,if(G24&lt;21,3,if(G24&lt;31,4,"no discount")))),false),0)</f>
        <v>0</v>
      </c>
      <c r="K24" s="31">
        <f>vlookup(D24,Assumptions!$B$52:$C$59,2,false)</f>
        <v>0.25</v>
      </c>
      <c r="L24" s="20">
        <f t="shared" si="1"/>
        <v>775</v>
      </c>
      <c r="M24" s="20">
        <f t="shared" si="2"/>
        <v>0</v>
      </c>
    </row>
    <row r="25">
      <c r="B25" s="20" t="str">
        <f>IFERROR(__xludf.DUMMYFUNCTION("""COMPUTED_VALUE"""),"XLM1039")</f>
        <v>XLM1039</v>
      </c>
      <c r="C25" s="20" t="str">
        <f t="array" ref="C25">xlookup(B25,'Inventory Aging Report'!$B$2:$B$75,'Inventory Aging Report'!$C$2:$C$75)</f>
        <v>Coffee (ground or whole bean)</v>
      </c>
      <c r="D25" s="20" t="str">
        <f t="array" ref="D25">xlookup(B25,'Inventory Aging Report'!$B$2:$B$75,'Inventory Aging Report'!$D$2:$D$75)</f>
        <v>Beverages</v>
      </c>
      <c r="E25" s="20">
        <f t="array" ref="E25">xlookup(B25,'Inventory Aging Report'!$B$2:$B$75,'Inventory Aging Report'!$E$2:$E$75)</f>
        <v>470</v>
      </c>
      <c r="F25" s="20">
        <f t="array" ref="F25">xlookup(B25,'Inventory Aging Report'!$B$2:$B$75,'Inventory Aging Report'!$F$2:$F$75)</f>
        <v>360</v>
      </c>
      <c r="G25" s="29">
        <f t="array" ref="G25">xlookup(B25,'Inventory Aging Report'!$B$2:$B$75,'Inventory Aging Report'!$I$2:$I$75)</f>
        <v>242</v>
      </c>
      <c r="H25" s="30" t="str">
        <f t="array" ref="H25">xlookup(B25,'Inventory Aging Report'!$B$2:$B$75,'Inventory Aging Report'!$J$2:$J$75)</f>
        <v>&gt;121 days</v>
      </c>
      <c r="I25" s="31">
        <f>iferror(vlookup(D25,Assumptions!$B$16:$E$23,(if(G25&lt;11,2,if(G25&lt;21,3,if(G25&lt;31,4,"no discount")))),false),0)</f>
        <v>0</v>
      </c>
      <c r="J25" s="31">
        <f>iferror(vlookup(D25,Assumptions!$B$29:$E$36,(if(G25&lt;11,2,if(G25&lt;21,3,if(G25&lt;31,4,"no discount")))),false),0)</f>
        <v>0</v>
      </c>
      <c r="K25" s="31">
        <f>vlookup(D25,Assumptions!$B$52:$C$59,2,false)</f>
        <v>0.3</v>
      </c>
      <c r="L25" s="20">
        <f t="shared" si="1"/>
        <v>611</v>
      </c>
      <c r="M25" s="20">
        <f t="shared" si="2"/>
        <v>0</v>
      </c>
    </row>
    <row r="26">
      <c r="B26" s="20" t="str">
        <f>IFERROR(__xludf.DUMMYFUNCTION("""COMPUTED_VALUE"""),"XLM1041")</f>
        <v>XLM1041</v>
      </c>
      <c r="C26" s="20" t="str">
        <f t="array" ref="C26">xlookup(B26,'Inventory Aging Report'!$B$2:$B$75,'Inventory Aging Report'!$C$2:$C$75)</f>
        <v>Energy drinks</v>
      </c>
      <c r="D26" s="20" t="str">
        <f t="array" ref="D26">xlookup(B26,'Inventory Aging Report'!$B$2:$B$75,'Inventory Aging Report'!$D$2:$D$75)</f>
        <v>Beverages</v>
      </c>
      <c r="E26" s="20">
        <f t="array" ref="E26">xlookup(B26,'Inventory Aging Report'!$B$2:$B$75,'Inventory Aging Report'!$E$2:$E$75)</f>
        <v>320</v>
      </c>
      <c r="F26" s="20">
        <f t="array" ref="F26">xlookup(B26,'Inventory Aging Report'!$B$2:$B$75,'Inventory Aging Report'!$F$2:$F$75)</f>
        <v>280</v>
      </c>
      <c r="G26" s="29">
        <f t="array" ref="G26">xlookup(B26,'Inventory Aging Report'!$B$2:$B$75,'Inventory Aging Report'!$I$2:$I$75)</f>
        <v>81</v>
      </c>
      <c r="H26" s="30" t="str">
        <f t="array" ref="H26">xlookup(B26,'Inventory Aging Report'!$B$2:$B$75,'Inventory Aging Report'!$J$2:$J$75)</f>
        <v>61 - 90 days</v>
      </c>
      <c r="I26" s="31">
        <f>iferror(vlookup(D26,Assumptions!$B$16:$E$23,(if(G26&lt;11,2,if(G26&lt;21,3,if(G26&lt;31,4,"no discount")))),false),0)</f>
        <v>0</v>
      </c>
      <c r="J26" s="31">
        <f>iferror(vlookup(D26,Assumptions!$B$29:$E$36,(if(G26&lt;11,2,if(G26&lt;21,3,if(G26&lt;31,4,"no discount")))),false),0)</f>
        <v>0</v>
      </c>
      <c r="K26" s="31">
        <f>vlookup(D26,Assumptions!$B$52:$C$59,2,false)</f>
        <v>0.3</v>
      </c>
      <c r="L26" s="20">
        <f t="shared" si="1"/>
        <v>416</v>
      </c>
      <c r="M26" s="20">
        <f t="shared" si="2"/>
        <v>0</v>
      </c>
    </row>
    <row r="27">
      <c r="B27" s="20" t="str">
        <f>IFERROR(__xludf.DUMMYFUNCTION("""COMPUTED_VALUE"""),"XLM1042")</f>
        <v>XLM1042</v>
      </c>
      <c r="C27" s="20" t="str">
        <f t="array" ref="C27">xlookup(B27,'Inventory Aging Report'!$B$2:$B$75,'Inventory Aging Report'!$C$2:$C$75)</f>
        <v>Sports drinks</v>
      </c>
      <c r="D27" s="20" t="str">
        <f t="array" ref="D27">xlookup(B27,'Inventory Aging Report'!$B$2:$B$75,'Inventory Aging Report'!$D$2:$D$75)</f>
        <v>Beverages</v>
      </c>
      <c r="E27" s="20">
        <f t="array" ref="E27">xlookup(B27,'Inventory Aging Report'!$B$2:$B$75,'Inventory Aging Report'!$E$2:$E$75)</f>
        <v>310</v>
      </c>
      <c r="F27" s="20">
        <f t="array" ref="F27">xlookup(B27,'Inventory Aging Report'!$B$2:$B$75,'Inventory Aging Report'!$F$2:$F$75)</f>
        <v>280</v>
      </c>
      <c r="G27" s="29">
        <f t="array" ref="G27">xlookup(B27,'Inventory Aging Report'!$B$2:$B$75,'Inventory Aging Report'!$I$2:$I$75)</f>
        <v>26</v>
      </c>
      <c r="H27" s="30" t="str">
        <f t="array" ref="H27">xlookup(B27,'Inventory Aging Report'!$B$2:$B$75,'Inventory Aging Report'!$J$2:$J$75)</f>
        <v>21 - 30 days</v>
      </c>
      <c r="I27" s="31">
        <f>iferror(vlookup(D27,Assumptions!$B$16:$E$23,(if(G27&lt;11,2,if(G27&lt;21,3,if(G27&lt;31,4,"no discount")))),false),0)</f>
        <v>0.4</v>
      </c>
      <c r="J27" s="31">
        <f>iferror(vlookup(D27,Assumptions!$B$29:$E$36,(if(G27&lt;11,2,if(G27&lt;21,3,if(G27&lt;31,4,"no discount")))),false),0)</f>
        <v>0.85</v>
      </c>
      <c r="K27" s="31">
        <f>vlookup(D27,Assumptions!$B$52:$C$59,2,false)</f>
        <v>0.3</v>
      </c>
      <c r="L27" s="20">
        <f t="shared" si="1"/>
        <v>403</v>
      </c>
      <c r="M27" s="20">
        <f t="shared" si="2"/>
        <v>57548.4</v>
      </c>
    </row>
    <row r="28">
      <c r="B28" s="20" t="str">
        <f>IFERROR(__xludf.DUMMYFUNCTION("""COMPUTED_VALUE"""),"XLM1044")</f>
        <v>XLM1044</v>
      </c>
      <c r="C28" s="20" t="str">
        <f t="array" ref="C28">xlookup(B28,'Inventory Aging Report'!$B$2:$B$75,'Inventory Aging Report'!$C$2:$C$75)</f>
        <v>Fruit juices (non-refrigerated)</v>
      </c>
      <c r="D28" s="20" t="str">
        <f t="array" ref="D28">xlookup(B28,'Inventory Aging Report'!$B$2:$B$75,'Inventory Aging Report'!$D$2:$D$75)</f>
        <v>Beverages</v>
      </c>
      <c r="E28" s="20">
        <f t="array" ref="E28">xlookup(B28,'Inventory Aging Report'!$B$2:$B$75,'Inventory Aging Report'!$E$2:$E$75)</f>
        <v>340</v>
      </c>
      <c r="F28" s="20">
        <f t="array" ref="F28">xlookup(B28,'Inventory Aging Report'!$B$2:$B$75,'Inventory Aging Report'!$F$2:$F$75)</f>
        <v>607</v>
      </c>
      <c r="G28" s="29">
        <f t="array" ref="G28">xlookup(B28,'Inventory Aging Report'!$B$2:$B$75,'Inventory Aging Report'!$I$2:$I$75)</f>
        <v>138</v>
      </c>
      <c r="H28" s="30" t="str">
        <f t="array" ref="H28">xlookup(B28,'Inventory Aging Report'!$B$2:$B$75,'Inventory Aging Report'!$J$2:$J$75)</f>
        <v>&gt;121 days</v>
      </c>
      <c r="I28" s="31">
        <f>iferror(vlookup(D28,Assumptions!$B$16:$E$23,(if(G28&lt;11,2,if(G28&lt;21,3,if(G28&lt;31,4,"no discount")))),false),0)</f>
        <v>0</v>
      </c>
      <c r="J28" s="31">
        <f>iferror(vlookup(D28,Assumptions!$B$29:$E$36,(if(G28&lt;11,2,if(G28&lt;21,3,if(G28&lt;31,4,"no discount")))),false),0)</f>
        <v>0</v>
      </c>
      <c r="K28" s="31">
        <f>vlookup(D28,Assumptions!$B$52:$C$59,2,false)</f>
        <v>0.3</v>
      </c>
      <c r="L28" s="20">
        <f t="shared" si="1"/>
        <v>442</v>
      </c>
      <c r="M28" s="20">
        <f t="shared" si="2"/>
        <v>0</v>
      </c>
    </row>
    <row r="29">
      <c r="B29" s="20" t="str">
        <f>IFERROR(__xludf.DUMMYFUNCTION("""COMPUTED_VALUE"""),"XLM1045")</f>
        <v>XLM1045</v>
      </c>
      <c r="C29" s="20" t="str">
        <f t="array" ref="C29">xlookup(B29,'Inventory Aging Report'!$B$2:$B$75,'Inventory Aging Report'!$C$2:$C$75)</f>
        <v>Wine (some varieties)</v>
      </c>
      <c r="D29" s="20" t="str">
        <f t="array" ref="D29">xlookup(B29,'Inventory Aging Report'!$B$2:$B$75,'Inventory Aging Report'!$D$2:$D$75)</f>
        <v>Beverages</v>
      </c>
      <c r="E29" s="20">
        <f t="array" ref="E29">xlookup(B29,'Inventory Aging Report'!$B$2:$B$75,'Inventory Aging Report'!$E$2:$E$75)</f>
        <v>440</v>
      </c>
      <c r="F29" s="20">
        <f t="array" ref="F29">xlookup(B29,'Inventory Aging Report'!$B$2:$B$75,'Inventory Aging Report'!$F$2:$F$75)</f>
        <v>185</v>
      </c>
      <c r="G29" s="29">
        <f t="array" ref="G29">xlookup(B29,'Inventory Aging Report'!$B$2:$B$75,'Inventory Aging Report'!$I$2:$I$75)</f>
        <v>94</v>
      </c>
      <c r="H29" s="30" t="str">
        <f t="array" ref="H29">xlookup(B29,'Inventory Aging Report'!$B$2:$B$75,'Inventory Aging Report'!$J$2:$J$75)</f>
        <v>91 - 120 days</v>
      </c>
      <c r="I29" s="31">
        <f>iferror(vlookup(D29,Assumptions!$B$16:$E$23,(if(G29&lt;11,2,if(G29&lt;21,3,if(G29&lt;31,4,"no discount")))),false),0)</f>
        <v>0</v>
      </c>
      <c r="J29" s="31">
        <f>iferror(vlookup(D29,Assumptions!$B$29:$E$36,(if(G29&lt;11,2,if(G29&lt;21,3,if(G29&lt;31,4,"no discount")))),false),0)</f>
        <v>0</v>
      </c>
      <c r="K29" s="31">
        <f>vlookup(D29,Assumptions!$B$52:$C$59,2,false)</f>
        <v>0.3</v>
      </c>
      <c r="L29" s="20">
        <f t="shared" si="1"/>
        <v>572</v>
      </c>
      <c r="M29" s="20">
        <f t="shared" si="2"/>
        <v>0</v>
      </c>
    </row>
    <row r="30">
      <c r="B30" s="20" t="str">
        <f>IFERROR(__xludf.DUMMYFUNCTION("""COMPUTED_VALUE"""),"XLM1046")</f>
        <v>XLM1046</v>
      </c>
      <c r="C30" s="20" t="str">
        <f t="array" ref="C30">xlookup(B30,'Inventory Aging Report'!$B$2:$B$75,'Inventory Aging Report'!$C$2:$C$75)</f>
        <v>Beer (some varieties)</v>
      </c>
      <c r="D30" s="20" t="str">
        <f t="array" ref="D30">xlookup(B30,'Inventory Aging Report'!$B$2:$B$75,'Inventory Aging Report'!$D$2:$D$75)</f>
        <v>Beverages</v>
      </c>
      <c r="E30" s="20">
        <f t="array" ref="E30">xlookup(B30,'Inventory Aging Report'!$B$2:$B$75,'Inventory Aging Report'!$E$2:$E$75)</f>
        <v>360</v>
      </c>
      <c r="F30" s="20">
        <f t="array" ref="F30">xlookup(B30,'Inventory Aging Report'!$B$2:$B$75,'Inventory Aging Report'!$F$2:$F$75)</f>
        <v>270</v>
      </c>
      <c r="G30" s="29">
        <f t="array" ref="G30">xlookup(B30,'Inventory Aging Report'!$B$2:$B$75,'Inventory Aging Report'!$I$2:$I$75)</f>
        <v>160</v>
      </c>
      <c r="H30" s="30" t="str">
        <f t="array" ref="H30">xlookup(B30,'Inventory Aging Report'!$B$2:$B$75,'Inventory Aging Report'!$J$2:$J$75)</f>
        <v>&gt;121 days</v>
      </c>
      <c r="I30" s="31">
        <f>iferror(vlookup(D30,Assumptions!$B$16:$E$23,(if(G30&lt;11,2,if(G30&lt;21,3,if(G30&lt;31,4,"no discount")))),false),0)</f>
        <v>0</v>
      </c>
      <c r="J30" s="31">
        <f>iferror(vlookup(D30,Assumptions!$B$29:$E$36,(if(G30&lt;11,2,if(G30&lt;21,3,if(G30&lt;31,4,"no discount")))),false),0)</f>
        <v>0</v>
      </c>
      <c r="K30" s="31">
        <f>vlookup(D30,Assumptions!$B$52:$C$59,2,false)</f>
        <v>0.3</v>
      </c>
      <c r="L30" s="20">
        <f t="shared" si="1"/>
        <v>468</v>
      </c>
      <c r="M30" s="20">
        <f t="shared" si="2"/>
        <v>0</v>
      </c>
    </row>
    <row r="31">
      <c r="B31" s="20" t="str">
        <f>IFERROR(__xludf.DUMMYFUNCTION("""COMPUTED_VALUE"""),"XLM1047")</f>
        <v>XLM1047</v>
      </c>
      <c r="C31" s="20" t="str">
        <f t="array" ref="C31">xlookup(B31,'Inventory Aging Report'!$B$2:$B$75,'Inventory Aging Report'!$C$2:$C$75)</f>
        <v>Spirits (some varieties)</v>
      </c>
      <c r="D31" s="20" t="str">
        <f t="array" ref="D31">xlookup(B31,'Inventory Aging Report'!$B$2:$B$75,'Inventory Aging Report'!$D$2:$D$75)</f>
        <v>Beverages</v>
      </c>
      <c r="E31" s="20">
        <f t="array" ref="E31">xlookup(B31,'Inventory Aging Report'!$B$2:$B$75,'Inventory Aging Report'!$E$2:$E$75)</f>
        <v>400</v>
      </c>
      <c r="F31" s="20">
        <f t="array" ref="F31">xlookup(B31,'Inventory Aging Report'!$B$2:$B$75,'Inventory Aging Report'!$F$2:$F$75)</f>
        <v>316</v>
      </c>
      <c r="G31" s="29">
        <f t="array" ref="G31">xlookup(B31,'Inventory Aging Report'!$B$2:$B$75,'Inventory Aging Report'!$I$2:$I$75)</f>
        <v>60</v>
      </c>
      <c r="H31" s="30" t="str">
        <f t="array" ref="H31">xlookup(B31,'Inventory Aging Report'!$B$2:$B$75,'Inventory Aging Report'!$J$2:$J$75)</f>
        <v>31 - 60 days</v>
      </c>
      <c r="I31" s="31">
        <f>iferror(vlookup(D31,Assumptions!$B$16:$E$23,(if(G31&lt;11,2,if(G31&lt;21,3,if(G31&lt;31,4,"no discount")))),false),0)</f>
        <v>0</v>
      </c>
      <c r="J31" s="31">
        <f>iferror(vlookup(D31,Assumptions!$B$29:$E$36,(if(G31&lt;11,2,if(G31&lt;21,3,if(G31&lt;31,4,"no discount")))),false),0)</f>
        <v>0</v>
      </c>
      <c r="K31" s="31">
        <f>vlookup(D31,Assumptions!$B$52:$C$59,2,false)</f>
        <v>0.3</v>
      </c>
      <c r="L31" s="20">
        <f t="shared" si="1"/>
        <v>520</v>
      </c>
      <c r="M31" s="20">
        <f t="shared" si="2"/>
        <v>0</v>
      </c>
    </row>
    <row r="32">
      <c r="B32" s="20" t="str">
        <f>IFERROR(__xludf.DUMMYFUNCTION("""COMPUTED_VALUE"""),"XLM1049")</f>
        <v>XLM1049</v>
      </c>
      <c r="C32" s="20" t="str">
        <f t="array" ref="C32">xlookup(B32,'Inventory Aging Report'!$B$2:$B$75,'Inventory Aging Report'!$C$2:$C$75)</f>
        <v>Fresh herbs</v>
      </c>
      <c r="D32" s="20" t="str">
        <f t="array" ref="D32">xlookup(B32,'Inventory Aging Report'!$B$2:$B$75,'Inventory Aging Report'!$D$2:$D$75)</f>
        <v>Produce</v>
      </c>
      <c r="E32" s="20">
        <f t="array" ref="E32">xlookup(B32,'Inventory Aging Report'!$B$2:$B$75,'Inventory Aging Report'!$E$2:$E$75)</f>
        <v>300</v>
      </c>
      <c r="F32" s="20">
        <f t="array" ref="F32">xlookup(B32,'Inventory Aging Report'!$B$2:$B$75,'Inventory Aging Report'!$F$2:$F$75)</f>
        <v>584</v>
      </c>
      <c r="G32" s="29">
        <f t="array" ref="G32">xlookup(B32,'Inventory Aging Report'!$B$2:$B$75,'Inventory Aging Report'!$I$2:$I$75)</f>
        <v>198</v>
      </c>
      <c r="H32" s="30" t="str">
        <f t="array" ref="H32">xlookup(B32,'Inventory Aging Report'!$B$2:$B$75,'Inventory Aging Report'!$J$2:$J$75)</f>
        <v>&gt;121 days</v>
      </c>
      <c r="I32" s="31">
        <f>iferror(vlookup(D32,Assumptions!$B$16:$E$23,(if(G32&lt;11,2,if(G32&lt;21,3,if(G32&lt;31,4,"no discount")))),false),0)</f>
        <v>0</v>
      </c>
      <c r="J32" s="31">
        <f>iferror(vlookup(D32,Assumptions!$B$29:$E$36,(if(G32&lt;11,2,if(G32&lt;21,3,if(G32&lt;31,4,"no discount")))),false),0)</f>
        <v>0</v>
      </c>
      <c r="K32" s="31">
        <f>vlookup(D32,Assumptions!$B$52:$C$59,2,false)</f>
        <v>0.2</v>
      </c>
      <c r="L32" s="20">
        <f t="shared" si="1"/>
        <v>360</v>
      </c>
      <c r="M32" s="20">
        <f t="shared" si="2"/>
        <v>0</v>
      </c>
    </row>
    <row r="33">
      <c r="B33" s="20" t="str">
        <f>IFERROR(__xludf.DUMMYFUNCTION("""COMPUTED_VALUE"""),"XLM1050")</f>
        <v>XLM1050</v>
      </c>
      <c r="C33" s="20" t="str">
        <f t="array" ref="C33">xlookup(B33,'Inventory Aging Report'!$B$2:$B$75,'Inventory Aging Report'!$C$2:$C$75)</f>
        <v>Fresh mushrooms</v>
      </c>
      <c r="D33" s="20" t="str">
        <f t="array" ref="D33">xlookup(B33,'Inventory Aging Report'!$B$2:$B$75,'Inventory Aging Report'!$D$2:$D$75)</f>
        <v>Produce</v>
      </c>
      <c r="E33" s="20">
        <f t="array" ref="E33">xlookup(B33,'Inventory Aging Report'!$B$2:$B$75,'Inventory Aging Report'!$E$2:$E$75)</f>
        <v>300</v>
      </c>
      <c r="F33" s="20">
        <f t="array" ref="F33">xlookup(B33,'Inventory Aging Report'!$B$2:$B$75,'Inventory Aging Report'!$F$2:$F$75)</f>
        <v>371</v>
      </c>
      <c r="G33" s="29">
        <f t="array" ref="G33">xlookup(B33,'Inventory Aging Report'!$B$2:$B$75,'Inventory Aging Report'!$I$2:$I$75)</f>
        <v>224</v>
      </c>
      <c r="H33" s="30" t="str">
        <f t="array" ref="H33">xlookup(B33,'Inventory Aging Report'!$B$2:$B$75,'Inventory Aging Report'!$J$2:$J$75)</f>
        <v>&gt;121 days</v>
      </c>
      <c r="I33" s="31">
        <f>iferror(vlookup(D33,Assumptions!$B$16:$E$23,(if(G33&lt;11,2,if(G33&lt;21,3,if(G33&lt;31,4,"no discount")))),false),0)</f>
        <v>0</v>
      </c>
      <c r="J33" s="31">
        <f>iferror(vlookup(D33,Assumptions!$B$29:$E$36,(if(G33&lt;11,2,if(G33&lt;21,3,if(G33&lt;31,4,"no discount")))),false),0)</f>
        <v>0</v>
      </c>
      <c r="K33" s="31">
        <f>vlookup(D33,Assumptions!$B$52:$C$59,2,false)</f>
        <v>0.2</v>
      </c>
      <c r="L33" s="20">
        <f t="shared" si="1"/>
        <v>360</v>
      </c>
      <c r="M33" s="20">
        <f t="shared" si="2"/>
        <v>0</v>
      </c>
    </row>
    <row r="34">
      <c r="B34" s="20" t="str">
        <f>IFERROR(__xludf.DUMMYFUNCTION("""COMPUTED_VALUE"""),"XLM1054")</f>
        <v>XLM1054</v>
      </c>
      <c r="C34" s="20" t="str">
        <f t="array" ref="C34">xlookup(B34,'Inventory Aging Report'!$B$2:$B$75,'Inventory Aging Report'!$C$2:$C$75)</f>
        <v>Zucchini</v>
      </c>
      <c r="D34" s="20" t="str">
        <f t="array" ref="D34">xlookup(B34,'Inventory Aging Report'!$B$2:$B$75,'Inventory Aging Report'!$D$2:$D$75)</f>
        <v>Produce</v>
      </c>
      <c r="E34" s="20">
        <f t="array" ref="E34">xlookup(B34,'Inventory Aging Report'!$B$2:$B$75,'Inventory Aging Report'!$E$2:$E$75)</f>
        <v>340</v>
      </c>
      <c r="F34" s="20">
        <f t="array" ref="F34">xlookup(B34,'Inventory Aging Report'!$B$2:$B$75,'Inventory Aging Report'!$F$2:$F$75)</f>
        <v>371</v>
      </c>
      <c r="G34" s="29">
        <f t="array" ref="G34">xlookup(B34,'Inventory Aging Report'!$B$2:$B$75,'Inventory Aging Report'!$I$2:$I$75)</f>
        <v>39</v>
      </c>
      <c r="H34" s="30" t="str">
        <f t="array" ref="H34">xlookup(B34,'Inventory Aging Report'!$B$2:$B$75,'Inventory Aging Report'!$J$2:$J$75)</f>
        <v>31 - 60 days</v>
      </c>
      <c r="I34" s="31">
        <f>iferror(vlookup(D34,Assumptions!$B$16:$E$23,(if(G34&lt;11,2,if(G34&lt;21,3,if(G34&lt;31,4,"no discount")))),false),0)</f>
        <v>0</v>
      </c>
      <c r="J34" s="31">
        <f>iferror(vlookup(D34,Assumptions!$B$29:$E$36,(if(G34&lt;11,2,if(G34&lt;21,3,if(G34&lt;31,4,"no discount")))),false),0)</f>
        <v>0</v>
      </c>
      <c r="K34" s="31">
        <f>vlookup(D34,Assumptions!$B$52:$C$59,2,false)</f>
        <v>0.2</v>
      </c>
      <c r="L34" s="20">
        <f t="shared" si="1"/>
        <v>408</v>
      </c>
      <c r="M34" s="20">
        <f t="shared" si="2"/>
        <v>0</v>
      </c>
    </row>
    <row r="35">
      <c r="B35" s="20" t="str">
        <f>IFERROR(__xludf.DUMMYFUNCTION("""COMPUTED_VALUE"""),"XLM1055")</f>
        <v>XLM1055</v>
      </c>
      <c r="C35" s="20" t="str">
        <f t="array" ref="C35">xlookup(B35,'Inventory Aging Report'!$B$2:$B$75,'Inventory Aging Report'!$C$2:$C$75)</f>
        <v>Squash</v>
      </c>
      <c r="D35" s="20" t="str">
        <f t="array" ref="D35">xlookup(B35,'Inventory Aging Report'!$B$2:$B$75,'Inventory Aging Report'!$D$2:$D$75)</f>
        <v>Produce</v>
      </c>
      <c r="E35" s="20">
        <f t="array" ref="E35">xlookup(B35,'Inventory Aging Report'!$B$2:$B$75,'Inventory Aging Report'!$E$2:$E$75)</f>
        <v>360</v>
      </c>
      <c r="F35" s="20">
        <f t="array" ref="F35">xlookup(B35,'Inventory Aging Report'!$B$2:$B$75,'Inventory Aging Report'!$F$2:$F$75)</f>
        <v>371</v>
      </c>
      <c r="G35" s="29">
        <f t="array" ref="G35">xlookup(B35,'Inventory Aging Report'!$B$2:$B$75,'Inventory Aging Report'!$I$2:$I$75)</f>
        <v>229</v>
      </c>
      <c r="H35" s="30" t="str">
        <f t="array" ref="H35">xlookup(B35,'Inventory Aging Report'!$B$2:$B$75,'Inventory Aging Report'!$J$2:$J$75)</f>
        <v>&gt;121 days</v>
      </c>
      <c r="I35" s="31">
        <f>iferror(vlookup(D35,Assumptions!$B$16:$E$23,(if(G35&lt;11,2,if(G35&lt;21,3,if(G35&lt;31,4,"no discount")))),false),0)</f>
        <v>0</v>
      </c>
      <c r="J35" s="31">
        <f>iferror(vlookup(D35,Assumptions!$B$29:$E$36,(if(G35&lt;11,2,if(G35&lt;21,3,if(G35&lt;31,4,"no discount")))),false),0)</f>
        <v>0</v>
      </c>
      <c r="K35" s="31">
        <f>vlookup(D35,Assumptions!$B$52:$C$59,2,false)</f>
        <v>0.2</v>
      </c>
      <c r="L35" s="20">
        <f t="shared" si="1"/>
        <v>432</v>
      </c>
      <c r="M35" s="20">
        <f t="shared" si="2"/>
        <v>0</v>
      </c>
    </row>
    <row r="36">
      <c r="B36" s="20" t="str">
        <f>IFERROR(__xludf.DUMMYFUNCTION("""COMPUTED_VALUE"""),"XLM1056")</f>
        <v>XLM1056</v>
      </c>
      <c r="C36" s="20" t="str">
        <f t="array" ref="C36">xlookup(B36,'Inventory Aging Report'!$B$2:$B$75,'Inventory Aging Report'!$C$2:$C$75)</f>
        <v>Carrots</v>
      </c>
      <c r="D36" s="20" t="str">
        <f t="array" ref="D36">xlookup(B36,'Inventory Aging Report'!$B$2:$B$75,'Inventory Aging Report'!$D$2:$D$75)</f>
        <v>Produce</v>
      </c>
      <c r="E36" s="20">
        <f t="array" ref="E36">xlookup(B36,'Inventory Aging Report'!$B$2:$B$75,'Inventory Aging Report'!$E$2:$E$75)</f>
        <v>607</v>
      </c>
      <c r="F36" s="20">
        <f t="array" ref="F36">xlookup(B36,'Inventory Aging Report'!$B$2:$B$75,'Inventory Aging Report'!$F$2:$F$75)</f>
        <v>451</v>
      </c>
      <c r="G36" s="29">
        <f t="array" ref="G36">xlookup(B36,'Inventory Aging Report'!$B$2:$B$75,'Inventory Aging Report'!$I$2:$I$75)</f>
        <v>98</v>
      </c>
      <c r="H36" s="30" t="str">
        <f t="array" ref="H36">xlookup(B36,'Inventory Aging Report'!$B$2:$B$75,'Inventory Aging Report'!$J$2:$J$75)</f>
        <v>91 - 120 days</v>
      </c>
      <c r="I36" s="31">
        <f>iferror(vlookup(D36,Assumptions!$B$16:$E$23,(if(G36&lt;11,2,if(G36&lt;21,3,if(G36&lt;31,4,"no discount")))),false),0)</f>
        <v>0</v>
      </c>
      <c r="J36" s="31">
        <f>iferror(vlookup(D36,Assumptions!$B$29:$E$36,(if(G36&lt;11,2,if(G36&lt;21,3,if(G36&lt;31,4,"no discount")))),false),0)</f>
        <v>0</v>
      </c>
      <c r="K36" s="31">
        <f>vlookup(D36,Assumptions!$B$52:$C$59,2,false)</f>
        <v>0.2</v>
      </c>
      <c r="L36" s="20">
        <f t="shared" si="1"/>
        <v>728.4</v>
      </c>
      <c r="M36" s="20">
        <f t="shared" si="2"/>
        <v>0</v>
      </c>
    </row>
    <row r="37">
      <c r="B37" s="20" t="str">
        <f>IFERROR(__xludf.DUMMYFUNCTION("""COMPUTED_VALUE"""),"XLM1057")</f>
        <v>XLM1057</v>
      </c>
      <c r="C37" s="20" t="str">
        <f t="array" ref="C37">xlookup(B37,'Inventory Aging Report'!$B$2:$B$75,'Inventory Aging Report'!$C$2:$C$75)</f>
        <v>Celery</v>
      </c>
      <c r="D37" s="20" t="str">
        <f t="array" ref="D37">xlookup(B37,'Inventory Aging Report'!$B$2:$B$75,'Inventory Aging Report'!$D$2:$D$75)</f>
        <v>Produce</v>
      </c>
      <c r="E37" s="20">
        <f t="array" ref="E37">xlookup(B37,'Inventory Aging Report'!$B$2:$B$75,'Inventory Aging Report'!$E$2:$E$75)</f>
        <v>185</v>
      </c>
      <c r="F37" s="20">
        <f t="array" ref="F37">xlookup(B37,'Inventory Aging Report'!$B$2:$B$75,'Inventory Aging Report'!$F$2:$F$75)</f>
        <v>177</v>
      </c>
      <c r="G37" s="29">
        <f t="array" ref="G37">xlookup(B37,'Inventory Aging Report'!$B$2:$B$75,'Inventory Aging Report'!$I$2:$I$75)</f>
        <v>203</v>
      </c>
      <c r="H37" s="30" t="str">
        <f t="array" ref="H37">xlookup(B37,'Inventory Aging Report'!$B$2:$B$75,'Inventory Aging Report'!$J$2:$J$75)</f>
        <v>&gt;121 days</v>
      </c>
      <c r="I37" s="31">
        <f>iferror(vlookup(D37,Assumptions!$B$16:$E$23,(if(G37&lt;11,2,if(G37&lt;21,3,if(G37&lt;31,4,"no discount")))),false),0)</f>
        <v>0</v>
      </c>
      <c r="J37" s="31">
        <f>iferror(vlookup(D37,Assumptions!$B$29:$E$36,(if(G37&lt;11,2,if(G37&lt;21,3,if(G37&lt;31,4,"no discount")))),false),0)</f>
        <v>0</v>
      </c>
      <c r="K37" s="31">
        <f>vlookup(D37,Assumptions!$B$52:$C$59,2,false)</f>
        <v>0.2</v>
      </c>
      <c r="L37" s="20">
        <f t="shared" si="1"/>
        <v>222</v>
      </c>
      <c r="M37" s="20">
        <f t="shared" si="2"/>
        <v>0</v>
      </c>
    </row>
    <row r="38">
      <c r="B38" s="20" t="str">
        <f>IFERROR(__xludf.DUMMYFUNCTION("""COMPUTED_VALUE"""),"XLM1058")</f>
        <v>XLM1058</v>
      </c>
      <c r="C38" s="20" t="str">
        <f t="array" ref="C38">xlookup(B38,'Inventory Aging Report'!$B$2:$B$75,'Inventory Aging Report'!$C$2:$C$75)</f>
        <v>Onions</v>
      </c>
      <c r="D38" s="20" t="str">
        <f t="array" ref="D38">xlookup(B38,'Inventory Aging Report'!$B$2:$B$75,'Inventory Aging Report'!$D$2:$D$75)</f>
        <v>Produce</v>
      </c>
      <c r="E38" s="20">
        <f t="array" ref="E38">xlookup(B38,'Inventory Aging Report'!$B$2:$B$75,'Inventory Aging Report'!$E$2:$E$75)</f>
        <v>270</v>
      </c>
      <c r="F38" s="20">
        <f t="array" ref="F38">xlookup(B38,'Inventory Aging Report'!$B$2:$B$75,'Inventory Aging Report'!$F$2:$F$75)</f>
        <v>230</v>
      </c>
      <c r="G38" s="29">
        <f t="array" ref="G38">xlookup(B38,'Inventory Aging Report'!$B$2:$B$75,'Inventory Aging Report'!$I$2:$I$75)</f>
        <v>7</v>
      </c>
      <c r="H38" s="30" t="str">
        <f t="array" ref="H38">xlookup(B38,'Inventory Aging Report'!$B$2:$B$75,'Inventory Aging Report'!$J$2:$J$75)</f>
        <v>1 - 10 days</v>
      </c>
      <c r="I38" s="31">
        <f>iferror(vlookup(D38,Assumptions!$B$16:$E$23,(if(G38&lt;11,2,if(G38&lt;21,3,if(G38&lt;31,4,"no discount")))),false),0)</f>
        <v>0.5</v>
      </c>
      <c r="J38" s="31">
        <f>iferror(vlookup(D38,Assumptions!$B$29:$E$36,(if(G38&lt;11,2,if(G38&lt;21,3,if(G38&lt;31,4,"no discount")))),false),0)</f>
        <v>0.9</v>
      </c>
      <c r="K38" s="31">
        <f>vlookup(D38,Assumptions!$B$52:$C$59,2,false)</f>
        <v>0.2</v>
      </c>
      <c r="L38" s="20">
        <f t="shared" si="1"/>
        <v>324</v>
      </c>
      <c r="M38" s="20">
        <f t="shared" si="2"/>
        <v>33534</v>
      </c>
    </row>
    <row r="39">
      <c r="B39" s="20" t="str">
        <f>IFERROR(__xludf.DUMMYFUNCTION("""COMPUTED_VALUE"""),"XLM1060")</f>
        <v>XLM1060</v>
      </c>
      <c r="C39" s="20" t="str">
        <f t="array" ref="C39">xlookup(B39,'Inventory Aging Report'!$B$2:$B$75,'Inventory Aging Report'!$C$2:$C$75)</f>
        <v>Apples</v>
      </c>
      <c r="D39" s="20" t="str">
        <f t="array" ref="D39">xlookup(B39,'Inventory Aging Report'!$B$2:$B$75,'Inventory Aging Report'!$D$2:$D$75)</f>
        <v>Produce</v>
      </c>
      <c r="E39" s="20">
        <f t="array" ref="E39">xlookup(B39,'Inventory Aging Report'!$B$2:$B$75,'Inventory Aging Report'!$E$2:$E$75)</f>
        <v>649</v>
      </c>
      <c r="F39" s="20">
        <f t="array" ref="F39">xlookup(B39,'Inventory Aging Report'!$B$2:$B$75,'Inventory Aging Report'!$F$2:$F$75)</f>
        <v>260</v>
      </c>
      <c r="G39" s="29">
        <f t="array" ref="G39">xlookup(B39,'Inventory Aging Report'!$B$2:$B$75,'Inventory Aging Report'!$I$2:$I$75)</f>
        <v>67</v>
      </c>
      <c r="H39" s="30" t="str">
        <f t="array" ref="H39">xlookup(B39,'Inventory Aging Report'!$B$2:$B$75,'Inventory Aging Report'!$J$2:$J$75)</f>
        <v>61 - 90 days</v>
      </c>
      <c r="I39" s="31">
        <f>iferror(vlookup(D39,Assumptions!$B$16:$E$23,(if(G39&lt;11,2,if(G39&lt;21,3,if(G39&lt;31,4,"no discount")))),false),0)</f>
        <v>0</v>
      </c>
      <c r="J39" s="31">
        <f>iferror(vlookup(D39,Assumptions!$B$29:$E$36,(if(G39&lt;11,2,if(G39&lt;21,3,if(G39&lt;31,4,"no discount")))),false),0)</f>
        <v>0</v>
      </c>
      <c r="K39" s="31">
        <f>vlookup(D39,Assumptions!$B$52:$C$59,2,false)</f>
        <v>0.2</v>
      </c>
      <c r="L39" s="20">
        <f t="shared" si="1"/>
        <v>778.8</v>
      </c>
      <c r="M39" s="20">
        <f t="shared" si="2"/>
        <v>0</v>
      </c>
    </row>
    <row r="40">
      <c r="B40" s="20" t="str">
        <f>IFERROR(__xludf.DUMMYFUNCTION("""COMPUTED_VALUE"""),"XLM1061")</f>
        <v>XLM1061</v>
      </c>
      <c r="C40" s="20" t="str">
        <f t="array" ref="C40">xlookup(B40,'Inventory Aging Report'!$B$2:$B$75,'Inventory Aging Report'!$C$2:$C$75)</f>
        <v>Oranges</v>
      </c>
      <c r="D40" s="20" t="str">
        <f t="array" ref="D40">xlookup(B40,'Inventory Aging Report'!$B$2:$B$75,'Inventory Aging Report'!$D$2:$D$75)</f>
        <v>Produce</v>
      </c>
      <c r="E40" s="20">
        <f t="array" ref="E40">xlookup(B40,'Inventory Aging Report'!$B$2:$B$75,'Inventory Aging Report'!$E$2:$E$75)</f>
        <v>584</v>
      </c>
      <c r="F40" s="20">
        <f t="array" ref="F40">xlookup(B40,'Inventory Aging Report'!$B$2:$B$75,'Inventory Aging Report'!$F$2:$F$75)</f>
        <v>360</v>
      </c>
      <c r="G40" s="29">
        <f t="array" ref="G40">xlookup(B40,'Inventory Aging Report'!$B$2:$B$75,'Inventory Aging Report'!$I$2:$I$75)</f>
        <v>36</v>
      </c>
      <c r="H40" s="30" t="str">
        <f t="array" ref="H40">xlookup(B40,'Inventory Aging Report'!$B$2:$B$75,'Inventory Aging Report'!$J$2:$J$75)</f>
        <v>31 - 60 days</v>
      </c>
      <c r="I40" s="31">
        <f>iferror(vlookup(D40,Assumptions!$B$16:$E$23,(if(G40&lt;11,2,if(G40&lt;21,3,if(G40&lt;31,4,"no discount")))),false),0)</f>
        <v>0</v>
      </c>
      <c r="J40" s="31">
        <f>iferror(vlookup(D40,Assumptions!$B$29:$E$36,(if(G40&lt;11,2,if(G40&lt;21,3,if(G40&lt;31,4,"no discount")))),false),0)</f>
        <v>0</v>
      </c>
      <c r="K40" s="31">
        <f>vlookup(D40,Assumptions!$B$52:$C$59,2,false)</f>
        <v>0.2</v>
      </c>
      <c r="L40" s="20">
        <f t="shared" si="1"/>
        <v>700.8</v>
      </c>
      <c r="M40" s="20">
        <f t="shared" si="2"/>
        <v>0</v>
      </c>
    </row>
    <row r="41">
      <c r="B41" s="20" t="str">
        <f>IFERROR(__xludf.DUMMYFUNCTION("""COMPUTED_VALUE"""),"XLM1062")</f>
        <v>XLM1062</v>
      </c>
      <c r="C41" s="20" t="str">
        <f t="array" ref="C41">xlookup(B41,'Inventory Aging Report'!$B$2:$B$75,'Inventory Aging Report'!$C$2:$C$75)</f>
        <v>Bananas</v>
      </c>
      <c r="D41" s="20" t="str">
        <f t="array" ref="D41">xlookup(B41,'Inventory Aging Report'!$B$2:$B$75,'Inventory Aging Report'!$D$2:$D$75)</f>
        <v>Produce</v>
      </c>
      <c r="E41" s="20">
        <f t="array" ref="E41">xlookup(B41,'Inventory Aging Report'!$B$2:$B$75,'Inventory Aging Report'!$E$2:$E$75)</f>
        <v>371</v>
      </c>
      <c r="F41" s="20">
        <f t="array" ref="F41">xlookup(B41,'Inventory Aging Report'!$B$2:$B$75,'Inventory Aging Report'!$F$2:$F$75)</f>
        <v>380</v>
      </c>
      <c r="G41" s="29">
        <f t="array" ref="G41">xlookup(B41,'Inventory Aging Report'!$B$2:$B$75,'Inventory Aging Report'!$I$2:$I$75)</f>
        <v>188</v>
      </c>
      <c r="H41" s="30" t="str">
        <f t="array" ref="H41">xlookup(B41,'Inventory Aging Report'!$B$2:$B$75,'Inventory Aging Report'!$J$2:$J$75)</f>
        <v>&gt;121 days</v>
      </c>
      <c r="I41" s="31">
        <f>iferror(vlookup(D41,Assumptions!$B$16:$E$23,(if(G41&lt;11,2,if(G41&lt;21,3,if(G41&lt;31,4,"no discount")))),false),0)</f>
        <v>0</v>
      </c>
      <c r="J41" s="31">
        <f>iferror(vlookup(D41,Assumptions!$B$29:$E$36,(if(G41&lt;11,2,if(G41&lt;21,3,if(G41&lt;31,4,"no discount")))),false),0)</f>
        <v>0</v>
      </c>
      <c r="K41" s="31">
        <f>vlookup(D41,Assumptions!$B$52:$C$59,2,false)</f>
        <v>0.2</v>
      </c>
      <c r="L41" s="20">
        <f t="shared" si="1"/>
        <v>445.2</v>
      </c>
      <c r="M41" s="20">
        <f t="shared" si="2"/>
        <v>0</v>
      </c>
    </row>
    <row r="42">
      <c r="B42" s="20" t="str">
        <f>IFERROR(__xludf.DUMMYFUNCTION("""COMPUTED_VALUE"""),"XLM1063")</f>
        <v>XLM1063</v>
      </c>
      <c r="C42" s="20" t="str">
        <f t="array" ref="C42">xlookup(B42,'Inventory Aging Report'!$B$2:$B$75,'Inventory Aging Report'!$C$2:$C$75)</f>
        <v>Berries (strawberries, blueberries, raspberries)</v>
      </c>
      <c r="D42" s="20" t="str">
        <f t="array" ref="D42">xlookup(B42,'Inventory Aging Report'!$B$2:$B$75,'Inventory Aging Report'!$D$2:$D$75)</f>
        <v>Produce</v>
      </c>
      <c r="E42" s="20">
        <f t="array" ref="E42">xlookup(B42,'Inventory Aging Report'!$B$2:$B$75,'Inventory Aging Report'!$E$2:$E$75)</f>
        <v>371</v>
      </c>
      <c r="F42" s="20">
        <f t="array" ref="F42">xlookup(B42,'Inventory Aging Report'!$B$2:$B$75,'Inventory Aging Report'!$F$2:$F$75)</f>
        <v>80</v>
      </c>
      <c r="G42" s="29">
        <f t="array" ref="G42">xlookup(B42,'Inventory Aging Report'!$B$2:$B$75,'Inventory Aging Report'!$I$2:$I$75)</f>
        <v>36</v>
      </c>
      <c r="H42" s="30" t="str">
        <f t="array" ref="H42">xlookup(B42,'Inventory Aging Report'!$B$2:$B$75,'Inventory Aging Report'!$J$2:$J$75)</f>
        <v>31 - 60 days</v>
      </c>
      <c r="I42" s="31">
        <f>iferror(vlookup(D42,Assumptions!$B$16:$E$23,(if(G42&lt;11,2,if(G42&lt;21,3,if(G42&lt;31,4,"no discount")))),false),0)</f>
        <v>0</v>
      </c>
      <c r="J42" s="31">
        <f>iferror(vlookup(D42,Assumptions!$B$29:$E$36,(if(G42&lt;11,2,if(G42&lt;21,3,if(G42&lt;31,4,"no discount")))),false),0)</f>
        <v>0</v>
      </c>
      <c r="K42" s="31">
        <f>vlookup(D42,Assumptions!$B$52:$C$59,2,false)</f>
        <v>0.2</v>
      </c>
      <c r="L42" s="20">
        <f t="shared" si="1"/>
        <v>445.2</v>
      </c>
      <c r="M42" s="20">
        <f t="shared" si="2"/>
        <v>0</v>
      </c>
    </row>
    <row r="43">
      <c r="B43" s="20" t="str">
        <f>IFERROR(__xludf.DUMMYFUNCTION("""COMPUTED_VALUE"""),"XLM1064")</f>
        <v>XLM1064</v>
      </c>
      <c r="C43" s="20" t="str">
        <f t="array" ref="C43">xlookup(B43,'Inventory Aging Report'!$B$2:$B$75,'Inventory Aging Report'!$C$2:$C$75)</f>
        <v>Grapes</v>
      </c>
      <c r="D43" s="20" t="str">
        <f t="array" ref="D43">xlookup(B43,'Inventory Aging Report'!$B$2:$B$75,'Inventory Aging Report'!$D$2:$D$75)</f>
        <v>Produce</v>
      </c>
      <c r="E43" s="20">
        <f t="array" ref="E43">xlookup(B43,'Inventory Aging Report'!$B$2:$B$75,'Inventory Aging Report'!$E$2:$E$75)</f>
        <v>371</v>
      </c>
      <c r="F43" s="20">
        <f t="array" ref="F43">xlookup(B43,'Inventory Aging Report'!$B$2:$B$75,'Inventory Aging Report'!$F$2:$F$75)</f>
        <v>280</v>
      </c>
      <c r="G43" s="29">
        <f t="array" ref="G43">xlookup(B43,'Inventory Aging Report'!$B$2:$B$75,'Inventory Aging Report'!$I$2:$I$75)</f>
        <v>169</v>
      </c>
      <c r="H43" s="30" t="str">
        <f t="array" ref="H43">xlookup(B43,'Inventory Aging Report'!$B$2:$B$75,'Inventory Aging Report'!$J$2:$J$75)</f>
        <v>&gt;121 days</v>
      </c>
      <c r="I43" s="31">
        <f>iferror(vlookup(D43,Assumptions!$B$16:$E$23,(if(G43&lt;11,2,if(G43&lt;21,3,if(G43&lt;31,4,"no discount")))),false),0)</f>
        <v>0</v>
      </c>
      <c r="J43" s="31">
        <f>iferror(vlookup(D43,Assumptions!$B$29:$E$36,(if(G43&lt;11,2,if(G43&lt;21,3,if(G43&lt;31,4,"no discount")))),false),0)</f>
        <v>0</v>
      </c>
      <c r="K43" s="31">
        <f>vlookup(D43,Assumptions!$B$52:$C$59,2,false)</f>
        <v>0.2</v>
      </c>
      <c r="L43" s="20">
        <f t="shared" si="1"/>
        <v>445.2</v>
      </c>
      <c r="M43" s="20">
        <f t="shared" si="2"/>
        <v>0</v>
      </c>
    </row>
    <row r="44">
      <c r="B44" s="20" t="str">
        <f>IFERROR(__xludf.DUMMYFUNCTION("""COMPUTED_VALUE"""),"XLM1065")</f>
        <v>XLM1065</v>
      </c>
      <c r="C44" s="20" t="str">
        <f t="array" ref="C44">xlookup(B44,'Inventory Aging Report'!$B$2:$B$75,'Inventory Aging Report'!$C$2:$C$75)</f>
        <v>Melons (watermelon, cantaloupe)</v>
      </c>
      <c r="D44" s="20" t="str">
        <f t="array" ref="D44">xlookup(B44,'Inventory Aging Report'!$B$2:$B$75,'Inventory Aging Report'!$D$2:$D$75)</f>
        <v>Produce</v>
      </c>
      <c r="E44" s="20">
        <f t="array" ref="E44">xlookup(B44,'Inventory Aging Report'!$B$2:$B$75,'Inventory Aging Report'!$E$2:$E$75)</f>
        <v>371</v>
      </c>
      <c r="F44" s="20">
        <f t="array" ref="F44">xlookup(B44,'Inventory Aging Report'!$B$2:$B$75,'Inventory Aging Report'!$F$2:$F$75)</f>
        <v>540</v>
      </c>
      <c r="G44" s="29">
        <f t="array" ref="G44">xlookup(B44,'Inventory Aging Report'!$B$2:$B$75,'Inventory Aging Report'!$I$2:$I$75)</f>
        <v>36</v>
      </c>
      <c r="H44" s="30" t="str">
        <f t="array" ref="H44">xlookup(B44,'Inventory Aging Report'!$B$2:$B$75,'Inventory Aging Report'!$J$2:$J$75)</f>
        <v>31 - 60 days</v>
      </c>
      <c r="I44" s="31">
        <f>iferror(vlookup(D44,Assumptions!$B$16:$E$23,(if(G44&lt;11,2,if(G44&lt;21,3,if(G44&lt;31,4,"no discount")))),false),0)</f>
        <v>0</v>
      </c>
      <c r="J44" s="31">
        <f>iferror(vlookup(D44,Assumptions!$B$29:$E$36,(if(G44&lt;11,2,if(G44&lt;21,3,if(G44&lt;31,4,"no discount")))),false),0)</f>
        <v>0</v>
      </c>
      <c r="K44" s="31">
        <f>vlookup(D44,Assumptions!$B$52:$C$59,2,false)</f>
        <v>0.2</v>
      </c>
      <c r="L44" s="20">
        <f t="shared" si="1"/>
        <v>445.2</v>
      </c>
      <c r="M44" s="20">
        <f t="shared" si="2"/>
        <v>0</v>
      </c>
    </row>
    <row r="45">
      <c r="B45" s="20" t="str">
        <f>IFERROR(__xludf.DUMMYFUNCTION("""COMPUTED_VALUE"""),"XLM1066")</f>
        <v>XLM1066</v>
      </c>
      <c r="C45" s="20" t="str">
        <f t="array" ref="C45">xlookup(B45,'Inventory Aging Report'!$B$2:$B$75,'Inventory Aging Report'!$C$2:$C$75)</f>
        <v>Pineapple</v>
      </c>
      <c r="D45" s="20" t="str">
        <f t="array" ref="D45">xlookup(B45,'Inventory Aging Report'!$B$2:$B$75,'Inventory Aging Report'!$D$2:$D$75)</f>
        <v>Produce</v>
      </c>
      <c r="E45" s="20">
        <f t="array" ref="E45">xlookup(B45,'Inventory Aging Report'!$B$2:$B$75,'Inventory Aging Report'!$E$2:$E$75)</f>
        <v>371</v>
      </c>
      <c r="F45" s="20">
        <f t="array" ref="F45">xlookup(B45,'Inventory Aging Report'!$B$2:$B$75,'Inventory Aging Report'!$F$2:$F$75)</f>
        <v>300</v>
      </c>
      <c r="G45" s="29">
        <f t="array" ref="G45">xlookup(B45,'Inventory Aging Report'!$B$2:$B$75,'Inventory Aging Report'!$I$2:$I$75)</f>
        <v>124</v>
      </c>
      <c r="H45" s="30" t="str">
        <f t="array" ref="H45">xlookup(B45,'Inventory Aging Report'!$B$2:$B$75,'Inventory Aging Report'!$J$2:$J$75)</f>
        <v>&gt;121 days</v>
      </c>
      <c r="I45" s="31">
        <f>iferror(vlookup(D45,Assumptions!$B$16:$E$23,(if(G45&lt;11,2,if(G45&lt;21,3,if(G45&lt;31,4,"no discount")))),false),0)</f>
        <v>0</v>
      </c>
      <c r="J45" s="31">
        <f>iferror(vlookup(D45,Assumptions!$B$29:$E$36,(if(G45&lt;11,2,if(G45&lt;21,3,if(G45&lt;31,4,"no discount")))),false),0)</f>
        <v>0</v>
      </c>
      <c r="K45" s="31">
        <f>vlookup(D45,Assumptions!$B$52:$C$59,2,false)</f>
        <v>0.2</v>
      </c>
      <c r="L45" s="20">
        <f t="shared" si="1"/>
        <v>445.2</v>
      </c>
      <c r="M45" s="20">
        <f t="shared" si="2"/>
        <v>0</v>
      </c>
    </row>
    <row r="46">
      <c r="B46" s="20" t="str">
        <f>IFERROR(__xludf.DUMMYFUNCTION("""COMPUTED_VALUE"""),"XLM1068")</f>
        <v>XLM1068</v>
      </c>
      <c r="C46" s="20" t="str">
        <f t="array" ref="C46">xlookup(B46,'Inventory Aging Report'!$B$2:$B$75,'Inventory Aging Report'!$C$2:$C$75)</f>
        <v>Avocados</v>
      </c>
      <c r="D46" s="20" t="str">
        <f t="array" ref="D46">xlookup(B46,'Inventory Aging Report'!$B$2:$B$75,'Inventory Aging Report'!$D$2:$D$75)</f>
        <v>Produce</v>
      </c>
      <c r="E46" s="20">
        <f t="array" ref="E46">xlookup(B46,'Inventory Aging Report'!$B$2:$B$75,'Inventory Aging Report'!$E$2:$E$75)</f>
        <v>451</v>
      </c>
      <c r="F46" s="20">
        <f t="array" ref="F46">xlookup(B46,'Inventory Aging Report'!$B$2:$B$75,'Inventory Aging Report'!$F$2:$F$75)</f>
        <v>260</v>
      </c>
      <c r="G46" s="29">
        <f t="array" ref="G46">xlookup(B46,'Inventory Aging Report'!$B$2:$B$75,'Inventory Aging Report'!$I$2:$I$75)</f>
        <v>36</v>
      </c>
      <c r="H46" s="30" t="str">
        <f t="array" ref="H46">xlookup(B46,'Inventory Aging Report'!$B$2:$B$75,'Inventory Aging Report'!$J$2:$J$75)</f>
        <v>31 - 60 days</v>
      </c>
      <c r="I46" s="31">
        <f>iferror(vlookup(D46,Assumptions!$B$16:$E$23,(if(G46&lt;11,2,if(G46&lt;21,3,if(G46&lt;31,4,"no discount")))),false),0)</f>
        <v>0</v>
      </c>
      <c r="J46" s="31">
        <f>iferror(vlookup(D46,Assumptions!$B$29:$E$36,(if(G46&lt;11,2,if(G46&lt;21,3,if(G46&lt;31,4,"no discount")))),false),0)</f>
        <v>0</v>
      </c>
      <c r="K46" s="31">
        <f>vlookup(D46,Assumptions!$B$52:$C$59,2,false)</f>
        <v>0.2</v>
      </c>
      <c r="L46" s="20">
        <f t="shared" si="1"/>
        <v>541.2</v>
      </c>
      <c r="M46" s="20">
        <f t="shared" si="2"/>
        <v>0</v>
      </c>
    </row>
    <row r="47">
      <c r="B47" s="20" t="str">
        <f>IFERROR(__xludf.DUMMYFUNCTION("""COMPUTED_VALUE"""),"XLM1073")</f>
        <v>XLM1073</v>
      </c>
      <c r="C47" s="20" t="str">
        <f t="array" ref="C47">xlookup(B47,'Inventory Aging Report'!$B$2:$B$75,'Inventory Aging Report'!$C$2:$C$75)</f>
        <v>Noodles</v>
      </c>
      <c r="D47" s="20" t="str">
        <f t="array" ref="D47">xlookup(B47,'Inventory Aging Report'!$B$2:$B$75,'Inventory Aging Report'!$D$2:$D$75)</f>
        <v>Grains</v>
      </c>
      <c r="E47" s="20">
        <f t="array" ref="E47">xlookup(B47,'Inventory Aging Report'!$B$2:$B$75,'Inventory Aging Report'!$E$2:$E$75)</f>
        <v>360</v>
      </c>
      <c r="F47" s="20">
        <f t="array" ref="F47">xlookup(B47,'Inventory Aging Report'!$B$2:$B$75,'Inventory Aging Report'!$F$2:$F$75)</f>
        <v>150</v>
      </c>
      <c r="G47" s="29">
        <f t="array" ref="G47">xlookup(B47,'Inventory Aging Report'!$B$2:$B$75,'Inventory Aging Report'!$I$2:$I$75)</f>
        <v>52</v>
      </c>
      <c r="H47" s="30" t="str">
        <f t="array" ref="H47">xlookup(B47,'Inventory Aging Report'!$B$2:$B$75,'Inventory Aging Report'!$J$2:$J$75)</f>
        <v>31 - 60 days</v>
      </c>
      <c r="I47" s="31">
        <f>iferror(vlookup(D47,Assumptions!$B$16:$E$23,(if(G47&lt;11,2,if(G47&lt;21,3,if(G47&lt;31,4,"no discount")))),false),0)</f>
        <v>0</v>
      </c>
      <c r="J47" s="31">
        <f>iferror(vlookup(D47,Assumptions!$B$29:$E$36,(if(G47&lt;11,2,if(G47&lt;21,3,if(G47&lt;31,4,"no discount")))),false),0)</f>
        <v>0</v>
      </c>
      <c r="K47" s="31">
        <f>vlookup(D47,Assumptions!$B$52:$C$59,2,false)</f>
        <v>0.22</v>
      </c>
      <c r="L47" s="20">
        <f t="shared" si="1"/>
        <v>439.2</v>
      </c>
      <c r="M47" s="20">
        <f t="shared" si="2"/>
        <v>0</v>
      </c>
    </row>
    <row r="48">
      <c r="B48" s="20" t="str">
        <f>IFERROR(__xludf.DUMMYFUNCTION("""COMPUTED_VALUE"""),"XLM1075")</f>
        <v>XLM1075</v>
      </c>
      <c r="C48" s="20" t="str">
        <f t="array" ref="C48">xlookup(B48,'Inventory Aging Report'!$B$2:$B$75,'Inventory Aging Report'!$C$2:$C$75)</f>
        <v>Couscous</v>
      </c>
      <c r="D48" s="20" t="str">
        <f t="array" ref="D48">xlookup(B48,'Inventory Aging Report'!$B$2:$B$75,'Inventory Aging Report'!$D$2:$D$75)</f>
        <v>Grains</v>
      </c>
      <c r="E48" s="20">
        <f t="array" ref="E48">xlookup(B48,'Inventory Aging Report'!$B$2:$B$75,'Inventory Aging Report'!$E$2:$E$75)</f>
        <v>360</v>
      </c>
      <c r="F48" s="20">
        <f t="array" ref="F48">xlookup(B48,'Inventory Aging Report'!$B$2:$B$75,'Inventory Aging Report'!$F$2:$F$75)</f>
        <v>280</v>
      </c>
      <c r="G48" s="29">
        <f t="array" ref="G48">xlookup(B48,'Inventory Aging Report'!$B$2:$B$75,'Inventory Aging Report'!$I$2:$I$75)</f>
        <v>40</v>
      </c>
      <c r="H48" s="30" t="str">
        <f t="array" ref="H48">xlookup(B48,'Inventory Aging Report'!$B$2:$B$75,'Inventory Aging Report'!$J$2:$J$75)</f>
        <v>31 - 60 days</v>
      </c>
      <c r="I48" s="31">
        <f>iferror(vlookup(D48,Assumptions!$B$16:$E$23,(if(G48&lt;11,2,if(G48&lt;21,3,if(G48&lt;31,4,"no discount")))),false),0)</f>
        <v>0</v>
      </c>
      <c r="J48" s="31">
        <f>iferror(vlookup(D48,Assumptions!$B$29:$E$36,(if(G48&lt;11,2,if(G48&lt;21,3,if(G48&lt;31,4,"no discount")))),false),0)</f>
        <v>0</v>
      </c>
      <c r="K48" s="31">
        <f>vlookup(D48,Assumptions!$B$52:$C$59,2,false)</f>
        <v>0.22</v>
      </c>
      <c r="L48" s="20">
        <f t="shared" si="1"/>
        <v>439.2</v>
      </c>
      <c r="M48" s="20">
        <f t="shared" si="2"/>
        <v>0</v>
      </c>
    </row>
    <row r="49">
      <c r="B49" s="20" t="str">
        <f>IFERROR(__xludf.DUMMYFUNCTION("""COMPUTED_VALUE"""),"XLM1076")</f>
        <v>XLM1076</v>
      </c>
      <c r="C49" s="20" t="str">
        <f t="array" ref="C49">xlookup(B49,'Inventory Aging Report'!$B$2:$B$75,'Inventory Aging Report'!$C$2:$C$75)</f>
        <v>Lentils</v>
      </c>
      <c r="D49" s="20" t="str">
        <f t="array" ref="D49">xlookup(B49,'Inventory Aging Report'!$B$2:$B$75,'Inventory Aging Report'!$D$2:$D$75)</f>
        <v>Grains</v>
      </c>
      <c r="E49" s="20">
        <f t="array" ref="E49">xlookup(B49,'Inventory Aging Report'!$B$2:$B$75,'Inventory Aging Report'!$E$2:$E$75)</f>
        <v>330</v>
      </c>
      <c r="F49" s="20">
        <f t="array" ref="F49">xlookup(B49,'Inventory Aging Report'!$B$2:$B$75,'Inventory Aging Report'!$F$2:$F$75)</f>
        <v>540</v>
      </c>
      <c r="G49" s="29">
        <f t="array" ref="G49">xlookup(B49,'Inventory Aging Report'!$B$2:$B$75,'Inventory Aging Report'!$I$2:$I$75)</f>
        <v>124</v>
      </c>
      <c r="H49" s="30" t="str">
        <f t="array" ref="H49">xlookup(B49,'Inventory Aging Report'!$B$2:$B$75,'Inventory Aging Report'!$J$2:$J$75)</f>
        <v>&gt;121 days</v>
      </c>
      <c r="I49" s="31">
        <f>iferror(vlookup(D49,Assumptions!$B$16:$E$23,(if(G49&lt;11,2,if(G49&lt;21,3,if(G49&lt;31,4,"no discount")))),false),0)</f>
        <v>0</v>
      </c>
      <c r="J49" s="31">
        <f>iferror(vlookup(D49,Assumptions!$B$29:$E$36,(if(G49&lt;11,2,if(G49&lt;21,3,if(G49&lt;31,4,"no discount")))),false),0)</f>
        <v>0</v>
      </c>
      <c r="K49" s="31">
        <f>vlookup(D49,Assumptions!$B$52:$C$59,2,false)</f>
        <v>0.22</v>
      </c>
      <c r="L49" s="20">
        <f t="shared" si="1"/>
        <v>402.6</v>
      </c>
      <c r="M49" s="20">
        <f t="shared" si="2"/>
        <v>0</v>
      </c>
    </row>
    <row r="50">
      <c r="B50" s="20" t="str">
        <f>IFERROR(__xludf.DUMMYFUNCTION("""COMPUTED_VALUE"""),"XLM1078")</f>
        <v>XLM1078</v>
      </c>
      <c r="C50" s="20" t="str">
        <f t="array" ref="C50">xlookup(B50,'Inventory Aging Report'!$B$2:$B$75,'Inventory Aging Report'!$C$2:$C$75)</f>
        <v>Pasta (dry)</v>
      </c>
      <c r="D50" s="20" t="str">
        <f t="array" ref="D50">xlookup(B50,'Inventory Aging Report'!$B$2:$B$75,'Inventory Aging Report'!$D$2:$D$75)</f>
        <v>Grains</v>
      </c>
      <c r="E50" s="20">
        <f t="array" ref="E50">xlookup(B50,'Inventory Aging Report'!$B$2:$B$75,'Inventory Aging Report'!$E$2:$E$75)</f>
        <v>380</v>
      </c>
      <c r="F50" s="20">
        <f t="array" ref="F50">xlookup(B50,'Inventory Aging Report'!$B$2:$B$75,'Inventory Aging Report'!$F$2:$F$75)</f>
        <v>150</v>
      </c>
      <c r="G50" s="29">
        <f t="array" ref="G50">xlookup(B50,'Inventory Aging Report'!$B$2:$B$75,'Inventory Aging Report'!$I$2:$I$75)</f>
        <v>56</v>
      </c>
      <c r="H50" s="30" t="str">
        <f t="array" ref="H50">xlookup(B50,'Inventory Aging Report'!$B$2:$B$75,'Inventory Aging Report'!$J$2:$J$75)</f>
        <v>31 - 60 days</v>
      </c>
      <c r="I50" s="31">
        <f>iferror(vlookup(D50,Assumptions!$B$16:$E$23,(if(G50&lt;11,2,if(G50&lt;21,3,if(G50&lt;31,4,"no discount")))),false),0)</f>
        <v>0</v>
      </c>
      <c r="J50" s="31">
        <f>iferror(vlookup(D50,Assumptions!$B$29:$E$36,(if(G50&lt;11,2,if(G50&lt;21,3,if(G50&lt;31,4,"no discount")))),false),0)</f>
        <v>0</v>
      </c>
      <c r="K50" s="31">
        <f>vlookup(D50,Assumptions!$B$52:$C$59,2,false)</f>
        <v>0.22</v>
      </c>
      <c r="L50" s="20">
        <f t="shared" si="1"/>
        <v>463.6</v>
      </c>
      <c r="M50" s="20">
        <f t="shared" si="2"/>
        <v>0</v>
      </c>
    </row>
    <row r="51">
      <c r="B51" s="20" t="str">
        <f>IFERROR(__xludf.DUMMYFUNCTION("""COMPUTED_VALUE"""),"XLM1079")</f>
        <v>XLM1079</v>
      </c>
      <c r="C51" s="20" t="str">
        <f t="array" ref="C51">xlookup(B51,'Inventory Aging Report'!$B$2:$B$75,'Inventory Aging Report'!$C$2:$C$75)</f>
        <v>Noodles</v>
      </c>
      <c r="D51" s="20" t="str">
        <f t="array" ref="D51">xlookup(B51,'Inventory Aging Report'!$B$2:$B$75,'Inventory Aging Report'!$D$2:$D$75)</f>
        <v>Grains</v>
      </c>
      <c r="E51" s="20">
        <f t="array" ref="E51">xlookup(B51,'Inventory Aging Report'!$B$2:$B$75,'Inventory Aging Report'!$E$2:$E$75)</f>
        <v>520</v>
      </c>
      <c r="F51" s="20">
        <f t="array" ref="F51">xlookup(B51,'Inventory Aging Report'!$B$2:$B$75,'Inventory Aging Report'!$F$2:$F$75)</f>
        <v>260</v>
      </c>
      <c r="G51" s="29">
        <f t="array" ref="G51">xlookup(B51,'Inventory Aging Report'!$B$2:$B$75,'Inventory Aging Report'!$I$2:$I$75)</f>
        <v>61</v>
      </c>
      <c r="H51" s="30" t="str">
        <f t="array" ref="H51">xlookup(B51,'Inventory Aging Report'!$B$2:$B$75,'Inventory Aging Report'!$J$2:$J$75)</f>
        <v>61 - 90 days</v>
      </c>
      <c r="I51" s="31">
        <f>iferror(vlookup(D51,Assumptions!$B$16:$E$23,(if(G51&lt;11,2,if(G51&lt;21,3,if(G51&lt;31,4,"no discount")))),false),0)</f>
        <v>0</v>
      </c>
      <c r="J51" s="31">
        <f>iferror(vlookup(D51,Assumptions!$B$29:$E$36,(if(G51&lt;11,2,if(G51&lt;21,3,if(G51&lt;31,4,"no discount")))),false),0)</f>
        <v>0</v>
      </c>
      <c r="K51" s="31">
        <f>vlookup(D51,Assumptions!$B$52:$C$59,2,false)</f>
        <v>0.22</v>
      </c>
      <c r="L51" s="20">
        <f t="shared" si="1"/>
        <v>634.4</v>
      </c>
      <c r="M51" s="20">
        <f t="shared" si="2"/>
        <v>0</v>
      </c>
    </row>
    <row r="52">
      <c r="B52" s="20" t="str">
        <f>IFERROR(__xludf.DUMMYFUNCTION("""COMPUTED_VALUE"""),"XLM1080")</f>
        <v>XLM1080</v>
      </c>
      <c r="C52" s="20" t="str">
        <f t="array" ref="C52">xlookup(B52,'Inventory Aging Report'!$B$2:$B$75,'Inventory Aging Report'!$C$2:$C$75)</f>
        <v>Quinoa</v>
      </c>
      <c r="D52" s="20" t="str">
        <f t="array" ref="D52">xlookup(B52,'Inventory Aging Report'!$B$2:$B$75,'Inventory Aging Report'!$D$2:$D$75)</f>
        <v>Grains</v>
      </c>
      <c r="E52" s="20">
        <f t="array" ref="E52">xlookup(B52,'Inventory Aging Report'!$B$2:$B$75,'Inventory Aging Report'!$E$2:$E$75)</f>
        <v>450</v>
      </c>
      <c r="F52" s="20">
        <f t="array" ref="F52">xlookup(B52,'Inventory Aging Report'!$B$2:$B$75,'Inventory Aging Report'!$F$2:$F$75)</f>
        <v>650</v>
      </c>
      <c r="G52" s="29">
        <f t="array" ref="G52">xlookup(B52,'Inventory Aging Report'!$B$2:$B$75,'Inventory Aging Report'!$I$2:$I$75)</f>
        <v>85</v>
      </c>
      <c r="H52" s="30" t="str">
        <f t="array" ref="H52">xlookup(B52,'Inventory Aging Report'!$B$2:$B$75,'Inventory Aging Report'!$J$2:$J$75)</f>
        <v>61 - 90 days</v>
      </c>
      <c r="I52" s="31">
        <f>iferror(vlookup(D52,Assumptions!$B$16:$E$23,(if(G52&lt;11,2,if(G52&lt;21,3,if(G52&lt;31,4,"no discount")))),false),0)</f>
        <v>0</v>
      </c>
      <c r="J52" s="31">
        <f>iferror(vlookup(D52,Assumptions!$B$29:$E$36,(if(G52&lt;11,2,if(G52&lt;21,3,if(G52&lt;31,4,"no discount")))),false),0)</f>
        <v>0</v>
      </c>
      <c r="K52" s="31">
        <f>vlookup(D52,Assumptions!$B$52:$C$59,2,false)</f>
        <v>0.22</v>
      </c>
      <c r="L52" s="20">
        <f t="shared" si="1"/>
        <v>549</v>
      </c>
      <c r="M52" s="20">
        <f t="shared" si="2"/>
        <v>0</v>
      </c>
    </row>
    <row r="53">
      <c r="M53" s="32">
        <f>SUM(M2:M52)</f>
        <v>211460.4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75"/>
  </cols>
  <sheetData>
    <row r="1">
      <c r="A1" s="9"/>
      <c r="B1" s="9" t="s">
        <v>26</v>
      </c>
      <c r="C1" s="10" t="s">
        <v>27</v>
      </c>
      <c r="D1" s="10" t="s">
        <v>24</v>
      </c>
      <c r="E1" s="11" t="s">
        <v>28</v>
      </c>
      <c r="F1" s="11" t="s">
        <v>29</v>
      </c>
      <c r="G1" s="12" t="s">
        <v>184</v>
      </c>
      <c r="H1" s="12" t="s">
        <v>32</v>
      </c>
      <c r="I1" s="12" t="s">
        <v>33</v>
      </c>
      <c r="J1" s="28" t="s">
        <v>185</v>
      </c>
      <c r="K1" s="28" t="s">
        <v>181</v>
      </c>
      <c r="L1" s="28" t="s">
        <v>182</v>
      </c>
      <c r="M1" s="6" t="s">
        <v>183</v>
      </c>
    </row>
    <row r="2">
      <c r="A2" s="20"/>
      <c r="B2" s="20" t="str">
        <f>IFERROR(__xludf.DUMMYFUNCTION("filter('Inventory Aging Report'!B2:B75,'Inventory Aging Report'!I2:I75&gt;=1)"),"XLM1007")</f>
        <v>XLM1007</v>
      </c>
      <c r="C2" s="20" t="str">
        <f t="array" ref="C2">xlookup(B2,'Inventory Aging Report'!$B$2:$B$75,'Inventory Aging Report'!$C$2:$C$75)</f>
        <v>Yogurt</v>
      </c>
      <c r="D2" s="20" t="str">
        <f t="array" ref="D2">xlookup(B2,'Inventory Aging Report'!$B$2:$B$75,'Inventory Aging Report'!$D$2:$D$75)</f>
        <v>Dairy</v>
      </c>
      <c r="E2" s="20">
        <f t="array" ref="E2">xlookup(B2,'Inventory Aging Report'!$B$2:$B$75,'Inventory Aging Report'!$E$2:$E$75)</f>
        <v>360</v>
      </c>
      <c r="F2" s="20">
        <f t="array" ref="F2">xlookup(B2,'Inventory Aging Report'!$B$2:$B$75,'Inventory Aging Report'!$F$2:$F$75)</f>
        <v>390</v>
      </c>
      <c r="G2" s="20">
        <f t="shared" ref="G2:G52" si="1">E2*F2</f>
        <v>140400</v>
      </c>
      <c r="H2" s="29">
        <f t="array" ref="H2">xlookup(B2,'Inventory Aging Report'!$B$2:$B$75,'Inventory Aging Report'!$I$2:$I$75)</f>
        <v>88</v>
      </c>
      <c r="I2" s="30" t="str">
        <f t="array" ref="I2">xlookup(B2,'Inventory Aging Report'!$B$2:$B$75,'Inventory Aging Report'!$J$2:$J$75)</f>
        <v>61 - 90 days</v>
      </c>
      <c r="J2" s="31">
        <f>iferror(vlookup(D2,Assumptions!$B$41:$E$48,(if(H2&lt;11,2,if(H2&lt;21,3,if(H2&lt;31,4,"no discount")))),false),0)</f>
        <v>0</v>
      </c>
      <c r="K2" s="31">
        <f>vlookup(D2,Assumptions!$B$52:$C$59,2,false)</f>
        <v>0.15</v>
      </c>
      <c r="L2" s="20">
        <f t="shared" ref="L2:L52" si="2">E2*(1+K2)</f>
        <v>414</v>
      </c>
      <c r="M2" s="20">
        <f t="shared" ref="M2:M52" si="3">L2*F2*J2</f>
        <v>0</v>
      </c>
    </row>
    <row r="3">
      <c r="A3" s="20"/>
      <c r="B3" s="20" t="str">
        <f>IFERROR(__xludf.DUMMYFUNCTION("""COMPUTED_VALUE"""),"XLM1008")</f>
        <v>XLM1008</v>
      </c>
      <c r="C3" s="20" t="str">
        <f t="array" ref="C3">xlookup(B3,'Inventory Aging Report'!$B$2:$B$75,'Inventory Aging Report'!$C$2:$C$75)</f>
        <v>Cheese (soft varieties)</v>
      </c>
      <c r="D3" s="20" t="str">
        <f t="array" ref="D3">xlookup(B3,'Inventory Aging Report'!$B$2:$B$75,'Inventory Aging Report'!$D$2:$D$75)</f>
        <v>Dairy</v>
      </c>
      <c r="E3" s="20">
        <f t="array" ref="E3">xlookup(B3,'Inventory Aging Report'!$B$2:$B$75,'Inventory Aging Report'!$E$2:$E$75)</f>
        <v>320</v>
      </c>
      <c r="F3" s="20">
        <f t="array" ref="F3">xlookup(B3,'Inventory Aging Report'!$B$2:$B$75,'Inventory Aging Report'!$F$2:$F$75)</f>
        <v>240</v>
      </c>
      <c r="G3" s="20">
        <f t="shared" si="1"/>
        <v>76800</v>
      </c>
      <c r="H3" s="29">
        <f t="array" ref="H3">xlookup(B3,'Inventory Aging Report'!$B$2:$B$75,'Inventory Aging Report'!$I$2:$I$75)</f>
        <v>32</v>
      </c>
      <c r="I3" s="30" t="str">
        <f t="array" ref="I3">xlookup(B3,'Inventory Aging Report'!$B$2:$B$75,'Inventory Aging Report'!$J$2:$J$75)</f>
        <v>31 - 60 days</v>
      </c>
      <c r="J3" s="31">
        <f>iferror(vlookup(D3,Assumptions!$B$41:$E$48,(if(H3&lt;11,2,if(H3&lt;21,3,if(H3&lt;31,4,"no discount")))),false),0)</f>
        <v>0</v>
      </c>
      <c r="K3" s="31">
        <f>vlookup(D3,Assumptions!$B$52:$C$59,2,false)</f>
        <v>0.15</v>
      </c>
      <c r="L3" s="20">
        <f t="shared" si="2"/>
        <v>368</v>
      </c>
      <c r="M3" s="20">
        <f t="shared" si="3"/>
        <v>0</v>
      </c>
    </row>
    <row r="4">
      <c r="A4" s="20"/>
      <c r="B4" s="20" t="str">
        <f>IFERROR(__xludf.DUMMYFUNCTION("""COMPUTED_VALUE"""),"XLM1009")</f>
        <v>XLM1009</v>
      </c>
      <c r="C4" s="20" t="str">
        <f t="array" ref="C4">xlookup(B4,'Inventory Aging Report'!$B$2:$B$75,'Inventory Aging Report'!$C$2:$C$75)</f>
        <v>Eggs</v>
      </c>
      <c r="D4" s="20" t="str">
        <f t="array" ref="D4">xlookup(B4,'Inventory Aging Report'!$B$2:$B$75,'Inventory Aging Report'!$D$2:$D$75)</f>
        <v>Dairy</v>
      </c>
      <c r="E4" s="20">
        <f t="array" ref="E4">xlookup(B4,'Inventory Aging Report'!$B$2:$B$75,'Inventory Aging Report'!$E$2:$E$75)</f>
        <v>620</v>
      </c>
      <c r="F4" s="20">
        <f t="array" ref="F4">xlookup(B4,'Inventory Aging Report'!$B$2:$B$75,'Inventory Aging Report'!$F$2:$F$75)</f>
        <v>260</v>
      </c>
      <c r="G4" s="20">
        <f t="shared" si="1"/>
        <v>161200</v>
      </c>
      <c r="H4" s="29">
        <f t="array" ref="H4">xlookup(B4,'Inventory Aging Report'!$B$2:$B$75,'Inventory Aging Report'!$I$2:$I$75)</f>
        <v>136</v>
      </c>
      <c r="I4" s="30" t="str">
        <f t="array" ref="I4">xlookup(B4,'Inventory Aging Report'!$B$2:$B$75,'Inventory Aging Report'!$J$2:$J$75)</f>
        <v>&gt;121 days</v>
      </c>
      <c r="J4" s="31">
        <f>iferror(vlookup(D4,Assumptions!$B$41:$E$48,(if(H4&lt;11,2,if(H4&lt;21,3,if(H4&lt;31,4,"no discount")))),false),0)</f>
        <v>0</v>
      </c>
      <c r="K4" s="31">
        <f>vlookup(D4,Assumptions!$B$52:$C$59,2,false)</f>
        <v>0.15</v>
      </c>
      <c r="L4" s="20">
        <f t="shared" si="2"/>
        <v>713</v>
      </c>
      <c r="M4" s="20">
        <f t="shared" si="3"/>
        <v>0</v>
      </c>
    </row>
    <row r="5">
      <c r="A5" s="20"/>
      <c r="B5" s="20" t="str">
        <f>IFERROR(__xludf.DUMMYFUNCTION("""COMPUTED_VALUE"""),"XLM1010")</f>
        <v>XLM1010</v>
      </c>
      <c r="C5" s="20" t="str">
        <f t="array" ref="C5">xlookup(B5,'Inventory Aging Report'!$B$2:$B$75,'Inventory Aging Report'!$C$2:$C$75)</f>
        <v>Sour cream</v>
      </c>
      <c r="D5" s="20" t="str">
        <f t="array" ref="D5">xlookup(B5,'Inventory Aging Report'!$B$2:$B$75,'Inventory Aging Report'!$D$2:$D$75)</f>
        <v>Dairy</v>
      </c>
      <c r="E5" s="20">
        <f t="array" ref="E5">xlookup(B5,'Inventory Aging Report'!$B$2:$B$75,'Inventory Aging Report'!$E$2:$E$75)</f>
        <v>500</v>
      </c>
      <c r="F5" s="20">
        <f t="array" ref="F5">xlookup(B5,'Inventory Aging Report'!$B$2:$B$75,'Inventory Aging Report'!$F$2:$F$75)</f>
        <v>280</v>
      </c>
      <c r="G5" s="20">
        <f t="shared" si="1"/>
        <v>140000</v>
      </c>
      <c r="H5" s="29">
        <f t="array" ref="H5">xlookup(B5,'Inventory Aging Report'!$B$2:$B$75,'Inventory Aging Report'!$I$2:$I$75)</f>
        <v>36</v>
      </c>
      <c r="I5" s="30" t="str">
        <f t="array" ref="I5">xlookup(B5,'Inventory Aging Report'!$B$2:$B$75,'Inventory Aging Report'!$J$2:$J$75)</f>
        <v>31 - 60 days</v>
      </c>
      <c r="J5" s="31">
        <f>iferror(vlookup(D5,Assumptions!$B$41:$E$48,(if(H5&lt;11,2,if(H5&lt;21,3,if(H5&lt;31,4,"no discount")))),false),0)</f>
        <v>0</v>
      </c>
      <c r="K5" s="31">
        <f>vlookup(D5,Assumptions!$B$52:$C$59,2,false)</f>
        <v>0.15</v>
      </c>
      <c r="L5" s="20">
        <f t="shared" si="2"/>
        <v>575</v>
      </c>
      <c r="M5" s="20">
        <f t="shared" si="3"/>
        <v>0</v>
      </c>
    </row>
    <row r="6">
      <c r="A6" s="20"/>
      <c r="B6" s="20" t="str">
        <f>IFERROR(__xludf.DUMMYFUNCTION("""COMPUTED_VALUE"""),"XLM1011")</f>
        <v>XLM1011</v>
      </c>
      <c r="C6" s="20" t="str">
        <f t="array" ref="C6">xlookup(B6,'Inventory Aging Report'!$B$2:$B$75,'Inventory Aging Report'!$C$2:$C$75)</f>
        <v>Whipped cream</v>
      </c>
      <c r="D6" s="20" t="str">
        <f t="array" ref="D6">xlookup(B6,'Inventory Aging Report'!$B$2:$B$75,'Inventory Aging Report'!$D$2:$D$75)</f>
        <v>Dairy</v>
      </c>
      <c r="E6" s="20">
        <f t="array" ref="E6">xlookup(B6,'Inventory Aging Report'!$B$2:$B$75,'Inventory Aging Report'!$E$2:$E$75)</f>
        <v>460</v>
      </c>
      <c r="F6" s="20">
        <f t="array" ref="F6">xlookup(B6,'Inventory Aging Report'!$B$2:$B$75,'Inventory Aging Report'!$F$2:$F$75)</f>
        <v>540</v>
      </c>
      <c r="G6" s="20">
        <f t="shared" si="1"/>
        <v>248400</v>
      </c>
      <c r="H6" s="29">
        <f t="array" ref="H6">xlookup(B6,'Inventory Aging Report'!$B$2:$B$75,'Inventory Aging Report'!$I$2:$I$75)</f>
        <v>46</v>
      </c>
      <c r="I6" s="30" t="str">
        <f t="array" ref="I6">xlookup(B6,'Inventory Aging Report'!$B$2:$B$75,'Inventory Aging Report'!$J$2:$J$75)</f>
        <v>31 - 60 days</v>
      </c>
      <c r="J6" s="31">
        <f>iferror(vlookup(D6,Assumptions!$B$41:$E$48,(if(H6&lt;11,2,if(H6&lt;21,3,if(H6&lt;31,4,"no discount")))),false),0)</f>
        <v>0</v>
      </c>
      <c r="K6" s="31">
        <f>vlookup(D6,Assumptions!$B$52:$C$59,2,false)</f>
        <v>0.15</v>
      </c>
      <c r="L6" s="20">
        <f t="shared" si="2"/>
        <v>529</v>
      </c>
      <c r="M6" s="20">
        <f t="shared" si="3"/>
        <v>0</v>
      </c>
    </row>
    <row r="7">
      <c r="A7" s="20"/>
      <c r="B7" s="20" t="str">
        <f>IFERROR(__xludf.DUMMYFUNCTION("""COMPUTED_VALUE"""),"XLM1013")</f>
        <v>XLM1013</v>
      </c>
      <c r="C7" s="20" t="str">
        <f t="array" ref="C7">xlookup(B7,'Inventory Aging Report'!$B$2:$B$75,'Inventory Aging Report'!$C$2:$C$75)</f>
        <v>Margarine</v>
      </c>
      <c r="D7" s="20" t="str">
        <f t="array" ref="D7">xlookup(B7,'Inventory Aging Report'!$B$2:$B$75,'Inventory Aging Report'!$D$2:$D$75)</f>
        <v>Dairy</v>
      </c>
      <c r="E7" s="20">
        <f t="array" ref="E7">xlookup(B7,'Inventory Aging Report'!$B$2:$B$75,'Inventory Aging Report'!$E$2:$E$75)</f>
        <v>400</v>
      </c>
      <c r="F7" s="20">
        <f t="array" ref="F7">xlookup(B7,'Inventory Aging Report'!$B$2:$B$75,'Inventory Aging Report'!$F$2:$F$75)</f>
        <v>150</v>
      </c>
      <c r="G7" s="20">
        <f t="shared" si="1"/>
        <v>60000</v>
      </c>
      <c r="H7" s="29">
        <f t="array" ref="H7">xlookup(B7,'Inventory Aging Report'!$B$2:$B$75,'Inventory Aging Report'!$I$2:$I$75)</f>
        <v>229</v>
      </c>
      <c r="I7" s="30" t="str">
        <f t="array" ref="I7">xlookup(B7,'Inventory Aging Report'!$B$2:$B$75,'Inventory Aging Report'!$J$2:$J$75)</f>
        <v>&gt;121 days</v>
      </c>
      <c r="J7" s="31">
        <f>iferror(vlookup(D7,Assumptions!$B$41:$E$48,(if(H7&lt;11,2,if(H7&lt;21,3,if(H7&lt;31,4,"no discount")))),false),0)</f>
        <v>0</v>
      </c>
      <c r="K7" s="31">
        <f>vlookup(D7,Assumptions!$B$52:$C$59,2,false)</f>
        <v>0.15</v>
      </c>
      <c r="L7" s="20">
        <f t="shared" si="2"/>
        <v>460</v>
      </c>
      <c r="M7" s="20">
        <f t="shared" si="3"/>
        <v>0</v>
      </c>
    </row>
    <row r="8">
      <c r="A8" s="20"/>
      <c r="B8" s="20" t="str">
        <f>IFERROR(__xludf.DUMMYFUNCTION("""COMPUTED_VALUE"""),"XLM1014")</f>
        <v>XLM1014</v>
      </c>
      <c r="C8" s="20" t="str">
        <f t="array" ref="C8">xlookup(B8,'Inventory Aging Report'!$B$2:$B$75,'Inventory Aging Report'!$C$2:$C$75)</f>
        <v>Canned fish (tuna, salmon)</v>
      </c>
      <c r="D8" s="20" t="str">
        <f t="array" ref="D8">xlookup(B8,'Inventory Aging Report'!$B$2:$B$75,'Inventory Aging Report'!$D$2:$D$75)</f>
        <v>Canned Goods</v>
      </c>
      <c r="E8" s="20">
        <f t="array" ref="E8">xlookup(B8,'Inventory Aging Report'!$B$2:$B$75,'Inventory Aging Report'!$E$2:$E$75)</f>
        <v>370</v>
      </c>
      <c r="F8" s="20">
        <f t="array" ref="F8">xlookup(B8,'Inventory Aging Report'!$B$2:$B$75,'Inventory Aging Report'!$F$2:$F$75)</f>
        <v>260</v>
      </c>
      <c r="G8" s="20">
        <f t="shared" si="1"/>
        <v>96200</v>
      </c>
      <c r="H8" s="29">
        <f t="array" ref="H8">xlookup(B8,'Inventory Aging Report'!$B$2:$B$75,'Inventory Aging Report'!$I$2:$I$75)</f>
        <v>98</v>
      </c>
      <c r="I8" s="30" t="str">
        <f t="array" ref="I8">xlookup(B8,'Inventory Aging Report'!$B$2:$B$75,'Inventory Aging Report'!$J$2:$J$75)</f>
        <v>91 - 120 days</v>
      </c>
      <c r="J8" s="31">
        <f>iferror(vlookup(D8,Assumptions!$B$41:$E$48,(if(H8&lt;11,2,if(H8&lt;21,3,if(H8&lt;31,4,"no discount")))),false),0)</f>
        <v>0</v>
      </c>
      <c r="K8" s="31">
        <f>vlookup(D8,Assumptions!$B$52:$C$59,2,false)</f>
        <v>0.28</v>
      </c>
      <c r="L8" s="20">
        <f t="shared" si="2"/>
        <v>473.6</v>
      </c>
      <c r="M8" s="20">
        <f t="shared" si="3"/>
        <v>0</v>
      </c>
    </row>
    <row r="9">
      <c r="A9" s="20"/>
      <c r="B9" s="20" t="str">
        <f>IFERROR(__xludf.DUMMYFUNCTION("""COMPUTED_VALUE"""),"XLM1015")</f>
        <v>XLM1015</v>
      </c>
      <c r="C9" s="20" t="str">
        <f t="array" ref="C9">xlookup(B9,'Inventory Aging Report'!$B$2:$B$75,'Inventory Aging Report'!$C$2:$C$75)</f>
        <v>Canned soups</v>
      </c>
      <c r="D9" s="20" t="str">
        <f t="array" ref="D9">xlookup(B9,'Inventory Aging Report'!$B$2:$B$75,'Inventory Aging Report'!$D$2:$D$75)</f>
        <v>Canned Goods</v>
      </c>
      <c r="E9" s="20">
        <f t="array" ref="E9">xlookup(B9,'Inventory Aging Report'!$B$2:$B$75,'Inventory Aging Report'!$E$2:$E$75)</f>
        <v>420</v>
      </c>
      <c r="F9" s="20">
        <f t="array" ref="F9">xlookup(B9,'Inventory Aging Report'!$B$2:$B$75,'Inventory Aging Report'!$F$2:$F$75)</f>
        <v>286</v>
      </c>
      <c r="G9" s="20">
        <f t="shared" si="1"/>
        <v>120120</v>
      </c>
      <c r="H9" s="29">
        <f t="array" ref="H9">xlookup(B9,'Inventory Aging Report'!$B$2:$B$75,'Inventory Aging Report'!$I$2:$I$75)</f>
        <v>203</v>
      </c>
      <c r="I9" s="30" t="str">
        <f t="array" ref="I9">xlookup(B9,'Inventory Aging Report'!$B$2:$B$75,'Inventory Aging Report'!$J$2:$J$75)</f>
        <v>&gt;121 days</v>
      </c>
      <c r="J9" s="31">
        <f>iferror(vlookup(D9,Assumptions!$B$41:$E$48,(if(H9&lt;11,2,if(H9&lt;21,3,if(H9&lt;31,4,"no discount")))),false),0)</f>
        <v>0</v>
      </c>
      <c r="K9" s="31">
        <f>vlookup(D9,Assumptions!$B$52:$C$59,2,false)</f>
        <v>0.28</v>
      </c>
      <c r="L9" s="20">
        <f t="shared" si="2"/>
        <v>537.6</v>
      </c>
      <c r="M9" s="20">
        <f t="shared" si="3"/>
        <v>0</v>
      </c>
    </row>
    <row r="10">
      <c r="A10" s="20"/>
      <c r="B10" s="20" t="str">
        <f>IFERROR(__xludf.DUMMYFUNCTION("""COMPUTED_VALUE"""),"XLM1016")</f>
        <v>XLM1016</v>
      </c>
      <c r="C10" s="20" t="str">
        <f t="array" ref="C10">xlookup(B10,'Inventory Aging Report'!$B$2:$B$75,'Inventory Aging Report'!$C$2:$C$75)</f>
        <v>Canned vegetables</v>
      </c>
      <c r="D10" s="20" t="str">
        <f t="array" ref="D10">xlookup(B10,'Inventory Aging Report'!$B$2:$B$75,'Inventory Aging Report'!$D$2:$D$75)</f>
        <v>Canned Goods</v>
      </c>
      <c r="E10" s="20">
        <f t="array" ref="E10">xlookup(B10,'Inventory Aging Report'!$B$2:$B$75,'Inventory Aging Report'!$E$2:$E$75)</f>
        <v>380</v>
      </c>
      <c r="F10" s="20">
        <f t="array" ref="F10">xlookup(B10,'Inventory Aging Report'!$B$2:$B$75,'Inventory Aging Report'!$F$2:$F$75)</f>
        <v>390</v>
      </c>
      <c r="G10" s="20">
        <f t="shared" si="1"/>
        <v>148200</v>
      </c>
      <c r="H10" s="29">
        <f t="array" ref="H10">xlookup(B10,'Inventory Aging Report'!$B$2:$B$75,'Inventory Aging Report'!$I$2:$I$75)</f>
        <v>9</v>
      </c>
      <c r="I10" s="30" t="str">
        <f t="array" ref="I10">xlookup(B10,'Inventory Aging Report'!$B$2:$B$75,'Inventory Aging Report'!$J$2:$J$75)</f>
        <v>1 - 10 days</v>
      </c>
      <c r="J10" s="31">
        <f>iferror(vlookup(D10,Assumptions!$B$41:$E$48,(if(H10&lt;11,2,if(H10&lt;21,3,if(H10&lt;31,4,"no discount")))),false),0)</f>
        <v>0.3</v>
      </c>
      <c r="K10" s="31">
        <f>vlookup(D10,Assumptions!$B$52:$C$59,2,false)</f>
        <v>0.28</v>
      </c>
      <c r="L10" s="20">
        <f t="shared" si="2"/>
        <v>486.4</v>
      </c>
      <c r="M10" s="20">
        <f t="shared" si="3"/>
        <v>56908.8</v>
      </c>
    </row>
    <row r="11">
      <c r="A11" s="20"/>
      <c r="B11" s="20" t="str">
        <f>IFERROR(__xludf.DUMMYFUNCTION("""COMPUTED_VALUE"""),"XLM1018")</f>
        <v>XLM1018</v>
      </c>
      <c r="C11" s="20" t="str">
        <f t="array" ref="C11">xlookup(B11,'Inventory Aging Report'!$B$2:$B$75,'Inventory Aging Report'!$C$2:$C$75)</f>
        <v>Tomato sauce</v>
      </c>
      <c r="D11" s="20" t="str">
        <f t="array" ref="D11">xlookup(B11,'Inventory Aging Report'!$B$2:$B$75,'Inventory Aging Report'!$D$2:$D$75)</f>
        <v>Condiments</v>
      </c>
      <c r="E11" s="20">
        <f t="array" ref="E11">xlookup(B11,'Inventory Aging Report'!$B$2:$B$75,'Inventory Aging Report'!$E$2:$E$75)</f>
        <v>240</v>
      </c>
      <c r="F11" s="20">
        <f t="array" ref="F11">xlookup(B11,'Inventory Aging Report'!$B$2:$B$75,'Inventory Aging Report'!$F$2:$F$75)</f>
        <v>230</v>
      </c>
      <c r="G11" s="20">
        <f t="shared" si="1"/>
        <v>55200</v>
      </c>
      <c r="H11" s="29">
        <f t="array" ref="H11">xlookup(B11,'Inventory Aging Report'!$B$2:$B$75,'Inventory Aging Report'!$I$2:$I$75)</f>
        <v>67</v>
      </c>
      <c r="I11" s="30" t="str">
        <f t="array" ref="I11">xlookup(B11,'Inventory Aging Report'!$B$2:$B$75,'Inventory Aging Report'!$J$2:$J$75)</f>
        <v>61 - 90 days</v>
      </c>
      <c r="J11" s="31">
        <f>iferror(vlookup(D11,Assumptions!$B$41:$E$48,(if(H11&lt;11,2,if(H11&lt;21,3,if(H11&lt;31,4,"no discount")))),false),0)</f>
        <v>0</v>
      </c>
      <c r="K11" s="31">
        <f>vlookup(D11,Assumptions!$B$52:$C$59,2,false)</f>
        <v>0.32</v>
      </c>
      <c r="L11" s="20">
        <f t="shared" si="2"/>
        <v>316.8</v>
      </c>
      <c r="M11" s="20">
        <f t="shared" si="3"/>
        <v>0</v>
      </c>
    </row>
    <row r="12">
      <c r="A12" s="20"/>
      <c r="B12" s="20" t="str">
        <f>IFERROR(__xludf.DUMMYFUNCTION("""COMPUTED_VALUE"""),"XLM1020")</f>
        <v>XLM1020</v>
      </c>
      <c r="C12" s="20" t="str">
        <f t="array" ref="C12">xlookup(B12,'Inventory Aging Report'!$B$2:$B$75,'Inventory Aging Report'!$C$2:$C$75)</f>
        <v>Salsa</v>
      </c>
      <c r="D12" s="20" t="str">
        <f t="array" ref="D12">xlookup(B12,'Inventory Aging Report'!$B$2:$B$75,'Inventory Aging Report'!$D$2:$D$75)</f>
        <v>Condiments</v>
      </c>
      <c r="E12" s="20">
        <f t="array" ref="E12">xlookup(B12,'Inventory Aging Report'!$B$2:$B$75,'Inventory Aging Report'!$E$2:$E$75)</f>
        <v>370</v>
      </c>
      <c r="F12" s="20">
        <f t="array" ref="F12">xlookup(B12,'Inventory Aging Report'!$B$2:$B$75,'Inventory Aging Report'!$F$2:$F$75)</f>
        <v>250</v>
      </c>
      <c r="G12" s="20">
        <f t="shared" si="1"/>
        <v>92500</v>
      </c>
      <c r="H12" s="29">
        <f t="array" ref="H12">xlookup(B12,'Inventory Aging Report'!$B$2:$B$75,'Inventory Aging Report'!$I$2:$I$75)</f>
        <v>188</v>
      </c>
      <c r="I12" s="30" t="str">
        <f t="array" ref="I12">xlookup(B12,'Inventory Aging Report'!$B$2:$B$75,'Inventory Aging Report'!$J$2:$J$75)</f>
        <v>&gt;121 days</v>
      </c>
      <c r="J12" s="31">
        <f>iferror(vlookup(D12,Assumptions!$B$41:$E$48,(if(H12&lt;11,2,if(H12&lt;21,3,if(H12&lt;31,4,"no discount")))),false),0)</f>
        <v>0</v>
      </c>
      <c r="K12" s="31">
        <f>vlookup(D12,Assumptions!$B$52:$C$59,2,false)</f>
        <v>0.32</v>
      </c>
      <c r="L12" s="20">
        <f t="shared" si="2"/>
        <v>488.4</v>
      </c>
      <c r="M12" s="20">
        <f t="shared" si="3"/>
        <v>0</v>
      </c>
    </row>
    <row r="13">
      <c r="A13" s="20"/>
      <c r="B13" s="20" t="str">
        <f>IFERROR(__xludf.DUMMYFUNCTION("""COMPUTED_VALUE"""),"XLM1021")</f>
        <v>XLM1021</v>
      </c>
      <c r="C13" s="20" t="str">
        <f t="array" ref="C13">xlookup(B13,'Inventory Aging Report'!$B$2:$B$75,'Inventory Aging Report'!$C$2:$C$75)</f>
        <v>Ketchup</v>
      </c>
      <c r="D13" s="20" t="str">
        <f t="array" ref="D13">xlookup(B13,'Inventory Aging Report'!$B$2:$B$75,'Inventory Aging Report'!$D$2:$D$75)</f>
        <v>Condiments</v>
      </c>
      <c r="E13" s="20">
        <f t="array" ref="E13">xlookup(B13,'Inventory Aging Report'!$B$2:$B$75,'Inventory Aging Report'!$E$2:$E$75)</f>
        <v>470</v>
      </c>
      <c r="F13" s="20">
        <f t="array" ref="F13">xlookup(B13,'Inventory Aging Report'!$B$2:$B$75,'Inventory Aging Report'!$F$2:$F$75)</f>
        <v>540</v>
      </c>
      <c r="G13" s="20">
        <f t="shared" si="1"/>
        <v>253800</v>
      </c>
      <c r="H13" s="29">
        <f t="array" ref="H13">xlookup(B13,'Inventory Aging Report'!$B$2:$B$75,'Inventory Aging Report'!$I$2:$I$75)</f>
        <v>52</v>
      </c>
      <c r="I13" s="30" t="str">
        <f t="array" ref="I13">xlookup(B13,'Inventory Aging Report'!$B$2:$B$75,'Inventory Aging Report'!$J$2:$J$75)</f>
        <v>31 - 60 days</v>
      </c>
      <c r="J13" s="31">
        <f>iferror(vlookup(D13,Assumptions!$B$41:$E$48,(if(H13&lt;11,2,if(H13&lt;21,3,if(H13&lt;31,4,"no discount")))),false),0)</f>
        <v>0</v>
      </c>
      <c r="K13" s="31">
        <f>vlookup(D13,Assumptions!$B$52:$C$59,2,false)</f>
        <v>0.32</v>
      </c>
      <c r="L13" s="20">
        <f t="shared" si="2"/>
        <v>620.4</v>
      </c>
      <c r="M13" s="20">
        <f t="shared" si="3"/>
        <v>0</v>
      </c>
    </row>
    <row r="14">
      <c r="A14" s="20"/>
      <c r="B14" s="20" t="str">
        <f>IFERROR(__xludf.DUMMYFUNCTION("""COMPUTED_VALUE"""),"XLM1022")</f>
        <v>XLM1022</v>
      </c>
      <c r="C14" s="20" t="str">
        <f t="array" ref="C14">xlookup(B14,'Inventory Aging Report'!$B$2:$B$75,'Inventory Aging Report'!$C$2:$C$75)</f>
        <v>Mustard</v>
      </c>
      <c r="D14" s="20" t="str">
        <f t="array" ref="D14">xlookup(B14,'Inventory Aging Report'!$B$2:$B$75,'Inventory Aging Report'!$D$2:$D$75)</f>
        <v>Condiments</v>
      </c>
      <c r="E14" s="20">
        <f t="array" ref="E14">xlookup(B14,'Inventory Aging Report'!$B$2:$B$75,'Inventory Aging Report'!$E$2:$E$75)</f>
        <v>400</v>
      </c>
      <c r="F14" s="20">
        <f t="array" ref="F14">xlookup(B14,'Inventory Aging Report'!$B$2:$B$75,'Inventory Aging Report'!$F$2:$F$75)</f>
        <v>420</v>
      </c>
      <c r="G14" s="20">
        <f t="shared" si="1"/>
        <v>168000</v>
      </c>
      <c r="H14" s="29">
        <f t="array" ref="H14">xlookup(B14,'Inventory Aging Report'!$B$2:$B$75,'Inventory Aging Report'!$I$2:$I$75)</f>
        <v>169</v>
      </c>
      <c r="I14" s="30" t="str">
        <f t="array" ref="I14">xlookup(B14,'Inventory Aging Report'!$B$2:$B$75,'Inventory Aging Report'!$J$2:$J$75)</f>
        <v>&gt;121 days</v>
      </c>
      <c r="J14" s="31">
        <f>iferror(vlookup(D14,Assumptions!$B$41:$E$48,(if(H14&lt;11,2,if(H14&lt;21,3,if(H14&lt;31,4,"no discount")))),false),0)</f>
        <v>0</v>
      </c>
      <c r="K14" s="31">
        <f>vlookup(D14,Assumptions!$B$52:$C$59,2,false)</f>
        <v>0.32</v>
      </c>
      <c r="L14" s="20">
        <f t="shared" si="2"/>
        <v>528</v>
      </c>
      <c r="M14" s="20">
        <f t="shared" si="3"/>
        <v>0</v>
      </c>
    </row>
    <row r="15">
      <c r="A15" s="20"/>
      <c r="B15" s="20" t="str">
        <f>IFERROR(__xludf.DUMMYFUNCTION("""COMPUTED_VALUE"""),"XLM1024")</f>
        <v>XLM1024</v>
      </c>
      <c r="C15" s="20" t="str">
        <f t="array" ref="C15">xlookup(B15,'Inventory Aging Report'!$B$2:$B$75,'Inventory Aging Report'!$C$2:$C$75)</f>
        <v>Pickles</v>
      </c>
      <c r="D15" s="20" t="str">
        <f t="array" ref="D15">xlookup(B15,'Inventory Aging Report'!$B$2:$B$75,'Inventory Aging Report'!$D$2:$D$75)</f>
        <v>Condiments</v>
      </c>
      <c r="E15" s="20">
        <f t="array" ref="E15">xlookup(B15,'Inventory Aging Report'!$B$2:$B$75,'Inventory Aging Report'!$E$2:$E$75)</f>
        <v>360</v>
      </c>
      <c r="F15" s="20">
        <f t="array" ref="F15">xlookup(B15,'Inventory Aging Report'!$B$2:$B$75,'Inventory Aging Report'!$F$2:$F$75)</f>
        <v>460</v>
      </c>
      <c r="G15" s="20">
        <f t="shared" si="1"/>
        <v>165600</v>
      </c>
      <c r="H15" s="29">
        <f t="array" ref="H15">xlookup(B15,'Inventory Aging Report'!$B$2:$B$75,'Inventory Aging Report'!$I$2:$I$75)</f>
        <v>124</v>
      </c>
      <c r="I15" s="30" t="str">
        <f t="array" ref="I15">xlookup(B15,'Inventory Aging Report'!$B$2:$B$75,'Inventory Aging Report'!$J$2:$J$75)</f>
        <v>&gt;121 days</v>
      </c>
      <c r="J15" s="31">
        <f>iferror(vlookup(D15,Assumptions!$B$41:$E$48,(if(H15&lt;11,2,if(H15&lt;21,3,if(H15&lt;31,4,"no discount")))),false),0)</f>
        <v>0</v>
      </c>
      <c r="K15" s="31">
        <f>vlookup(D15,Assumptions!$B$52:$C$59,2,false)</f>
        <v>0.32</v>
      </c>
      <c r="L15" s="20">
        <f t="shared" si="2"/>
        <v>475.2</v>
      </c>
      <c r="M15" s="20">
        <f t="shared" si="3"/>
        <v>0</v>
      </c>
    </row>
    <row r="16">
      <c r="A16" s="20"/>
      <c r="B16" s="20" t="str">
        <f>IFERROR(__xludf.DUMMYFUNCTION("""COMPUTED_VALUE"""),"XLM1025")</f>
        <v>XLM1025</v>
      </c>
      <c r="C16" s="20" t="str">
        <f t="array" ref="C16">xlookup(B16,'Inventory Aging Report'!$B$2:$B$75,'Inventory Aging Report'!$C$2:$C$75)</f>
        <v>Honey</v>
      </c>
      <c r="D16" s="20" t="str">
        <f t="array" ref="D16">xlookup(B16,'Inventory Aging Report'!$B$2:$B$75,'Inventory Aging Report'!$D$2:$D$75)</f>
        <v>Condiments</v>
      </c>
      <c r="E16" s="20">
        <f t="array" ref="E16">xlookup(B16,'Inventory Aging Report'!$B$2:$B$75,'Inventory Aging Report'!$E$2:$E$75)</f>
        <v>330</v>
      </c>
      <c r="F16" s="20">
        <f t="array" ref="F16">xlookup(B16,'Inventory Aging Report'!$B$2:$B$75,'Inventory Aging Report'!$F$2:$F$75)</f>
        <v>220</v>
      </c>
      <c r="G16" s="20">
        <f t="shared" si="1"/>
        <v>72600</v>
      </c>
      <c r="H16" s="29">
        <f t="array" ref="H16">xlookup(B16,'Inventory Aging Report'!$B$2:$B$75,'Inventory Aging Report'!$I$2:$I$75)</f>
        <v>117</v>
      </c>
      <c r="I16" s="30" t="str">
        <f t="array" ref="I16">xlookup(B16,'Inventory Aging Report'!$B$2:$B$75,'Inventory Aging Report'!$J$2:$J$75)</f>
        <v>91 - 120 days</v>
      </c>
      <c r="J16" s="31">
        <f>iferror(vlookup(D16,Assumptions!$B$41:$E$48,(if(H16&lt;11,2,if(H16&lt;21,3,if(H16&lt;31,4,"no discount")))),false),0)</f>
        <v>0</v>
      </c>
      <c r="K16" s="31">
        <f>vlookup(D16,Assumptions!$B$52:$C$59,2,false)</f>
        <v>0.32</v>
      </c>
      <c r="L16" s="20">
        <f t="shared" si="2"/>
        <v>435.6</v>
      </c>
      <c r="M16" s="20">
        <f t="shared" si="3"/>
        <v>0</v>
      </c>
    </row>
    <row r="17">
      <c r="A17" s="20"/>
      <c r="B17" s="20" t="str">
        <f>IFERROR(__xludf.DUMMYFUNCTION("""COMPUTED_VALUE"""),"XLM1027")</f>
        <v>XLM1027</v>
      </c>
      <c r="C17" s="20" t="str">
        <f t="array" ref="C17">xlookup(B17,'Inventory Aging Report'!$B$2:$B$75,'Inventory Aging Report'!$C$2:$C$75)</f>
        <v>Nut butters (peanut butter, almond butter)</v>
      </c>
      <c r="D17" s="20" t="str">
        <f t="array" ref="D17">xlookup(B17,'Inventory Aging Report'!$B$2:$B$75,'Inventory Aging Report'!$D$2:$D$75)</f>
        <v>Condiments</v>
      </c>
      <c r="E17" s="20">
        <f t="array" ref="E17">xlookup(B17,'Inventory Aging Report'!$B$2:$B$75,'Inventory Aging Report'!$E$2:$E$75)</f>
        <v>380</v>
      </c>
      <c r="F17" s="20">
        <f t="array" ref="F17">xlookup(B17,'Inventory Aging Report'!$B$2:$B$75,'Inventory Aging Report'!$F$2:$F$75)</f>
        <v>160</v>
      </c>
      <c r="G17" s="20">
        <f t="shared" si="1"/>
        <v>60800</v>
      </c>
      <c r="H17" s="29">
        <f t="array" ref="H17">xlookup(B17,'Inventory Aging Report'!$B$2:$B$75,'Inventory Aging Report'!$I$2:$I$75)</f>
        <v>220</v>
      </c>
      <c r="I17" s="30" t="str">
        <f t="array" ref="I17">xlookup(B17,'Inventory Aging Report'!$B$2:$B$75,'Inventory Aging Report'!$J$2:$J$75)</f>
        <v>&gt;121 days</v>
      </c>
      <c r="J17" s="31">
        <f>iferror(vlookup(D17,Assumptions!$B$41:$E$48,(if(H17&lt;11,2,if(H17&lt;21,3,if(H17&lt;31,4,"no discount")))),false),0)</f>
        <v>0</v>
      </c>
      <c r="K17" s="31">
        <f>vlookup(D17,Assumptions!$B$52:$C$59,2,false)</f>
        <v>0.32</v>
      </c>
      <c r="L17" s="20">
        <f t="shared" si="2"/>
        <v>501.6</v>
      </c>
      <c r="M17" s="20">
        <f t="shared" si="3"/>
        <v>0</v>
      </c>
    </row>
    <row r="18">
      <c r="A18" s="20"/>
      <c r="B18" s="20" t="str">
        <f>IFERROR(__xludf.DUMMYFUNCTION("""COMPUTED_VALUE"""),"XLM1030")</f>
        <v>XLM1030</v>
      </c>
      <c r="C18" s="20" t="str">
        <f t="array" ref="C18">xlookup(B18,'Inventory Aging Report'!$B$2:$B$75,'Inventory Aging Report'!$C$2:$C$75)</f>
        <v>Pancake mix</v>
      </c>
      <c r="D18" s="20" t="str">
        <f t="array" ref="D18">xlookup(B18,'Inventory Aging Report'!$B$2:$B$75,'Inventory Aging Report'!$D$2:$D$75)</f>
        <v>Snacks</v>
      </c>
      <c r="E18" s="20">
        <f t="array" ref="E18">xlookup(B18,'Inventory Aging Report'!$B$2:$B$75,'Inventory Aging Report'!$E$2:$E$75)</f>
        <v>300</v>
      </c>
      <c r="F18" s="20">
        <f t="array" ref="F18">xlookup(B18,'Inventory Aging Report'!$B$2:$B$75,'Inventory Aging Report'!$F$2:$F$75)</f>
        <v>390</v>
      </c>
      <c r="G18" s="20">
        <f t="shared" si="1"/>
        <v>117000</v>
      </c>
      <c r="H18" s="29">
        <f t="array" ref="H18">xlookup(B18,'Inventory Aging Report'!$B$2:$B$75,'Inventory Aging Report'!$I$2:$I$75)</f>
        <v>194</v>
      </c>
      <c r="I18" s="30" t="str">
        <f t="array" ref="I18">xlookup(B18,'Inventory Aging Report'!$B$2:$B$75,'Inventory Aging Report'!$J$2:$J$75)</f>
        <v>&gt;121 days</v>
      </c>
      <c r="J18" s="31">
        <f>iferror(vlookup(D18,Assumptions!$B$41:$E$48,(if(H18&lt;11,2,if(H18&lt;21,3,if(H18&lt;31,4,"no discount")))),false),0)</f>
        <v>0</v>
      </c>
      <c r="K18" s="31">
        <f>vlookup(D18,Assumptions!$B$52:$C$59,2,false)</f>
        <v>0.25</v>
      </c>
      <c r="L18" s="20">
        <f t="shared" si="2"/>
        <v>375</v>
      </c>
      <c r="M18" s="20">
        <f t="shared" si="3"/>
        <v>0</v>
      </c>
    </row>
    <row r="19">
      <c r="A19" s="20"/>
      <c r="B19" s="20" t="str">
        <f>IFERROR(__xludf.DUMMYFUNCTION("""COMPUTED_VALUE"""),"XLM1031")</f>
        <v>XLM1031</v>
      </c>
      <c r="C19" s="20" t="str">
        <f t="array" ref="C19">xlookup(B19,'Inventory Aging Report'!$B$2:$B$75,'Inventory Aging Report'!$C$2:$C$75)</f>
        <v>Cake mix</v>
      </c>
      <c r="D19" s="20" t="str">
        <f t="array" ref="D19">xlookup(B19,'Inventory Aging Report'!$B$2:$B$75,'Inventory Aging Report'!$D$2:$D$75)</f>
        <v>Baking</v>
      </c>
      <c r="E19" s="20">
        <f t="array" ref="E19">xlookup(B19,'Inventory Aging Report'!$B$2:$B$75,'Inventory Aging Report'!$E$2:$E$75)</f>
        <v>370</v>
      </c>
      <c r="F19" s="20">
        <f t="array" ref="F19">xlookup(B19,'Inventory Aging Report'!$B$2:$B$75,'Inventory Aging Report'!$F$2:$F$75)</f>
        <v>230</v>
      </c>
      <c r="G19" s="20">
        <f t="shared" si="1"/>
        <v>85100</v>
      </c>
      <c r="H19" s="29">
        <f t="array" ref="H19">xlookup(B19,'Inventory Aging Report'!$B$2:$B$75,'Inventory Aging Report'!$I$2:$I$75)</f>
        <v>19</v>
      </c>
      <c r="I19" s="30" t="str">
        <f t="array" ref="I19">xlookup(B19,'Inventory Aging Report'!$B$2:$B$75,'Inventory Aging Report'!$J$2:$J$75)</f>
        <v>11 - 20 days</v>
      </c>
      <c r="J19" s="31">
        <f>iferror(vlookup(D19,Assumptions!$B$41:$E$48,(if(H19&lt;11,2,if(H19&lt;21,3,if(H19&lt;31,4,"no discount")))),false),0)</f>
        <v>0.4</v>
      </c>
      <c r="K19" s="31">
        <f>vlookup(D19,Assumptions!$B$52:$C$59,2,false)</f>
        <v>0</v>
      </c>
      <c r="L19" s="20">
        <f t="shared" si="2"/>
        <v>370</v>
      </c>
      <c r="M19" s="20">
        <f t="shared" si="3"/>
        <v>34040</v>
      </c>
    </row>
    <row r="20">
      <c r="A20" s="20"/>
      <c r="B20" s="20" t="str">
        <f>IFERROR(__xludf.DUMMYFUNCTION("""COMPUTED_VALUE"""),"XLM1032")</f>
        <v>XLM1032</v>
      </c>
      <c r="C20" s="20" t="str">
        <f t="array" ref="C20">xlookup(B20,'Inventory Aging Report'!$B$2:$B$75,'Inventory Aging Report'!$C$2:$C$75)</f>
        <v>Bread</v>
      </c>
      <c r="D20" s="20" t="str">
        <f t="array" ref="D20">xlookup(B20,'Inventory Aging Report'!$B$2:$B$75,'Inventory Aging Report'!$D$2:$D$75)</f>
        <v>Baking</v>
      </c>
      <c r="E20" s="20">
        <f t="array" ref="E20">xlookup(B20,'Inventory Aging Report'!$B$2:$B$75,'Inventory Aging Report'!$E$2:$E$75)</f>
        <v>470</v>
      </c>
      <c r="F20" s="20">
        <f t="array" ref="F20">xlookup(B20,'Inventory Aging Report'!$B$2:$B$75,'Inventory Aging Report'!$F$2:$F$75)</f>
        <v>320</v>
      </c>
      <c r="G20" s="20">
        <f t="shared" si="1"/>
        <v>150400</v>
      </c>
      <c r="H20" s="29">
        <f t="array" ref="H20">xlookup(B20,'Inventory Aging Report'!$B$2:$B$75,'Inventory Aging Report'!$I$2:$I$75)</f>
        <v>176</v>
      </c>
      <c r="I20" s="30" t="str">
        <f t="array" ref="I20">xlookup(B20,'Inventory Aging Report'!$B$2:$B$75,'Inventory Aging Report'!$J$2:$J$75)</f>
        <v>&gt;121 days</v>
      </c>
      <c r="J20" s="31">
        <f>iferror(vlookup(D20,Assumptions!$B$41:$E$48,(if(H20&lt;11,2,if(H20&lt;21,3,if(H20&lt;31,4,"no discount")))),false),0)</f>
        <v>0</v>
      </c>
      <c r="K20" s="31">
        <f>vlookup(D20,Assumptions!$B$52:$C$59,2,false)</f>
        <v>0</v>
      </c>
      <c r="L20" s="20">
        <f t="shared" si="2"/>
        <v>470</v>
      </c>
      <c r="M20" s="20">
        <f t="shared" si="3"/>
        <v>0</v>
      </c>
    </row>
    <row r="21">
      <c r="A21" s="20"/>
      <c r="B21" s="20" t="str">
        <f>IFERROR(__xludf.DUMMYFUNCTION("""COMPUTED_VALUE"""),"XLM1033")</f>
        <v>XLM1033</v>
      </c>
      <c r="C21" s="20" t="str">
        <f t="array" ref="C21">xlookup(B21,'Inventory Aging Report'!$B$2:$B$75,'Inventory Aging Report'!$C$2:$C$75)</f>
        <v>Tortillas</v>
      </c>
      <c r="D21" s="20" t="str">
        <f t="array" ref="D21">xlookup(B21,'Inventory Aging Report'!$B$2:$B$75,'Inventory Aging Report'!$D$2:$D$75)</f>
        <v>Baking</v>
      </c>
      <c r="E21" s="20">
        <f t="array" ref="E21">xlookup(B21,'Inventory Aging Report'!$B$2:$B$75,'Inventory Aging Report'!$E$2:$E$75)</f>
        <v>320</v>
      </c>
      <c r="F21" s="20">
        <f t="array" ref="F21">xlookup(B21,'Inventory Aging Report'!$B$2:$B$75,'Inventory Aging Report'!$F$2:$F$75)</f>
        <v>267</v>
      </c>
      <c r="G21" s="20">
        <f t="shared" si="1"/>
        <v>85440</v>
      </c>
      <c r="H21" s="29">
        <f t="array" ref="H21">xlookup(B21,'Inventory Aging Report'!$B$2:$B$75,'Inventory Aging Report'!$I$2:$I$75)</f>
        <v>73</v>
      </c>
      <c r="I21" s="30" t="str">
        <f t="array" ref="I21">xlookup(B21,'Inventory Aging Report'!$B$2:$B$75,'Inventory Aging Report'!$J$2:$J$75)</f>
        <v>61 - 90 days</v>
      </c>
      <c r="J21" s="31">
        <f>iferror(vlookup(D21,Assumptions!$B$41:$E$48,(if(H21&lt;11,2,if(H21&lt;21,3,if(H21&lt;31,4,"no discount")))),false),0)</f>
        <v>0</v>
      </c>
      <c r="K21" s="31">
        <f>vlookup(D21,Assumptions!$B$52:$C$59,2,false)</f>
        <v>0</v>
      </c>
      <c r="L21" s="20">
        <f t="shared" si="2"/>
        <v>320</v>
      </c>
      <c r="M21" s="20">
        <f t="shared" si="3"/>
        <v>0</v>
      </c>
    </row>
    <row r="22">
      <c r="A22" s="20"/>
      <c r="B22" s="20" t="str">
        <f>IFERROR(__xludf.DUMMYFUNCTION("""COMPUTED_VALUE"""),"XLM1034")</f>
        <v>XLM1034</v>
      </c>
      <c r="C22" s="20" t="str">
        <f t="array" ref="C22">xlookup(B22,'Inventory Aging Report'!$B$2:$B$75,'Inventory Aging Report'!$C$2:$C$75)</f>
        <v>Crackers</v>
      </c>
      <c r="D22" s="20" t="str">
        <f t="array" ref="D22">xlookup(B22,'Inventory Aging Report'!$B$2:$B$75,'Inventory Aging Report'!$D$2:$D$75)</f>
        <v>Snacks</v>
      </c>
      <c r="E22" s="20">
        <f t="array" ref="E22">xlookup(B22,'Inventory Aging Report'!$B$2:$B$75,'Inventory Aging Report'!$E$2:$E$75)</f>
        <v>340</v>
      </c>
      <c r="F22" s="20">
        <f t="array" ref="F22">xlookup(B22,'Inventory Aging Report'!$B$2:$B$75,'Inventory Aging Report'!$F$2:$F$75)</f>
        <v>351</v>
      </c>
      <c r="G22" s="20">
        <f t="shared" si="1"/>
        <v>119340</v>
      </c>
      <c r="H22" s="29">
        <f t="array" ref="H22">xlookup(B22,'Inventory Aging Report'!$B$2:$B$75,'Inventory Aging Report'!$I$2:$I$75)</f>
        <v>45</v>
      </c>
      <c r="I22" s="30" t="str">
        <f t="array" ref="I22">xlookup(B22,'Inventory Aging Report'!$B$2:$B$75,'Inventory Aging Report'!$J$2:$J$75)</f>
        <v>31 - 60 days</v>
      </c>
      <c r="J22" s="31">
        <f>iferror(vlookup(D22,Assumptions!$B$41:$E$48,(if(H22&lt;11,2,if(H22&lt;21,3,if(H22&lt;31,4,"no discount")))),false),0)</f>
        <v>0</v>
      </c>
      <c r="K22" s="31">
        <f>vlookup(D22,Assumptions!$B$52:$C$59,2,false)</f>
        <v>0.25</v>
      </c>
      <c r="L22" s="20">
        <f t="shared" si="2"/>
        <v>425</v>
      </c>
      <c r="M22" s="20">
        <f t="shared" si="3"/>
        <v>0</v>
      </c>
    </row>
    <row r="23">
      <c r="A23" s="20"/>
      <c r="B23" s="20" t="str">
        <f>IFERROR(__xludf.DUMMYFUNCTION("""COMPUTED_VALUE"""),"XLM1035")</f>
        <v>XLM1035</v>
      </c>
      <c r="C23" s="20" t="str">
        <f t="array" ref="C23">xlookup(B23,'Inventory Aging Report'!$B$2:$B$75,'Inventory Aging Report'!$C$2:$C$75)</f>
        <v>Cookies</v>
      </c>
      <c r="D23" s="20" t="str">
        <f t="array" ref="D23">xlookup(B23,'Inventory Aging Report'!$B$2:$B$75,'Inventory Aging Report'!$D$2:$D$75)</f>
        <v>Snacks</v>
      </c>
      <c r="E23" s="20">
        <f t="array" ref="E23">xlookup(B23,'Inventory Aging Report'!$B$2:$B$75,'Inventory Aging Report'!$E$2:$E$75)</f>
        <v>360</v>
      </c>
      <c r="F23" s="20">
        <f t="array" ref="F23">xlookup(B23,'Inventory Aging Report'!$B$2:$B$75,'Inventory Aging Report'!$F$2:$F$75)</f>
        <v>277</v>
      </c>
      <c r="G23" s="20">
        <f t="shared" si="1"/>
        <v>99720</v>
      </c>
      <c r="H23" s="29">
        <f t="array" ref="H23">xlookup(B23,'Inventory Aging Report'!$B$2:$B$75,'Inventory Aging Report'!$I$2:$I$75)</f>
        <v>110</v>
      </c>
      <c r="I23" s="30" t="str">
        <f t="array" ref="I23">xlookup(B23,'Inventory Aging Report'!$B$2:$B$75,'Inventory Aging Report'!$J$2:$J$75)</f>
        <v>91 - 120 days</v>
      </c>
      <c r="J23" s="31">
        <f>iferror(vlookup(D23,Assumptions!$B$41:$E$48,(if(H23&lt;11,2,if(H23&lt;21,3,if(H23&lt;31,4,"no discount")))),false),0)</f>
        <v>0</v>
      </c>
      <c r="K23" s="31">
        <f>vlookup(D23,Assumptions!$B$52:$C$59,2,false)</f>
        <v>0.25</v>
      </c>
      <c r="L23" s="20">
        <f t="shared" si="2"/>
        <v>450</v>
      </c>
      <c r="M23" s="20">
        <f t="shared" si="3"/>
        <v>0</v>
      </c>
    </row>
    <row r="24">
      <c r="A24" s="20"/>
      <c r="B24" s="20" t="str">
        <f>IFERROR(__xludf.DUMMYFUNCTION("""COMPUTED_VALUE"""),"XLM1036")</f>
        <v>XLM1036</v>
      </c>
      <c r="C24" s="20" t="str">
        <f t="array" ref="C24">xlookup(B24,'Inventory Aging Report'!$B$2:$B$75,'Inventory Aging Report'!$C$2:$C$75)</f>
        <v>Potato chips</v>
      </c>
      <c r="D24" s="20" t="str">
        <f t="array" ref="D24">xlookup(B24,'Inventory Aging Report'!$B$2:$B$75,'Inventory Aging Report'!$D$2:$D$75)</f>
        <v>Snacks</v>
      </c>
      <c r="E24" s="20">
        <f t="array" ref="E24">xlookup(B24,'Inventory Aging Report'!$B$2:$B$75,'Inventory Aging Report'!$E$2:$E$75)</f>
        <v>620</v>
      </c>
      <c r="F24" s="20">
        <f t="array" ref="F24">xlookup(B24,'Inventory Aging Report'!$B$2:$B$75,'Inventory Aging Report'!$F$2:$F$75)</f>
        <v>230</v>
      </c>
      <c r="G24" s="20">
        <f t="shared" si="1"/>
        <v>142600</v>
      </c>
      <c r="H24" s="29">
        <f t="array" ref="H24">xlookup(B24,'Inventory Aging Report'!$B$2:$B$75,'Inventory Aging Report'!$I$2:$I$75)</f>
        <v>147</v>
      </c>
      <c r="I24" s="30" t="str">
        <f t="array" ref="I24">xlookup(B24,'Inventory Aging Report'!$B$2:$B$75,'Inventory Aging Report'!$J$2:$J$75)</f>
        <v>&gt;121 days</v>
      </c>
      <c r="J24" s="31">
        <f>iferror(vlookup(D24,Assumptions!$B$41:$E$48,(if(H24&lt;11,2,if(H24&lt;21,3,if(H24&lt;31,4,"no discount")))),false),0)</f>
        <v>0</v>
      </c>
      <c r="K24" s="31">
        <f>vlookup(D24,Assumptions!$B$52:$C$59,2,false)</f>
        <v>0.25</v>
      </c>
      <c r="L24" s="20">
        <f t="shared" si="2"/>
        <v>775</v>
      </c>
      <c r="M24" s="20">
        <f t="shared" si="3"/>
        <v>0</v>
      </c>
    </row>
    <row r="25">
      <c r="A25" s="20"/>
      <c r="B25" s="20" t="str">
        <f>IFERROR(__xludf.DUMMYFUNCTION("""COMPUTED_VALUE"""),"XLM1039")</f>
        <v>XLM1039</v>
      </c>
      <c r="C25" s="20" t="str">
        <f t="array" ref="C25">xlookup(B25,'Inventory Aging Report'!$B$2:$B$75,'Inventory Aging Report'!$C$2:$C$75)</f>
        <v>Coffee (ground or whole bean)</v>
      </c>
      <c r="D25" s="20" t="str">
        <f t="array" ref="D25">xlookup(B25,'Inventory Aging Report'!$B$2:$B$75,'Inventory Aging Report'!$D$2:$D$75)</f>
        <v>Beverages</v>
      </c>
      <c r="E25" s="20">
        <f t="array" ref="E25">xlookup(B25,'Inventory Aging Report'!$B$2:$B$75,'Inventory Aging Report'!$E$2:$E$75)</f>
        <v>470</v>
      </c>
      <c r="F25" s="20">
        <f t="array" ref="F25">xlookup(B25,'Inventory Aging Report'!$B$2:$B$75,'Inventory Aging Report'!$F$2:$F$75)</f>
        <v>360</v>
      </c>
      <c r="G25" s="20">
        <f t="shared" si="1"/>
        <v>169200</v>
      </c>
      <c r="H25" s="29">
        <f t="array" ref="H25">xlookup(B25,'Inventory Aging Report'!$B$2:$B$75,'Inventory Aging Report'!$I$2:$I$75)</f>
        <v>242</v>
      </c>
      <c r="I25" s="30" t="str">
        <f t="array" ref="I25">xlookup(B25,'Inventory Aging Report'!$B$2:$B$75,'Inventory Aging Report'!$J$2:$J$75)</f>
        <v>&gt;121 days</v>
      </c>
      <c r="J25" s="31">
        <f>iferror(vlookup(D25,Assumptions!$B$41:$E$48,(if(H25&lt;11,2,if(H25&lt;21,3,if(H25&lt;31,4,"no discount")))),false),0)</f>
        <v>0</v>
      </c>
      <c r="K25" s="31">
        <f>vlookup(D25,Assumptions!$B$52:$C$59,2,false)</f>
        <v>0.3</v>
      </c>
      <c r="L25" s="20">
        <f t="shared" si="2"/>
        <v>611</v>
      </c>
      <c r="M25" s="20">
        <f t="shared" si="3"/>
        <v>0</v>
      </c>
    </row>
    <row r="26">
      <c r="A26" s="20"/>
      <c r="B26" s="20" t="str">
        <f>IFERROR(__xludf.DUMMYFUNCTION("""COMPUTED_VALUE"""),"XLM1041")</f>
        <v>XLM1041</v>
      </c>
      <c r="C26" s="20" t="str">
        <f t="array" ref="C26">xlookup(B26,'Inventory Aging Report'!$B$2:$B$75,'Inventory Aging Report'!$C$2:$C$75)</f>
        <v>Energy drinks</v>
      </c>
      <c r="D26" s="20" t="str">
        <f t="array" ref="D26">xlookup(B26,'Inventory Aging Report'!$B$2:$B$75,'Inventory Aging Report'!$D$2:$D$75)</f>
        <v>Beverages</v>
      </c>
      <c r="E26" s="20">
        <f t="array" ref="E26">xlookup(B26,'Inventory Aging Report'!$B$2:$B$75,'Inventory Aging Report'!$E$2:$E$75)</f>
        <v>320</v>
      </c>
      <c r="F26" s="20">
        <f t="array" ref="F26">xlookup(B26,'Inventory Aging Report'!$B$2:$B$75,'Inventory Aging Report'!$F$2:$F$75)</f>
        <v>280</v>
      </c>
      <c r="G26" s="20">
        <f t="shared" si="1"/>
        <v>89600</v>
      </c>
      <c r="H26" s="29">
        <f t="array" ref="H26">xlookup(B26,'Inventory Aging Report'!$B$2:$B$75,'Inventory Aging Report'!$I$2:$I$75)</f>
        <v>81</v>
      </c>
      <c r="I26" s="30" t="str">
        <f t="array" ref="I26">xlookup(B26,'Inventory Aging Report'!$B$2:$B$75,'Inventory Aging Report'!$J$2:$J$75)</f>
        <v>61 - 90 days</v>
      </c>
      <c r="J26" s="31">
        <f>iferror(vlookup(D26,Assumptions!$B$41:$E$48,(if(H26&lt;11,2,if(H26&lt;21,3,if(H26&lt;31,4,"no discount")))),false),0)</f>
        <v>0</v>
      </c>
      <c r="K26" s="31">
        <f>vlookup(D26,Assumptions!$B$52:$C$59,2,false)</f>
        <v>0.3</v>
      </c>
      <c r="L26" s="20">
        <f t="shared" si="2"/>
        <v>416</v>
      </c>
      <c r="M26" s="20">
        <f t="shared" si="3"/>
        <v>0</v>
      </c>
    </row>
    <row r="27">
      <c r="A27" s="20"/>
      <c r="B27" s="20" t="str">
        <f>IFERROR(__xludf.DUMMYFUNCTION("""COMPUTED_VALUE"""),"XLM1042")</f>
        <v>XLM1042</v>
      </c>
      <c r="C27" s="20" t="str">
        <f t="array" ref="C27">xlookup(B27,'Inventory Aging Report'!$B$2:$B$75,'Inventory Aging Report'!$C$2:$C$75)</f>
        <v>Sports drinks</v>
      </c>
      <c r="D27" s="20" t="str">
        <f t="array" ref="D27">xlookup(B27,'Inventory Aging Report'!$B$2:$B$75,'Inventory Aging Report'!$D$2:$D$75)</f>
        <v>Beverages</v>
      </c>
      <c r="E27" s="20">
        <f t="array" ref="E27">xlookup(B27,'Inventory Aging Report'!$B$2:$B$75,'Inventory Aging Report'!$E$2:$E$75)</f>
        <v>310</v>
      </c>
      <c r="F27" s="20">
        <f t="array" ref="F27">xlookup(B27,'Inventory Aging Report'!$B$2:$B$75,'Inventory Aging Report'!$F$2:$F$75)</f>
        <v>280</v>
      </c>
      <c r="G27" s="20">
        <f t="shared" si="1"/>
        <v>86800</v>
      </c>
      <c r="H27" s="29">
        <f t="array" ref="H27">xlookup(B27,'Inventory Aging Report'!$B$2:$B$75,'Inventory Aging Report'!$I$2:$I$75)</f>
        <v>26</v>
      </c>
      <c r="I27" s="30" t="str">
        <f t="array" ref="I27">xlookup(B27,'Inventory Aging Report'!$B$2:$B$75,'Inventory Aging Report'!$J$2:$J$75)</f>
        <v>21 - 30 days</v>
      </c>
      <c r="J27" s="31">
        <f>iferror(vlookup(D27,Assumptions!$B$41:$E$48,(if(H27&lt;11,2,if(H27&lt;21,3,if(H27&lt;31,4,"no discount")))),false),0)</f>
        <v>0.5</v>
      </c>
      <c r="K27" s="31">
        <f>vlookup(D27,Assumptions!$B$52:$C$59,2,false)</f>
        <v>0.3</v>
      </c>
      <c r="L27" s="20">
        <f t="shared" si="2"/>
        <v>403</v>
      </c>
      <c r="M27" s="20">
        <f t="shared" si="3"/>
        <v>56420</v>
      </c>
    </row>
    <row r="28">
      <c r="A28" s="20"/>
      <c r="B28" s="20" t="str">
        <f>IFERROR(__xludf.DUMMYFUNCTION("""COMPUTED_VALUE"""),"XLM1044")</f>
        <v>XLM1044</v>
      </c>
      <c r="C28" s="20" t="str">
        <f t="array" ref="C28">xlookup(B28,'Inventory Aging Report'!$B$2:$B$75,'Inventory Aging Report'!$C$2:$C$75)</f>
        <v>Fruit juices (non-refrigerated)</v>
      </c>
      <c r="D28" s="20" t="str">
        <f t="array" ref="D28">xlookup(B28,'Inventory Aging Report'!$B$2:$B$75,'Inventory Aging Report'!$D$2:$D$75)</f>
        <v>Beverages</v>
      </c>
      <c r="E28" s="20">
        <f t="array" ref="E28">xlookup(B28,'Inventory Aging Report'!$B$2:$B$75,'Inventory Aging Report'!$E$2:$E$75)</f>
        <v>340</v>
      </c>
      <c r="F28" s="20">
        <f t="array" ref="F28">xlookup(B28,'Inventory Aging Report'!$B$2:$B$75,'Inventory Aging Report'!$F$2:$F$75)</f>
        <v>607</v>
      </c>
      <c r="G28" s="20">
        <f t="shared" si="1"/>
        <v>206380</v>
      </c>
      <c r="H28" s="29">
        <f t="array" ref="H28">xlookup(B28,'Inventory Aging Report'!$B$2:$B$75,'Inventory Aging Report'!$I$2:$I$75)</f>
        <v>138</v>
      </c>
      <c r="I28" s="30" t="str">
        <f t="array" ref="I28">xlookup(B28,'Inventory Aging Report'!$B$2:$B$75,'Inventory Aging Report'!$J$2:$J$75)</f>
        <v>&gt;121 days</v>
      </c>
      <c r="J28" s="31">
        <f>iferror(vlookup(D28,Assumptions!$B$41:$E$48,(if(H28&lt;11,2,if(H28&lt;21,3,if(H28&lt;31,4,"no discount")))),false),0)</f>
        <v>0</v>
      </c>
      <c r="K28" s="31">
        <f>vlookup(D28,Assumptions!$B$52:$C$59,2,false)</f>
        <v>0.3</v>
      </c>
      <c r="L28" s="20">
        <f t="shared" si="2"/>
        <v>442</v>
      </c>
      <c r="M28" s="20">
        <f t="shared" si="3"/>
        <v>0</v>
      </c>
    </row>
    <row r="29">
      <c r="A29" s="20"/>
      <c r="B29" s="20" t="str">
        <f>IFERROR(__xludf.DUMMYFUNCTION("""COMPUTED_VALUE"""),"XLM1045")</f>
        <v>XLM1045</v>
      </c>
      <c r="C29" s="20" t="str">
        <f t="array" ref="C29">xlookup(B29,'Inventory Aging Report'!$B$2:$B$75,'Inventory Aging Report'!$C$2:$C$75)</f>
        <v>Wine (some varieties)</v>
      </c>
      <c r="D29" s="20" t="str">
        <f t="array" ref="D29">xlookup(B29,'Inventory Aging Report'!$B$2:$B$75,'Inventory Aging Report'!$D$2:$D$75)</f>
        <v>Beverages</v>
      </c>
      <c r="E29" s="20">
        <f t="array" ref="E29">xlookup(B29,'Inventory Aging Report'!$B$2:$B$75,'Inventory Aging Report'!$E$2:$E$75)</f>
        <v>440</v>
      </c>
      <c r="F29" s="20">
        <f t="array" ref="F29">xlookup(B29,'Inventory Aging Report'!$B$2:$B$75,'Inventory Aging Report'!$F$2:$F$75)</f>
        <v>185</v>
      </c>
      <c r="G29" s="20">
        <f t="shared" si="1"/>
        <v>81400</v>
      </c>
      <c r="H29" s="29">
        <f t="array" ref="H29">xlookup(B29,'Inventory Aging Report'!$B$2:$B$75,'Inventory Aging Report'!$I$2:$I$75)</f>
        <v>94</v>
      </c>
      <c r="I29" s="30" t="str">
        <f t="array" ref="I29">xlookup(B29,'Inventory Aging Report'!$B$2:$B$75,'Inventory Aging Report'!$J$2:$J$75)</f>
        <v>91 - 120 days</v>
      </c>
      <c r="J29" s="31">
        <f>iferror(vlookup(D29,Assumptions!$B$41:$E$48,(if(H29&lt;11,2,if(H29&lt;21,3,if(H29&lt;31,4,"no discount")))),false),0)</f>
        <v>0</v>
      </c>
      <c r="K29" s="31">
        <f>vlookup(D29,Assumptions!$B$52:$C$59,2,false)</f>
        <v>0.3</v>
      </c>
      <c r="L29" s="20">
        <f t="shared" si="2"/>
        <v>572</v>
      </c>
      <c r="M29" s="20">
        <f t="shared" si="3"/>
        <v>0</v>
      </c>
    </row>
    <row r="30">
      <c r="A30" s="20"/>
      <c r="B30" s="20" t="str">
        <f>IFERROR(__xludf.DUMMYFUNCTION("""COMPUTED_VALUE"""),"XLM1046")</f>
        <v>XLM1046</v>
      </c>
      <c r="C30" s="20" t="str">
        <f t="array" ref="C30">xlookup(B30,'Inventory Aging Report'!$B$2:$B$75,'Inventory Aging Report'!$C$2:$C$75)</f>
        <v>Beer (some varieties)</v>
      </c>
      <c r="D30" s="20" t="str">
        <f t="array" ref="D30">xlookup(B30,'Inventory Aging Report'!$B$2:$B$75,'Inventory Aging Report'!$D$2:$D$75)</f>
        <v>Beverages</v>
      </c>
      <c r="E30" s="20">
        <f t="array" ref="E30">xlookup(B30,'Inventory Aging Report'!$B$2:$B$75,'Inventory Aging Report'!$E$2:$E$75)</f>
        <v>360</v>
      </c>
      <c r="F30" s="20">
        <f t="array" ref="F30">xlookup(B30,'Inventory Aging Report'!$B$2:$B$75,'Inventory Aging Report'!$F$2:$F$75)</f>
        <v>270</v>
      </c>
      <c r="G30" s="20">
        <f t="shared" si="1"/>
        <v>97200</v>
      </c>
      <c r="H30" s="29">
        <f t="array" ref="H30">xlookup(B30,'Inventory Aging Report'!$B$2:$B$75,'Inventory Aging Report'!$I$2:$I$75)</f>
        <v>160</v>
      </c>
      <c r="I30" s="30" t="str">
        <f t="array" ref="I30">xlookup(B30,'Inventory Aging Report'!$B$2:$B$75,'Inventory Aging Report'!$J$2:$J$75)</f>
        <v>&gt;121 days</v>
      </c>
      <c r="J30" s="31">
        <f>iferror(vlookup(D30,Assumptions!$B$41:$E$48,(if(H30&lt;11,2,if(H30&lt;21,3,if(H30&lt;31,4,"no discount")))),false),0)</f>
        <v>0</v>
      </c>
      <c r="K30" s="31">
        <f>vlookup(D30,Assumptions!$B$52:$C$59,2,false)</f>
        <v>0.3</v>
      </c>
      <c r="L30" s="20">
        <f t="shared" si="2"/>
        <v>468</v>
      </c>
      <c r="M30" s="20">
        <f t="shared" si="3"/>
        <v>0</v>
      </c>
    </row>
    <row r="31">
      <c r="A31" s="20"/>
      <c r="B31" s="20" t="str">
        <f>IFERROR(__xludf.DUMMYFUNCTION("""COMPUTED_VALUE"""),"XLM1047")</f>
        <v>XLM1047</v>
      </c>
      <c r="C31" s="20" t="str">
        <f t="array" ref="C31">xlookup(B31,'Inventory Aging Report'!$B$2:$B$75,'Inventory Aging Report'!$C$2:$C$75)</f>
        <v>Spirits (some varieties)</v>
      </c>
      <c r="D31" s="20" t="str">
        <f t="array" ref="D31">xlookup(B31,'Inventory Aging Report'!$B$2:$B$75,'Inventory Aging Report'!$D$2:$D$75)</f>
        <v>Beverages</v>
      </c>
      <c r="E31" s="20">
        <f t="array" ref="E31">xlookup(B31,'Inventory Aging Report'!$B$2:$B$75,'Inventory Aging Report'!$E$2:$E$75)</f>
        <v>400</v>
      </c>
      <c r="F31" s="20">
        <f t="array" ref="F31">xlookup(B31,'Inventory Aging Report'!$B$2:$B$75,'Inventory Aging Report'!$F$2:$F$75)</f>
        <v>316</v>
      </c>
      <c r="G31" s="20">
        <f t="shared" si="1"/>
        <v>126400</v>
      </c>
      <c r="H31" s="29">
        <f t="array" ref="H31">xlookup(B31,'Inventory Aging Report'!$B$2:$B$75,'Inventory Aging Report'!$I$2:$I$75)</f>
        <v>60</v>
      </c>
      <c r="I31" s="30" t="str">
        <f t="array" ref="I31">xlookup(B31,'Inventory Aging Report'!$B$2:$B$75,'Inventory Aging Report'!$J$2:$J$75)</f>
        <v>31 - 60 days</v>
      </c>
      <c r="J31" s="31">
        <f>iferror(vlookup(D31,Assumptions!$B$41:$E$48,(if(H31&lt;11,2,if(H31&lt;21,3,if(H31&lt;31,4,"no discount")))),false),0)</f>
        <v>0</v>
      </c>
      <c r="K31" s="31">
        <f>vlookup(D31,Assumptions!$B$52:$C$59,2,false)</f>
        <v>0.3</v>
      </c>
      <c r="L31" s="20">
        <f t="shared" si="2"/>
        <v>520</v>
      </c>
      <c r="M31" s="20">
        <f t="shared" si="3"/>
        <v>0</v>
      </c>
    </row>
    <row r="32">
      <c r="A32" s="20"/>
      <c r="B32" s="20" t="str">
        <f>IFERROR(__xludf.DUMMYFUNCTION("""COMPUTED_VALUE"""),"XLM1049")</f>
        <v>XLM1049</v>
      </c>
      <c r="C32" s="20" t="str">
        <f t="array" ref="C32">xlookup(B32,'Inventory Aging Report'!$B$2:$B$75,'Inventory Aging Report'!$C$2:$C$75)</f>
        <v>Fresh herbs</v>
      </c>
      <c r="D32" s="20" t="str">
        <f t="array" ref="D32">xlookup(B32,'Inventory Aging Report'!$B$2:$B$75,'Inventory Aging Report'!$D$2:$D$75)</f>
        <v>Produce</v>
      </c>
      <c r="E32" s="20">
        <f t="array" ref="E32">xlookup(B32,'Inventory Aging Report'!$B$2:$B$75,'Inventory Aging Report'!$E$2:$E$75)</f>
        <v>300</v>
      </c>
      <c r="F32" s="20">
        <f t="array" ref="F32">xlookup(B32,'Inventory Aging Report'!$B$2:$B$75,'Inventory Aging Report'!$F$2:$F$75)</f>
        <v>584</v>
      </c>
      <c r="G32" s="20">
        <f t="shared" si="1"/>
        <v>175200</v>
      </c>
      <c r="H32" s="29">
        <f t="array" ref="H32">xlookup(B32,'Inventory Aging Report'!$B$2:$B$75,'Inventory Aging Report'!$I$2:$I$75)</f>
        <v>198</v>
      </c>
      <c r="I32" s="30" t="str">
        <f t="array" ref="I32">xlookup(B32,'Inventory Aging Report'!$B$2:$B$75,'Inventory Aging Report'!$J$2:$J$75)</f>
        <v>&gt;121 days</v>
      </c>
      <c r="J32" s="31">
        <f>iferror(vlookup(D32,Assumptions!$B$41:$E$48,(if(H32&lt;11,2,if(H32&lt;21,3,if(H32&lt;31,4,"no discount")))),false),0)</f>
        <v>0</v>
      </c>
      <c r="K32" s="31">
        <f>vlookup(D32,Assumptions!$B$52:$C$59,2,false)</f>
        <v>0.2</v>
      </c>
      <c r="L32" s="20">
        <f t="shared" si="2"/>
        <v>360</v>
      </c>
      <c r="M32" s="20">
        <f t="shared" si="3"/>
        <v>0</v>
      </c>
    </row>
    <row r="33">
      <c r="A33" s="20"/>
      <c r="B33" s="20" t="str">
        <f>IFERROR(__xludf.DUMMYFUNCTION("""COMPUTED_VALUE"""),"XLM1050")</f>
        <v>XLM1050</v>
      </c>
      <c r="C33" s="20" t="str">
        <f t="array" ref="C33">xlookup(B33,'Inventory Aging Report'!$B$2:$B$75,'Inventory Aging Report'!$C$2:$C$75)</f>
        <v>Fresh mushrooms</v>
      </c>
      <c r="D33" s="20" t="str">
        <f t="array" ref="D33">xlookup(B33,'Inventory Aging Report'!$B$2:$B$75,'Inventory Aging Report'!$D$2:$D$75)</f>
        <v>Produce</v>
      </c>
      <c r="E33" s="20">
        <f t="array" ref="E33">xlookup(B33,'Inventory Aging Report'!$B$2:$B$75,'Inventory Aging Report'!$E$2:$E$75)</f>
        <v>300</v>
      </c>
      <c r="F33" s="20">
        <f t="array" ref="F33">xlookup(B33,'Inventory Aging Report'!$B$2:$B$75,'Inventory Aging Report'!$F$2:$F$75)</f>
        <v>371</v>
      </c>
      <c r="G33" s="20">
        <f t="shared" si="1"/>
        <v>111300</v>
      </c>
      <c r="H33" s="29">
        <f t="array" ref="H33">xlookup(B33,'Inventory Aging Report'!$B$2:$B$75,'Inventory Aging Report'!$I$2:$I$75)</f>
        <v>224</v>
      </c>
      <c r="I33" s="30" t="str">
        <f t="array" ref="I33">xlookup(B33,'Inventory Aging Report'!$B$2:$B$75,'Inventory Aging Report'!$J$2:$J$75)</f>
        <v>&gt;121 days</v>
      </c>
      <c r="J33" s="31">
        <f>iferror(vlookup(D33,Assumptions!$B$41:$E$48,(if(H33&lt;11,2,if(H33&lt;21,3,if(H33&lt;31,4,"no discount")))),false),0)</f>
        <v>0</v>
      </c>
      <c r="K33" s="31">
        <f>vlookup(D33,Assumptions!$B$52:$C$59,2,false)</f>
        <v>0.2</v>
      </c>
      <c r="L33" s="20">
        <f t="shared" si="2"/>
        <v>360</v>
      </c>
      <c r="M33" s="20">
        <f t="shared" si="3"/>
        <v>0</v>
      </c>
    </row>
    <row r="34">
      <c r="A34" s="20"/>
      <c r="B34" s="20" t="str">
        <f>IFERROR(__xludf.DUMMYFUNCTION("""COMPUTED_VALUE"""),"XLM1054")</f>
        <v>XLM1054</v>
      </c>
      <c r="C34" s="20" t="str">
        <f t="array" ref="C34">xlookup(B34,'Inventory Aging Report'!$B$2:$B$75,'Inventory Aging Report'!$C$2:$C$75)</f>
        <v>Zucchini</v>
      </c>
      <c r="D34" s="20" t="str">
        <f t="array" ref="D34">xlookup(B34,'Inventory Aging Report'!$B$2:$B$75,'Inventory Aging Report'!$D$2:$D$75)</f>
        <v>Produce</v>
      </c>
      <c r="E34" s="20">
        <f t="array" ref="E34">xlookup(B34,'Inventory Aging Report'!$B$2:$B$75,'Inventory Aging Report'!$E$2:$E$75)</f>
        <v>340</v>
      </c>
      <c r="F34" s="20">
        <f t="array" ref="F34">xlookup(B34,'Inventory Aging Report'!$B$2:$B$75,'Inventory Aging Report'!$F$2:$F$75)</f>
        <v>371</v>
      </c>
      <c r="G34" s="20">
        <f t="shared" si="1"/>
        <v>126140</v>
      </c>
      <c r="H34" s="29">
        <f t="array" ref="H34">xlookup(B34,'Inventory Aging Report'!$B$2:$B$75,'Inventory Aging Report'!$I$2:$I$75)</f>
        <v>39</v>
      </c>
      <c r="I34" s="30" t="str">
        <f t="array" ref="I34">xlookup(B34,'Inventory Aging Report'!$B$2:$B$75,'Inventory Aging Report'!$J$2:$J$75)</f>
        <v>31 - 60 days</v>
      </c>
      <c r="J34" s="31">
        <f>iferror(vlookup(D34,Assumptions!$B$41:$E$48,(if(H34&lt;11,2,if(H34&lt;21,3,if(H34&lt;31,4,"no discount")))),false),0)</f>
        <v>0</v>
      </c>
      <c r="K34" s="31">
        <f>vlookup(D34,Assumptions!$B$52:$C$59,2,false)</f>
        <v>0.2</v>
      </c>
      <c r="L34" s="20">
        <f t="shared" si="2"/>
        <v>408</v>
      </c>
      <c r="M34" s="20">
        <f t="shared" si="3"/>
        <v>0</v>
      </c>
    </row>
    <row r="35">
      <c r="A35" s="20"/>
      <c r="B35" s="20" t="str">
        <f>IFERROR(__xludf.DUMMYFUNCTION("""COMPUTED_VALUE"""),"XLM1055")</f>
        <v>XLM1055</v>
      </c>
      <c r="C35" s="20" t="str">
        <f t="array" ref="C35">xlookup(B35,'Inventory Aging Report'!$B$2:$B$75,'Inventory Aging Report'!$C$2:$C$75)</f>
        <v>Squash</v>
      </c>
      <c r="D35" s="20" t="str">
        <f t="array" ref="D35">xlookup(B35,'Inventory Aging Report'!$B$2:$B$75,'Inventory Aging Report'!$D$2:$D$75)</f>
        <v>Produce</v>
      </c>
      <c r="E35" s="20">
        <f t="array" ref="E35">xlookup(B35,'Inventory Aging Report'!$B$2:$B$75,'Inventory Aging Report'!$E$2:$E$75)</f>
        <v>360</v>
      </c>
      <c r="F35" s="20">
        <f t="array" ref="F35">xlookup(B35,'Inventory Aging Report'!$B$2:$B$75,'Inventory Aging Report'!$F$2:$F$75)</f>
        <v>371</v>
      </c>
      <c r="G35" s="20">
        <f t="shared" si="1"/>
        <v>133560</v>
      </c>
      <c r="H35" s="29">
        <f t="array" ref="H35">xlookup(B35,'Inventory Aging Report'!$B$2:$B$75,'Inventory Aging Report'!$I$2:$I$75)</f>
        <v>229</v>
      </c>
      <c r="I35" s="30" t="str">
        <f t="array" ref="I35">xlookup(B35,'Inventory Aging Report'!$B$2:$B$75,'Inventory Aging Report'!$J$2:$J$75)</f>
        <v>&gt;121 days</v>
      </c>
      <c r="J35" s="31">
        <f>iferror(vlookup(D35,Assumptions!$B$41:$E$48,(if(H35&lt;11,2,if(H35&lt;21,3,if(H35&lt;31,4,"no discount")))),false),0)</f>
        <v>0</v>
      </c>
      <c r="K35" s="31">
        <f>vlookup(D35,Assumptions!$B$52:$C$59,2,false)</f>
        <v>0.2</v>
      </c>
      <c r="L35" s="20">
        <f t="shared" si="2"/>
        <v>432</v>
      </c>
      <c r="M35" s="20">
        <f t="shared" si="3"/>
        <v>0</v>
      </c>
    </row>
    <row r="36">
      <c r="A36" s="20"/>
      <c r="B36" s="20" t="str">
        <f>IFERROR(__xludf.DUMMYFUNCTION("""COMPUTED_VALUE"""),"XLM1056")</f>
        <v>XLM1056</v>
      </c>
      <c r="C36" s="20" t="str">
        <f t="array" ref="C36">xlookup(B36,'Inventory Aging Report'!$B$2:$B$75,'Inventory Aging Report'!$C$2:$C$75)</f>
        <v>Carrots</v>
      </c>
      <c r="D36" s="20" t="str">
        <f t="array" ref="D36">xlookup(B36,'Inventory Aging Report'!$B$2:$B$75,'Inventory Aging Report'!$D$2:$D$75)</f>
        <v>Produce</v>
      </c>
      <c r="E36" s="20">
        <f t="array" ref="E36">xlookup(B36,'Inventory Aging Report'!$B$2:$B$75,'Inventory Aging Report'!$E$2:$E$75)</f>
        <v>607</v>
      </c>
      <c r="F36" s="20">
        <f t="array" ref="F36">xlookup(B36,'Inventory Aging Report'!$B$2:$B$75,'Inventory Aging Report'!$F$2:$F$75)</f>
        <v>451</v>
      </c>
      <c r="G36" s="20">
        <f t="shared" si="1"/>
        <v>273757</v>
      </c>
      <c r="H36" s="29">
        <f t="array" ref="H36">xlookup(B36,'Inventory Aging Report'!$B$2:$B$75,'Inventory Aging Report'!$I$2:$I$75)</f>
        <v>98</v>
      </c>
      <c r="I36" s="30" t="str">
        <f t="array" ref="I36">xlookup(B36,'Inventory Aging Report'!$B$2:$B$75,'Inventory Aging Report'!$J$2:$J$75)</f>
        <v>91 - 120 days</v>
      </c>
      <c r="J36" s="31">
        <f>iferror(vlookup(D36,Assumptions!$B$41:$E$48,(if(H36&lt;11,2,if(H36&lt;21,3,if(H36&lt;31,4,"no discount")))),false),0)</f>
        <v>0</v>
      </c>
      <c r="K36" s="31">
        <f>vlookup(D36,Assumptions!$B$52:$C$59,2,false)</f>
        <v>0.2</v>
      </c>
      <c r="L36" s="20">
        <f t="shared" si="2"/>
        <v>728.4</v>
      </c>
      <c r="M36" s="20">
        <f t="shared" si="3"/>
        <v>0</v>
      </c>
    </row>
    <row r="37">
      <c r="A37" s="20"/>
      <c r="B37" s="20" t="str">
        <f>IFERROR(__xludf.DUMMYFUNCTION("""COMPUTED_VALUE"""),"XLM1057")</f>
        <v>XLM1057</v>
      </c>
      <c r="C37" s="20" t="str">
        <f t="array" ref="C37">xlookup(B37,'Inventory Aging Report'!$B$2:$B$75,'Inventory Aging Report'!$C$2:$C$75)</f>
        <v>Celery</v>
      </c>
      <c r="D37" s="20" t="str">
        <f t="array" ref="D37">xlookup(B37,'Inventory Aging Report'!$B$2:$B$75,'Inventory Aging Report'!$D$2:$D$75)</f>
        <v>Produce</v>
      </c>
      <c r="E37" s="20">
        <f t="array" ref="E37">xlookup(B37,'Inventory Aging Report'!$B$2:$B$75,'Inventory Aging Report'!$E$2:$E$75)</f>
        <v>185</v>
      </c>
      <c r="F37" s="20">
        <f t="array" ref="F37">xlookup(B37,'Inventory Aging Report'!$B$2:$B$75,'Inventory Aging Report'!$F$2:$F$75)</f>
        <v>177</v>
      </c>
      <c r="G37" s="20">
        <f t="shared" si="1"/>
        <v>32745</v>
      </c>
      <c r="H37" s="29">
        <f t="array" ref="H37">xlookup(B37,'Inventory Aging Report'!$B$2:$B$75,'Inventory Aging Report'!$I$2:$I$75)</f>
        <v>203</v>
      </c>
      <c r="I37" s="30" t="str">
        <f t="array" ref="I37">xlookup(B37,'Inventory Aging Report'!$B$2:$B$75,'Inventory Aging Report'!$J$2:$J$75)</f>
        <v>&gt;121 days</v>
      </c>
      <c r="J37" s="31">
        <f>iferror(vlookup(D37,Assumptions!$B$41:$E$48,(if(H37&lt;11,2,if(H37&lt;21,3,if(H37&lt;31,4,"no discount")))),false),0)</f>
        <v>0</v>
      </c>
      <c r="K37" s="31">
        <f>vlookup(D37,Assumptions!$B$52:$C$59,2,false)</f>
        <v>0.2</v>
      </c>
      <c r="L37" s="20">
        <f t="shared" si="2"/>
        <v>222</v>
      </c>
      <c r="M37" s="20">
        <f t="shared" si="3"/>
        <v>0</v>
      </c>
    </row>
    <row r="38">
      <c r="A38" s="20"/>
      <c r="B38" s="20" t="str">
        <f>IFERROR(__xludf.DUMMYFUNCTION("""COMPUTED_VALUE"""),"XLM1058")</f>
        <v>XLM1058</v>
      </c>
      <c r="C38" s="20" t="str">
        <f t="array" ref="C38">xlookup(B38,'Inventory Aging Report'!$B$2:$B$75,'Inventory Aging Report'!$C$2:$C$75)</f>
        <v>Onions</v>
      </c>
      <c r="D38" s="20" t="str">
        <f t="array" ref="D38">xlookup(B38,'Inventory Aging Report'!$B$2:$B$75,'Inventory Aging Report'!$D$2:$D$75)</f>
        <v>Produce</v>
      </c>
      <c r="E38" s="20">
        <f t="array" ref="E38">xlookup(B38,'Inventory Aging Report'!$B$2:$B$75,'Inventory Aging Report'!$E$2:$E$75)</f>
        <v>270</v>
      </c>
      <c r="F38" s="20">
        <f t="array" ref="F38">xlookup(B38,'Inventory Aging Report'!$B$2:$B$75,'Inventory Aging Report'!$F$2:$F$75)</f>
        <v>230</v>
      </c>
      <c r="G38" s="20">
        <f t="shared" si="1"/>
        <v>62100</v>
      </c>
      <c r="H38" s="29">
        <f t="array" ref="H38">xlookup(B38,'Inventory Aging Report'!$B$2:$B$75,'Inventory Aging Report'!$I$2:$I$75)</f>
        <v>7</v>
      </c>
      <c r="I38" s="30" t="str">
        <f t="array" ref="I38">xlookup(B38,'Inventory Aging Report'!$B$2:$B$75,'Inventory Aging Report'!$J$2:$J$75)</f>
        <v>1 - 10 days</v>
      </c>
      <c r="J38" s="31">
        <f>iferror(vlookup(D38,Assumptions!$B$41:$E$48,(if(H38&lt;11,2,if(H38&lt;21,3,if(H38&lt;31,4,"no discount")))),false),0)</f>
        <v>0.3</v>
      </c>
      <c r="K38" s="31">
        <f>vlookup(D38,Assumptions!$B$52:$C$59,2,false)</f>
        <v>0.2</v>
      </c>
      <c r="L38" s="20">
        <f t="shared" si="2"/>
        <v>324</v>
      </c>
      <c r="M38" s="20">
        <f t="shared" si="3"/>
        <v>22356</v>
      </c>
    </row>
    <row r="39">
      <c r="A39" s="20"/>
      <c r="B39" s="20" t="str">
        <f>IFERROR(__xludf.DUMMYFUNCTION("""COMPUTED_VALUE"""),"XLM1060")</f>
        <v>XLM1060</v>
      </c>
      <c r="C39" s="20" t="str">
        <f t="array" ref="C39">xlookup(B39,'Inventory Aging Report'!$B$2:$B$75,'Inventory Aging Report'!$C$2:$C$75)</f>
        <v>Apples</v>
      </c>
      <c r="D39" s="20" t="str">
        <f t="array" ref="D39">xlookup(B39,'Inventory Aging Report'!$B$2:$B$75,'Inventory Aging Report'!$D$2:$D$75)</f>
        <v>Produce</v>
      </c>
      <c r="E39" s="20">
        <f t="array" ref="E39">xlookup(B39,'Inventory Aging Report'!$B$2:$B$75,'Inventory Aging Report'!$E$2:$E$75)</f>
        <v>649</v>
      </c>
      <c r="F39" s="20">
        <f t="array" ref="F39">xlookup(B39,'Inventory Aging Report'!$B$2:$B$75,'Inventory Aging Report'!$F$2:$F$75)</f>
        <v>260</v>
      </c>
      <c r="G39" s="20">
        <f t="shared" si="1"/>
        <v>168740</v>
      </c>
      <c r="H39" s="29">
        <f t="array" ref="H39">xlookup(B39,'Inventory Aging Report'!$B$2:$B$75,'Inventory Aging Report'!$I$2:$I$75)</f>
        <v>67</v>
      </c>
      <c r="I39" s="30" t="str">
        <f t="array" ref="I39">xlookup(B39,'Inventory Aging Report'!$B$2:$B$75,'Inventory Aging Report'!$J$2:$J$75)</f>
        <v>61 - 90 days</v>
      </c>
      <c r="J39" s="31">
        <f>iferror(vlookup(D39,Assumptions!$B$41:$E$48,(if(H39&lt;11,2,if(H39&lt;21,3,if(H39&lt;31,4,"no discount")))),false),0)</f>
        <v>0</v>
      </c>
      <c r="K39" s="31">
        <f>vlookup(D39,Assumptions!$B$52:$C$59,2,false)</f>
        <v>0.2</v>
      </c>
      <c r="L39" s="20">
        <f t="shared" si="2"/>
        <v>778.8</v>
      </c>
      <c r="M39" s="20">
        <f t="shared" si="3"/>
        <v>0</v>
      </c>
    </row>
    <row r="40">
      <c r="A40" s="20"/>
      <c r="B40" s="20" t="str">
        <f>IFERROR(__xludf.DUMMYFUNCTION("""COMPUTED_VALUE"""),"XLM1061")</f>
        <v>XLM1061</v>
      </c>
      <c r="C40" s="20" t="str">
        <f t="array" ref="C40">xlookup(B40,'Inventory Aging Report'!$B$2:$B$75,'Inventory Aging Report'!$C$2:$C$75)</f>
        <v>Oranges</v>
      </c>
      <c r="D40" s="20" t="str">
        <f t="array" ref="D40">xlookup(B40,'Inventory Aging Report'!$B$2:$B$75,'Inventory Aging Report'!$D$2:$D$75)</f>
        <v>Produce</v>
      </c>
      <c r="E40" s="20">
        <f t="array" ref="E40">xlookup(B40,'Inventory Aging Report'!$B$2:$B$75,'Inventory Aging Report'!$E$2:$E$75)</f>
        <v>584</v>
      </c>
      <c r="F40" s="20">
        <f t="array" ref="F40">xlookup(B40,'Inventory Aging Report'!$B$2:$B$75,'Inventory Aging Report'!$F$2:$F$75)</f>
        <v>360</v>
      </c>
      <c r="G40" s="20">
        <f t="shared" si="1"/>
        <v>210240</v>
      </c>
      <c r="H40" s="29">
        <f t="array" ref="H40">xlookup(B40,'Inventory Aging Report'!$B$2:$B$75,'Inventory Aging Report'!$I$2:$I$75)</f>
        <v>36</v>
      </c>
      <c r="I40" s="30" t="str">
        <f t="array" ref="I40">xlookup(B40,'Inventory Aging Report'!$B$2:$B$75,'Inventory Aging Report'!$J$2:$J$75)</f>
        <v>31 - 60 days</v>
      </c>
      <c r="J40" s="31">
        <f>iferror(vlookup(D40,Assumptions!$B$41:$E$48,(if(H40&lt;11,2,if(H40&lt;21,3,if(H40&lt;31,4,"no discount")))),false),0)</f>
        <v>0</v>
      </c>
      <c r="K40" s="31">
        <f>vlookup(D40,Assumptions!$B$52:$C$59,2,false)</f>
        <v>0.2</v>
      </c>
      <c r="L40" s="20">
        <f t="shared" si="2"/>
        <v>700.8</v>
      </c>
      <c r="M40" s="20">
        <f t="shared" si="3"/>
        <v>0</v>
      </c>
    </row>
    <row r="41">
      <c r="A41" s="20"/>
      <c r="B41" s="20" t="str">
        <f>IFERROR(__xludf.DUMMYFUNCTION("""COMPUTED_VALUE"""),"XLM1062")</f>
        <v>XLM1062</v>
      </c>
      <c r="C41" s="20" t="str">
        <f t="array" ref="C41">xlookup(B41,'Inventory Aging Report'!$B$2:$B$75,'Inventory Aging Report'!$C$2:$C$75)</f>
        <v>Bananas</v>
      </c>
      <c r="D41" s="20" t="str">
        <f t="array" ref="D41">xlookup(B41,'Inventory Aging Report'!$B$2:$B$75,'Inventory Aging Report'!$D$2:$D$75)</f>
        <v>Produce</v>
      </c>
      <c r="E41" s="20">
        <f t="array" ref="E41">xlookup(B41,'Inventory Aging Report'!$B$2:$B$75,'Inventory Aging Report'!$E$2:$E$75)</f>
        <v>371</v>
      </c>
      <c r="F41" s="20">
        <f t="array" ref="F41">xlookup(B41,'Inventory Aging Report'!$B$2:$B$75,'Inventory Aging Report'!$F$2:$F$75)</f>
        <v>380</v>
      </c>
      <c r="G41" s="20">
        <f t="shared" si="1"/>
        <v>140980</v>
      </c>
      <c r="H41" s="29">
        <f t="array" ref="H41">xlookup(B41,'Inventory Aging Report'!$B$2:$B$75,'Inventory Aging Report'!$I$2:$I$75)</f>
        <v>188</v>
      </c>
      <c r="I41" s="30" t="str">
        <f t="array" ref="I41">xlookup(B41,'Inventory Aging Report'!$B$2:$B$75,'Inventory Aging Report'!$J$2:$J$75)</f>
        <v>&gt;121 days</v>
      </c>
      <c r="J41" s="31">
        <f>iferror(vlookup(D41,Assumptions!$B$41:$E$48,(if(H41&lt;11,2,if(H41&lt;21,3,if(H41&lt;31,4,"no discount")))),false),0)</f>
        <v>0</v>
      </c>
      <c r="K41" s="31">
        <f>vlookup(D41,Assumptions!$B$52:$C$59,2,false)</f>
        <v>0.2</v>
      </c>
      <c r="L41" s="20">
        <f t="shared" si="2"/>
        <v>445.2</v>
      </c>
      <c r="M41" s="20">
        <f t="shared" si="3"/>
        <v>0</v>
      </c>
    </row>
    <row r="42">
      <c r="A42" s="20"/>
      <c r="B42" s="20" t="str">
        <f>IFERROR(__xludf.DUMMYFUNCTION("""COMPUTED_VALUE"""),"XLM1063")</f>
        <v>XLM1063</v>
      </c>
      <c r="C42" s="20" t="str">
        <f t="array" ref="C42">xlookup(B42,'Inventory Aging Report'!$B$2:$B$75,'Inventory Aging Report'!$C$2:$C$75)</f>
        <v>Berries (strawberries, blueberries, raspberries)</v>
      </c>
      <c r="D42" s="20" t="str">
        <f t="array" ref="D42">xlookup(B42,'Inventory Aging Report'!$B$2:$B$75,'Inventory Aging Report'!$D$2:$D$75)</f>
        <v>Produce</v>
      </c>
      <c r="E42" s="20">
        <f t="array" ref="E42">xlookup(B42,'Inventory Aging Report'!$B$2:$B$75,'Inventory Aging Report'!$E$2:$E$75)</f>
        <v>371</v>
      </c>
      <c r="F42" s="20">
        <f t="array" ref="F42">xlookup(B42,'Inventory Aging Report'!$B$2:$B$75,'Inventory Aging Report'!$F$2:$F$75)</f>
        <v>80</v>
      </c>
      <c r="G42" s="20">
        <f t="shared" si="1"/>
        <v>29680</v>
      </c>
      <c r="H42" s="29">
        <f t="array" ref="H42">xlookup(B42,'Inventory Aging Report'!$B$2:$B$75,'Inventory Aging Report'!$I$2:$I$75)</f>
        <v>36</v>
      </c>
      <c r="I42" s="30" t="str">
        <f t="array" ref="I42">xlookup(B42,'Inventory Aging Report'!$B$2:$B$75,'Inventory Aging Report'!$J$2:$J$75)</f>
        <v>31 - 60 days</v>
      </c>
      <c r="J42" s="31">
        <f>iferror(vlookup(D42,Assumptions!$B$41:$E$48,(if(H42&lt;11,2,if(H42&lt;21,3,if(H42&lt;31,4,"no discount")))),false),0)</f>
        <v>0</v>
      </c>
      <c r="K42" s="31">
        <f>vlookup(D42,Assumptions!$B$52:$C$59,2,false)</f>
        <v>0.2</v>
      </c>
      <c r="L42" s="20">
        <f t="shared" si="2"/>
        <v>445.2</v>
      </c>
      <c r="M42" s="20">
        <f t="shared" si="3"/>
        <v>0</v>
      </c>
    </row>
    <row r="43">
      <c r="A43" s="20"/>
      <c r="B43" s="20" t="str">
        <f>IFERROR(__xludf.DUMMYFUNCTION("""COMPUTED_VALUE"""),"XLM1064")</f>
        <v>XLM1064</v>
      </c>
      <c r="C43" s="20" t="str">
        <f t="array" ref="C43">xlookup(B43,'Inventory Aging Report'!$B$2:$B$75,'Inventory Aging Report'!$C$2:$C$75)</f>
        <v>Grapes</v>
      </c>
      <c r="D43" s="20" t="str">
        <f t="array" ref="D43">xlookup(B43,'Inventory Aging Report'!$B$2:$B$75,'Inventory Aging Report'!$D$2:$D$75)</f>
        <v>Produce</v>
      </c>
      <c r="E43" s="20">
        <f t="array" ref="E43">xlookup(B43,'Inventory Aging Report'!$B$2:$B$75,'Inventory Aging Report'!$E$2:$E$75)</f>
        <v>371</v>
      </c>
      <c r="F43" s="20">
        <f t="array" ref="F43">xlookup(B43,'Inventory Aging Report'!$B$2:$B$75,'Inventory Aging Report'!$F$2:$F$75)</f>
        <v>280</v>
      </c>
      <c r="G43" s="20">
        <f t="shared" si="1"/>
        <v>103880</v>
      </c>
      <c r="H43" s="29">
        <f t="array" ref="H43">xlookup(B43,'Inventory Aging Report'!$B$2:$B$75,'Inventory Aging Report'!$I$2:$I$75)</f>
        <v>169</v>
      </c>
      <c r="I43" s="30" t="str">
        <f t="array" ref="I43">xlookup(B43,'Inventory Aging Report'!$B$2:$B$75,'Inventory Aging Report'!$J$2:$J$75)</f>
        <v>&gt;121 days</v>
      </c>
      <c r="J43" s="31">
        <f>iferror(vlookup(D43,Assumptions!$B$41:$E$48,(if(H43&lt;11,2,if(H43&lt;21,3,if(H43&lt;31,4,"no discount")))),false),0)</f>
        <v>0</v>
      </c>
      <c r="K43" s="31">
        <f>vlookup(D43,Assumptions!$B$52:$C$59,2,false)</f>
        <v>0.2</v>
      </c>
      <c r="L43" s="20">
        <f t="shared" si="2"/>
        <v>445.2</v>
      </c>
      <c r="M43" s="20">
        <f t="shared" si="3"/>
        <v>0</v>
      </c>
    </row>
    <row r="44">
      <c r="A44" s="20"/>
      <c r="B44" s="20" t="str">
        <f>IFERROR(__xludf.DUMMYFUNCTION("""COMPUTED_VALUE"""),"XLM1065")</f>
        <v>XLM1065</v>
      </c>
      <c r="C44" s="20" t="str">
        <f t="array" ref="C44">xlookup(B44,'Inventory Aging Report'!$B$2:$B$75,'Inventory Aging Report'!$C$2:$C$75)</f>
        <v>Melons (watermelon, cantaloupe)</v>
      </c>
      <c r="D44" s="20" t="str">
        <f t="array" ref="D44">xlookup(B44,'Inventory Aging Report'!$B$2:$B$75,'Inventory Aging Report'!$D$2:$D$75)</f>
        <v>Produce</v>
      </c>
      <c r="E44" s="20">
        <f t="array" ref="E44">xlookup(B44,'Inventory Aging Report'!$B$2:$B$75,'Inventory Aging Report'!$E$2:$E$75)</f>
        <v>371</v>
      </c>
      <c r="F44" s="20">
        <f t="array" ref="F44">xlookup(B44,'Inventory Aging Report'!$B$2:$B$75,'Inventory Aging Report'!$F$2:$F$75)</f>
        <v>540</v>
      </c>
      <c r="G44" s="20">
        <f t="shared" si="1"/>
        <v>200340</v>
      </c>
      <c r="H44" s="29">
        <f t="array" ref="H44">xlookup(B44,'Inventory Aging Report'!$B$2:$B$75,'Inventory Aging Report'!$I$2:$I$75)</f>
        <v>36</v>
      </c>
      <c r="I44" s="30" t="str">
        <f t="array" ref="I44">xlookup(B44,'Inventory Aging Report'!$B$2:$B$75,'Inventory Aging Report'!$J$2:$J$75)</f>
        <v>31 - 60 days</v>
      </c>
      <c r="J44" s="31">
        <f>iferror(vlookup(D44,Assumptions!$B$41:$E$48,(if(H44&lt;11,2,if(H44&lt;21,3,if(H44&lt;31,4,"no discount")))),false),0)</f>
        <v>0</v>
      </c>
      <c r="K44" s="31">
        <f>vlookup(D44,Assumptions!$B$52:$C$59,2,false)</f>
        <v>0.2</v>
      </c>
      <c r="L44" s="20">
        <f t="shared" si="2"/>
        <v>445.2</v>
      </c>
      <c r="M44" s="20">
        <f t="shared" si="3"/>
        <v>0</v>
      </c>
    </row>
    <row r="45">
      <c r="A45" s="20"/>
      <c r="B45" s="20" t="str">
        <f>IFERROR(__xludf.DUMMYFUNCTION("""COMPUTED_VALUE"""),"XLM1066")</f>
        <v>XLM1066</v>
      </c>
      <c r="C45" s="20" t="str">
        <f t="array" ref="C45">xlookup(B45,'Inventory Aging Report'!$B$2:$B$75,'Inventory Aging Report'!$C$2:$C$75)</f>
        <v>Pineapple</v>
      </c>
      <c r="D45" s="20" t="str">
        <f t="array" ref="D45">xlookup(B45,'Inventory Aging Report'!$B$2:$B$75,'Inventory Aging Report'!$D$2:$D$75)</f>
        <v>Produce</v>
      </c>
      <c r="E45" s="20">
        <f t="array" ref="E45">xlookup(B45,'Inventory Aging Report'!$B$2:$B$75,'Inventory Aging Report'!$E$2:$E$75)</f>
        <v>371</v>
      </c>
      <c r="F45" s="20">
        <f t="array" ref="F45">xlookup(B45,'Inventory Aging Report'!$B$2:$B$75,'Inventory Aging Report'!$F$2:$F$75)</f>
        <v>300</v>
      </c>
      <c r="G45" s="20">
        <f t="shared" si="1"/>
        <v>111300</v>
      </c>
      <c r="H45" s="29">
        <f t="array" ref="H45">xlookup(B45,'Inventory Aging Report'!$B$2:$B$75,'Inventory Aging Report'!$I$2:$I$75)</f>
        <v>124</v>
      </c>
      <c r="I45" s="30" t="str">
        <f t="array" ref="I45">xlookup(B45,'Inventory Aging Report'!$B$2:$B$75,'Inventory Aging Report'!$J$2:$J$75)</f>
        <v>&gt;121 days</v>
      </c>
      <c r="J45" s="31">
        <f>iferror(vlookup(D45,Assumptions!$B$41:$E$48,(if(H45&lt;11,2,if(H45&lt;21,3,if(H45&lt;31,4,"no discount")))),false),0)</f>
        <v>0</v>
      </c>
      <c r="K45" s="31">
        <f>vlookup(D45,Assumptions!$B$52:$C$59,2,false)</f>
        <v>0.2</v>
      </c>
      <c r="L45" s="20">
        <f t="shared" si="2"/>
        <v>445.2</v>
      </c>
      <c r="M45" s="20">
        <f t="shared" si="3"/>
        <v>0</v>
      </c>
    </row>
    <row r="46">
      <c r="A46" s="20"/>
      <c r="B46" s="20" t="str">
        <f>IFERROR(__xludf.DUMMYFUNCTION("""COMPUTED_VALUE"""),"XLM1068")</f>
        <v>XLM1068</v>
      </c>
      <c r="C46" s="20" t="str">
        <f t="array" ref="C46">xlookup(B46,'Inventory Aging Report'!$B$2:$B$75,'Inventory Aging Report'!$C$2:$C$75)</f>
        <v>Avocados</v>
      </c>
      <c r="D46" s="20" t="str">
        <f t="array" ref="D46">xlookup(B46,'Inventory Aging Report'!$B$2:$B$75,'Inventory Aging Report'!$D$2:$D$75)</f>
        <v>Produce</v>
      </c>
      <c r="E46" s="20">
        <f t="array" ref="E46">xlookup(B46,'Inventory Aging Report'!$B$2:$B$75,'Inventory Aging Report'!$E$2:$E$75)</f>
        <v>451</v>
      </c>
      <c r="F46" s="20">
        <f t="array" ref="F46">xlookup(B46,'Inventory Aging Report'!$B$2:$B$75,'Inventory Aging Report'!$F$2:$F$75)</f>
        <v>260</v>
      </c>
      <c r="G46" s="20">
        <f t="shared" si="1"/>
        <v>117260</v>
      </c>
      <c r="H46" s="29">
        <f t="array" ref="H46">xlookup(B46,'Inventory Aging Report'!$B$2:$B$75,'Inventory Aging Report'!$I$2:$I$75)</f>
        <v>36</v>
      </c>
      <c r="I46" s="30" t="str">
        <f t="array" ref="I46">xlookup(B46,'Inventory Aging Report'!$B$2:$B$75,'Inventory Aging Report'!$J$2:$J$75)</f>
        <v>31 - 60 days</v>
      </c>
      <c r="J46" s="31">
        <f>iferror(vlookup(D46,Assumptions!$B$41:$E$48,(if(H46&lt;11,2,if(H46&lt;21,3,if(H46&lt;31,4,"no discount")))),false),0)</f>
        <v>0</v>
      </c>
      <c r="K46" s="31">
        <f>vlookup(D46,Assumptions!$B$52:$C$59,2,false)</f>
        <v>0.2</v>
      </c>
      <c r="L46" s="20">
        <f t="shared" si="2"/>
        <v>541.2</v>
      </c>
      <c r="M46" s="20">
        <f t="shared" si="3"/>
        <v>0</v>
      </c>
    </row>
    <row r="47">
      <c r="A47" s="20"/>
      <c r="B47" s="20" t="str">
        <f>IFERROR(__xludf.DUMMYFUNCTION("""COMPUTED_VALUE"""),"XLM1073")</f>
        <v>XLM1073</v>
      </c>
      <c r="C47" s="20" t="str">
        <f t="array" ref="C47">xlookup(B47,'Inventory Aging Report'!$B$2:$B$75,'Inventory Aging Report'!$C$2:$C$75)</f>
        <v>Noodles</v>
      </c>
      <c r="D47" s="20" t="str">
        <f t="array" ref="D47">xlookup(B47,'Inventory Aging Report'!$B$2:$B$75,'Inventory Aging Report'!$D$2:$D$75)</f>
        <v>Grains</v>
      </c>
      <c r="E47" s="20">
        <f t="array" ref="E47">xlookup(B47,'Inventory Aging Report'!$B$2:$B$75,'Inventory Aging Report'!$E$2:$E$75)</f>
        <v>360</v>
      </c>
      <c r="F47" s="20">
        <f t="array" ref="F47">xlookup(B47,'Inventory Aging Report'!$B$2:$B$75,'Inventory Aging Report'!$F$2:$F$75)</f>
        <v>150</v>
      </c>
      <c r="G47" s="20">
        <f t="shared" si="1"/>
        <v>54000</v>
      </c>
      <c r="H47" s="29">
        <f t="array" ref="H47">xlookup(B47,'Inventory Aging Report'!$B$2:$B$75,'Inventory Aging Report'!$I$2:$I$75)</f>
        <v>52</v>
      </c>
      <c r="I47" s="30" t="str">
        <f t="array" ref="I47">xlookup(B47,'Inventory Aging Report'!$B$2:$B$75,'Inventory Aging Report'!$J$2:$J$75)</f>
        <v>31 - 60 days</v>
      </c>
      <c r="J47" s="31">
        <f>iferror(vlookup(D47,Assumptions!$B$41:$E$48,(if(H47&lt;11,2,if(H47&lt;21,3,if(H47&lt;31,4,"no discount")))),false),0)</f>
        <v>0</v>
      </c>
      <c r="K47" s="31">
        <f>vlookup(D47,Assumptions!$B$52:$C$59,2,false)</f>
        <v>0.22</v>
      </c>
      <c r="L47" s="20">
        <f t="shared" si="2"/>
        <v>439.2</v>
      </c>
      <c r="M47" s="20">
        <f t="shared" si="3"/>
        <v>0</v>
      </c>
    </row>
    <row r="48">
      <c r="A48" s="20"/>
      <c r="B48" s="20" t="str">
        <f>IFERROR(__xludf.DUMMYFUNCTION("""COMPUTED_VALUE"""),"XLM1075")</f>
        <v>XLM1075</v>
      </c>
      <c r="C48" s="20" t="str">
        <f t="array" ref="C48">xlookup(B48,'Inventory Aging Report'!$B$2:$B$75,'Inventory Aging Report'!$C$2:$C$75)</f>
        <v>Couscous</v>
      </c>
      <c r="D48" s="20" t="str">
        <f t="array" ref="D48">xlookup(B48,'Inventory Aging Report'!$B$2:$B$75,'Inventory Aging Report'!$D$2:$D$75)</f>
        <v>Grains</v>
      </c>
      <c r="E48" s="20">
        <f t="array" ref="E48">xlookup(B48,'Inventory Aging Report'!$B$2:$B$75,'Inventory Aging Report'!$E$2:$E$75)</f>
        <v>360</v>
      </c>
      <c r="F48" s="20">
        <f t="array" ref="F48">xlookup(B48,'Inventory Aging Report'!$B$2:$B$75,'Inventory Aging Report'!$F$2:$F$75)</f>
        <v>280</v>
      </c>
      <c r="G48" s="20">
        <f t="shared" si="1"/>
        <v>100800</v>
      </c>
      <c r="H48" s="29">
        <f t="array" ref="H48">xlookup(B48,'Inventory Aging Report'!$B$2:$B$75,'Inventory Aging Report'!$I$2:$I$75)</f>
        <v>40</v>
      </c>
      <c r="I48" s="30" t="str">
        <f t="array" ref="I48">xlookup(B48,'Inventory Aging Report'!$B$2:$B$75,'Inventory Aging Report'!$J$2:$J$75)</f>
        <v>31 - 60 days</v>
      </c>
      <c r="J48" s="31">
        <f>iferror(vlookup(D48,Assumptions!$B$41:$E$48,(if(H48&lt;11,2,if(H48&lt;21,3,if(H48&lt;31,4,"no discount")))),false),0)</f>
        <v>0</v>
      </c>
      <c r="K48" s="31">
        <f>vlookup(D48,Assumptions!$B$52:$C$59,2,false)</f>
        <v>0.22</v>
      </c>
      <c r="L48" s="20">
        <f t="shared" si="2"/>
        <v>439.2</v>
      </c>
      <c r="M48" s="20">
        <f t="shared" si="3"/>
        <v>0</v>
      </c>
    </row>
    <row r="49">
      <c r="A49" s="20"/>
      <c r="B49" s="20" t="str">
        <f>IFERROR(__xludf.DUMMYFUNCTION("""COMPUTED_VALUE"""),"XLM1076")</f>
        <v>XLM1076</v>
      </c>
      <c r="C49" s="20" t="str">
        <f t="array" ref="C49">xlookup(B49,'Inventory Aging Report'!$B$2:$B$75,'Inventory Aging Report'!$C$2:$C$75)</f>
        <v>Lentils</v>
      </c>
      <c r="D49" s="20" t="str">
        <f t="array" ref="D49">xlookup(B49,'Inventory Aging Report'!$B$2:$B$75,'Inventory Aging Report'!$D$2:$D$75)</f>
        <v>Grains</v>
      </c>
      <c r="E49" s="20">
        <f t="array" ref="E49">xlookup(B49,'Inventory Aging Report'!$B$2:$B$75,'Inventory Aging Report'!$E$2:$E$75)</f>
        <v>330</v>
      </c>
      <c r="F49" s="20">
        <f t="array" ref="F49">xlookup(B49,'Inventory Aging Report'!$B$2:$B$75,'Inventory Aging Report'!$F$2:$F$75)</f>
        <v>540</v>
      </c>
      <c r="G49" s="20">
        <f t="shared" si="1"/>
        <v>178200</v>
      </c>
      <c r="H49" s="29">
        <f t="array" ref="H49">xlookup(B49,'Inventory Aging Report'!$B$2:$B$75,'Inventory Aging Report'!$I$2:$I$75)</f>
        <v>124</v>
      </c>
      <c r="I49" s="30" t="str">
        <f t="array" ref="I49">xlookup(B49,'Inventory Aging Report'!$B$2:$B$75,'Inventory Aging Report'!$J$2:$J$75)</f>
        <v>&gt;121 days</v>
      </c>
      <c r="J49" s="31">
        <f>iferror(vlookup(D49,Assumptions!$B$41:$E$48,(if(H49&lt;11,2,if(H49&lt;21,3,if(H49&lt;31,4,"no discount")))),false),0)</f>
        <v>0</v>
      </c>
      <c r="K49" s="31">
        <f>vlookup(D49,Assumptions!$B$52:$C$59,2,false)</f>
        <v>0.22</v>
      </c>
      <c r="L49" s="20">
        <f t="shared" si="2"/>
        <v>402.6</v>
      </c>
      <c r="M49" s="20">
        <f t="shared" si="3"/>
        <v>0</v>
      </c>
    </row>
    <row r="50">
      <c r="A50" s="20"/>
      <c r="B50" s="20" t="str">
        <f>IFERROR(__xludf.DUMMYFUNCTION("""COMPUTED_VALUE"""),"XLM1078")</f>
        <v>XLM1078</v>
      </c>
      <c r="C50" s="20" t="str">
        <f t="array" ref="C50">xlookup(B50,'Inventory Aging Report'!$B$2:$B$75,'Inventory Aging Report'!$C$2:$C$75)</f>
        <v>Pasta (dry)</v>
      </c>
      <c r="D50" s="20" t="str">
        <f t="array" ref="D50">xlookup(B50,'Inventory Aging Report'!$B$2:$B$75,'Inventory Aging Report'!$D$2:$D$75)</f>
        <v>Grains</v>
      </c>
      <c r="E50" s="20">
        <f t="array" ref="E50">xlookup(B50,'Inventory Aging Report'!$B$2:$B$75,'Inventory Aging Report'!$E$2:$E$75)</f>
        <v>380</v>
      </c>
      <c r="F50" s="20">
        <f t="array" ref="F50">xlookup(B50,'Inventory Aging Report'!$B$2:$B$75,'Inventory Aging Report'!$F$2:$F$75)</f>
        <v>150</v>
      </c>
      <c r="G50" s="20">
        <f t="shared" si="1"/>
        <v>57000</v>
      </c>
      <c r="H50" s="29">
        <f t="array" ref="H50">xlookup(B50,'Inventory Aging Report'!$B$2:$B$75,'Inventory Aging Report'!$I$2:$I$75)</f>
        <v>56</v>
      </c>
      <c r="I50" s="30" t="str">
        <f t="array" ref="I50">xlookup(B50,'Inventory Aging Report'!$B$2:$B$75,'Inventory Aging Report'!$J$2:$J$75)</f>
        <v>31 - 60 days</v>
      </c>
      <c r="J50" s="31">
        <f>iferror(vlookup(D50,Assumptions!$B$41:$E$48,(if(H50&lt;11,2,if(H50&lt;21,3,if(H50&lt;31,4,"no discount")))),false),0)</f>
        <v>0</v>
      </c>
      <c r="K50" s="31">
        <f>vlookup(D50,Assumptions!$B$52:$C$59,2,false)</f>
        <v>0.22</v>
      </c>
      <c r="L50" s="20">
        <f t="shared" si="2"/>
        <v>463.6</v>
      </c>
      <c r="M50" s="20">
        <f t="shared" si="3"/>
        <v>0</v>
      </c>
    </row>
    <row r="51">
      <c r="A51" s="20"/>
      <c r="B51" s="20" t="str">
        <f>IFERROR(__xludf.DUMMYFUNCTION("""COMPUTED_VALUE"""),"XLM1079")</f>
        <v>XLM1079</v>
      </c>
      <c r="C51" s="20" t="str">
        <f t="array" ref="C51">xlookup(B51,'Inventory Aging Report'!$B$2:$B$75,'Inventory Aging Report'!$C$2:$C$75)</f>
        <v>Noodles</v>
      </c>
      <c r="D51" s="20" t="str">
        <f t="array" ref="D51">xlookup(B51,'Inventory Aging Report'!$B$2:$B$75,'Inventory Aging Report'!$D$2:$D$75)</f>
        <v>Grains</v>
      </c>
      <c r="E51" s="20">
        <f t="array" ref="E51">xlookup(B51,'Inventory Aging Report'!$B$2:$B$75,'Inventory Aging Report'!$E$2:$E$75)</f>
        <v>520</v>
      </c>
      <c r="F51" s="20">
        <f t="array" ref="F51">xlookup(B51,'Inventory Aging Report'!$B$2:$B$75,'Inventory Aging Report'!$F$2:$F$75)</f>
        <v>260</v>
      </c>
      <c r="G51" s="20">
        <f t="shared" si="1"/>
        <v>135200</v>
      </c>
      <c r="H51" s="29">
        <f t="array" ref="H51">xlookup(B51,'Inventory Aging Report'!$B$2:$B$75,'Inventory Aging Report'!$I$2:$I$75)</f>
        <v>61</v>
      </c>
      <c r="I51" s="30" t="str">
        <f t="array" ref="I51">xlookup(B51,'Inventory Aging Report'!$B$2:$B$75,'Inventory Aging Report'!$J$2:$J$75)</f>
        <v>61 - 90 days</v>
      </c>
      <c r="J51" s="31">
        <f>iferror(vlookup(D51,Assumptions!$B$41:$E$48,(if(H51&lt;11,2,if(H51&lt;21,3,if(H51&lt;31,4,"no discount")))),false),0)</f>
        <v>0</v>
      </c>
      <c r="K51" s="31">
        <f>vlookup(D51,Assumptions!$B$52:$C$59,2,false)</f>
        <v>0.22</v>
      </c>
      <c r="L51" s="20">
        <f t="shared" si="2"/>
        <v>634.4</v>
      </c>
      <c r="M51" s="20">
        <f t="shared" si="3"/>
        <v>0</v>
      </c>
    </row>
    <row r="52">
      <c r="A52" s="20"/>
      <c r="B52" s="20" t="str">
        <f>IFERROR(__xludf.DUMMYFUNCTION("""COMPUTED_VALUE"""),"XLM1080")</f>
        <v>XLM1080</v>
      </c>
      <c r="C52" s="20" t="str">
        <f t="array" ref="C52">xlookup(B52,'Inventory Aging Report'!$B$2:$B$75,'Inventory Aging Report'!$C$2:$C$75)</f>
        <v>Quinoa</v>
      </c>
      <c r="D52" s="20" t="str">
        <f t="array" ref="D52">xlookup(B52,'Inventory Aging Report'!$B$2:$B$75,'Inventory Aging Report'!$D$2:$D$75)</f>
        <v>Grains</v>
      </c>
      <c r="E52" s="20">
        <f t="array" ref="E52">xlookup(B52,'Inventory Aging Report'!$B$2:$B$75,'Inventory Aging Report'!$E$2:$E$75)</f>
        <v>450</v>
      </c>
      <c r="F52" s="20">
        <f t="array" ref="F52">xlookup(B52,'Inventory Aging Report'!$B$2:$B$75,'Inventory Aging Report'!$F$2:$F$75)</f>
        <v>650</v>
      </c>
      <c r="G52" s="20">
        <f t="shared" si="1"/>
        <v>292500</v>
      </c>
      <c r="H52" s="29">
        <f t="array" ref="H52">xlookup(B52,'Inventory Aging Report'!$B$2:$B$75,'Inventory Aging Report'!$I$2:$I$75)</f>
        <v>85</v>
      </c>
      <c r="I52" s="30" t="str">
        <f t="array" ref="I52">xlookup(B52,'Inventory Aging Report'!$B$2:$B$75,'Inventory Aging Report'!$J$2:$J$75)</f>
        <v>61 - 90 days</v>
      </c>
      <c r="J52" s="31">
        <f>iferror(vlookup(D52,Assumptions!$B$41:$E$48,(if(H52&lt;11,2,if(H52&lt;21,3,if(H52&lt;31,4,"no discount")))),false),0)</f>
        <v>0</v>
      </c>
      <c r="K52" s="31">
        <f>vlookup(D52,Assumptions!$B$52:$C$59,2,false)</f>
        <v>0.22</v>
      </c>
      <c r="L52" s="20">
        <f t="shared" si="2"/>
        <v>549</v>
      </c>
      <c r="M52" s="20">
        <f t="shared" si="3"/>
        <v>0</v>
      </c>
    </row>
    <row r="53">
      <c r="G53" s="32">
        <f>SUM(G2:G52)</f>
        <v>6531322</v>
      </c>
      <c r="M53" s="32">
        <f>SUM(M2:M52)</f>
        <v>169724.8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20"/>
      <c r="B1" s="28" t="s">
        <v>186</v>
      </c>
      <c r="C1" s="28" t="s">
        <v>187</v>
      </c>
    </row>
    <row r="2">
      <c r="A2" s="6" t="s">
        <v>183</v>
      </c>
      <c r="B2" s="20">
        <f>'Revenue without discount'!M53</f>
        <v>169724.8</v>
      </c>
      <c r="C2" s="20">
        <f>'Revenue with discount'!M53</f>
        <v>211460.4</v>
      </c>
    </row>
    <row r="3">
      <c r="A3" s="6" t="s">
        <v>188</v>
      </c>
      <c r="B3" s="20">
        <f t="shared" ref="B3:C3" si="1">B2</f>
        <v>169724.8</v>
      </c>
      <c r="C3" s="20">
        <f t="shared" si="1"/>
        <v>211460.4</v>
      </c>
    </row>
    <row r="4">
      <c r="A4" s="6" t="s">
        <v>184</v>
      </c>
      <c r="B4" s="20">
        <f>'Revenue without discount'!G53</f>
        <v>6531322</v>
      </c>
      <c r="C4" s="20">
        <f>B4</f>
        <v>6531322</v>
      </c>
    </row>
    <row r="5">
      <c r="A5" s="6" t="s">
        <v>189</v>
      </c>
      <c r="B5" s="20">
        <f t="shared" ref="B5:C5" si="2">B3-B4</f>
        <v>-6361597.2</v>
      </c>
      <c r="C5" s="20">
        <f t="shared" si="2"/>
        <v>-6319861.6</v>
      </c>
    </row>
  </sheetData>
  <drawing r:id="rId1"/>
</worksheet>
</file>