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ml.chartshapes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692e31d3e313c0/Desktop/"/>
    </mc:Choice>
  </mc:AlternateContent>
  <xr:revisionPtr revIDLastSave="0" documentId="8_{EDAD75A8-A82A-4656-BA9E-97549EE54501}" xr6:coauthVersionLast="47" xr6:coauthVersionMax="47" xr10:uidLastSave="{00000000-0000-0000-0000-000000000000}"/>
  <bookViews>
    <workbookView xWindow="-108" yWindow="-108" windowWidth="23256" windowHeight="12456" tabRatio="599" xr2:uid="{00000000-000D-0000-FFFF-FFFF00000000}"/>
  </bookViews>
  <sheets>
    <sheet name="Dashboard" sheetId="21" r:id="rId1"/>
    <sheet name="NN+EN+EE Indi bdgt -20012020 " sheetId="4" r:id="rId2"/>
    <sheet name="cross sell" sheetId="11" r:id="rId3"/>
    <sheet name="renewel" sheetId="12" r:id="rId4"/>
    <sheet name="gcrm_opportunity_202001231041" sheetId="22" r:id="rId5"/>
    <sheet name="New" sheetId="8" r:id="rId6"/>
    <sheet name="oppty" sheetId="13" r:id="rId7"/>
    <sheet name="new kpi" sheetId="10" r:id="rId8"/>
    <sheet name="invoice" sheetId="16" r:id="rId9"/>
    <sheet name="Meeting" sheetId="19" r:id="rId10"/>
    <sheet name="Sheet16" sheetId="20" r:id="rId11"/>
    <sheet name="oppty pivot " sheetId="14" r:id="rId12"/>
    <sheet name="oppty chart" sheetId="15" r:id="rId13"/>
  </sheets>
  <externalReferences>
    <externalReference r:id="rId14"/>
  </externalReferences>
  <definedNames>
    <definedName name="_xlnm._FilterDatabase" localSheetId="1" hidden="1">'NN+EN+EE Indi bdgt -20012020 '!$B$1:$H$11</definedName>
    <definedName name="_xlchart.v2.0" hidden="1">'oppty pivot '!$J$15:$J$17</definedName>
    <definedName name="_xlchart.v2.1" hidden="1">'oppty pivot '!$K$15:$K$17</definedName>
    <definedName name="_xlchart.v2.2" hidden="1">'oppty pivot '!$J$15:$J$17</definedName>
    <definedName name="_xlchart.v2.3" hidden="1">'oppty pivot '!$K$15:$K$17</definedName>
    <definedName name="_xlcn.WorksheetConnection_Dashboard.xlsxgcrm_opportunity_2020012310411" hidden="1">gcrm_opportunity_202001231041[]</definedName>
    <definedName name="ExternalData_1" localSheetId="4" hidden="1">gcrm_opportunity_202001231041!$A$1:$M$50</definedName>
  </definedNames>
  <calcPr calcId="191029"/>
  <pivotCaches>
    <pivotCache cacheId="0" r:id="rId15"/>
    <pivotCache cacheId="1" r:id="rId16"/>
    <pivotCache cacheId="2" r:id="rId17"/>
    <pivotCache cacheId="3" r:id="rId18"/>
    <pivotCache cacheId="4" r:id="rId19"/>
    <pivotCache cacheId="5" r:id="rId20"/>
    <pivotCache cacheId="6" r:id="rId21"/>
    <pivotCache cacheId="7" r:id="rId22"/>
    <pivotCache cacheId="8" r:id="rId23"/>
    <pivotCache cacheId="9" r:id="rId24"/>
    <pivotCache cacheId="10" r:id="rId25"/>
    <pivotCache cacheId="11" r:id="rId26"/>
    <pivotCache cacheId="12" r:id="rId2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d4762b3a-30a9-4189-8767-e0b6b257fc5b" name="brokerage_202001231040" connection="Query - brokerage_202001231040"/>
          <x15:modelTable id="fees_202001231041_79f89fc4-840f-4c46-9d34-a5df8670ce65" name="fees_202001231041" connection="Query - fees_202001231041"/>
          <x15:modelTable id="NN EN EE Indi bdgt -20012020_627d81b5-b10b-4fa5-8825-2804386a0dc9" name="NN EN EE Indi bdgt -20012020" connection="Query - NN+EN+EE Indi bdgt -20012020"/>
          <x15:modelTable id="invoice_202001231041_d3d3c582-c2fa-49e9-87c4-561397d83363" name="invoice_202001231041" connection="Query - invoice_202001231041"/>
          <x15:modelTable id="meeting_list_202001231041_e1ff5295-a662-4738-a467-b120bf951662" name="meeting_list_202001231041" connection="Query - meeting_list_202001231041"/>
          <x15:modelTable id="gcrm_opportunity_202001231041" name="gcrm_opportunity_202001231041" connection="WorksheetConnection_Dashboard.xlsx!gcrm_opportunity_202001231041"/>
        </x15:modelTables>
        <x15:extLst>
          <ext xmlns:x16="http://schemas.microsoft.com/office/spreadsheetml/2014/11/main" uri="{9835A34E-60A6-4A7C-AAB8-D5F71C897F49}">
            <x16:modelTimeGroupings>
              <x16:modelTimeGrouping tableName="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B26" i="11" s="1"/>
  <c r="G12" i="12"/>
  <c r="J15" i="14"/>
  <c r="K15" i="14"/>
  <c r="J16" i="14"/>
  <c r="K16" i="14"/>
  <c r="J17" i="14"/>
  <c r="K17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8" i="12"/>
  <c r="C20" i="12" s="1"/>
  <c r="F12" i="8"/>
  <c r="H7" i="14"/>
  <c r="H13" i="14"/>
  <c r="C26" i="11"/>
  <c r="D14" i="12"/>
  <c r="D25" i="8"/>
  <c r="I14" i="8"/>
  <c r="A26" i="11"/>
  <c r="B25" i="8"/>
  <c r="B15" i="12"/>
  <c r="E17" i="11" l="1"/>
  <c r="I17" i="8"/>
  <c r="C25" i="8"/>
  <c r="B20" i="12"/>
  <c r="D20" i="12"/>
  <c r="E13" i="11"/>
  <c r="G15" i="1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7F126C-5160-4B8A-AEA5-DC32CF8ABDE0}" name="Query - brokerage_202001231040" description="Connection to the 'brokerage_202001231040' query in the workbook." type="100" refreshedVersion="8" minRefreshableVersion="5">
    <extLst>
      <ext xmlns:x15="http://schemas.microsoft.com/office/spreadsheetml/2010/11/main" uri="{DE250136-89BD-433C-8126-D09CA5730AF9}">
        <x15:connection id="67fbc282-72fe-4aae-9257-6638beb63168"/>
      </ext>
    </extLst>
  </connection>
  <connection id="2" xr16:uid="{F3AAA00E-431A-4364-A19F-C7A112876AF9}" name="Query - fees_202001231041" description="Connection to the 'fees_202001231041' query in the workbook." type="100" refreshedVersion="8" minRefreshableVersion="5">
    <extLst>
      <ext xmlns:x15="http://schemas.microsoft.com/office/spreadsheetml/2010/11/main" uri="{DE250136-89BD-433C-8126-D09CA5730AF9}">
        <x15:connection id="bcb82ed6-968c-4468-8474-1f7743a70e56"/>
      </ext>
    </extLst>
  </connection>
  <connection id="3" xr16:uid="{DA4A2985-B9F8-4BB1-98B1-B6A5A3CBB1E2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4" xr16:uid="{492490F4-17D4-41C7-B108-2F07A9A67669}" name="Query - invoice_202001231041" description="Connection to the 'invoice_202001231041' query in the workbook." type="100" refreshedVersion="8" minRefreshableVersion="5">
    <extLst>
      <ext xmlns:x15="http://schemas.microsoft.com/office/spreadsheetml/2010/11/main" uri="{DE250136-89BD-433C-8126-D09CA5730AF9}">
        <x15:connection id="263c7615-33cf-4790-a110-559bd5becc9b"/>
      </ext>
    </extLst>
  </connection>
  <connection id="5" xr16:uid="{BB0FC97E-F9C6-4591-B80E-8A33D9597599}" name="Query - meeting_list_202001231041" description="Connection to the 'meeting_list_202001231041' query in the workbook." type="100" refreshedVersion="8" minRefreshableVersion="5">
    <extLst>
      <ext xmlns:x15="http://schemas.microsoft.com/office/spreadsheetml/2010/11/main" uri="{DE250136-89BD-433C-8126-D09CA5730AF9}">
        <x15:connection id="db49e913-c25f-4be2-b0a9-f599e9ab42d1"/>
      </ext>
    </extLst>
  </connection>
  <connection id="6" xr16:uid="{85D5A869-F694-4DFE-BF59-4A0EF759F9C1}" name="Query - NN+EN+EE Indi bdgt -20012020" description="Connection to the 'NN+EN+EE Indi bdgt -20012020' query in the workbook." type="100" refreshedVersion="8" minRefreshableVersion="5">
    <extLst>
      <ext xmlns:x15="http://schemas.microsoft.com/office/spreadsheetml/2010/11/main" uri="{DE250136-89BD-433C-8126-D09CA5730AF9}">
        <x15:connection id="4a311a6c-8202-4772-920f-c979b3bc6722"/>
      </ext>
    </extLst>
  </connection>
  <connection id="7" xr16:uid="{B39D7A1B-1A17-499D-A3F1-E119A4439CC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8" xr16:uid="{47391498-27C9-4EF1-ADB3-390C006B6123}" name="WorksheetConnection_Dashboard.xlsx!gcrm_opportunity_202001231041" type="102" refreshedVersion="8" minRefreshableVersion="5">
    <extLst>
      <ext xmlns:x15="http://schemas.microsoft.com/office/spreadsheetml/2010/11/main" uri="{DE250136-89BD-433C-8126-D09CA5730AF9}">
        <x15:connection id="gcrm_opportunity_202001231041">
          <x15:rangePr sourceName="_xlcn.WorksheetConnection_Dashboard.xlsxgcrm_opportunity_2020012310411"/>
        </x15:connection>
      </ext>
    </extLst>
  </connection>
</connections>
</file>

<file path=xl/sharedStrings.xml><?xml version="1.0" encoding="utf-8"?>
<sst xmlns="http://schemas.openxmlformats.org/spreadsheetml/2006/main" count="1094" uniqueCount="206">
  <si>
    <t>Branch</t>
  </si>
  <si>
    <t>Employee Name</t>
  </si>
  <si>
    <t>Ahmedabad</t>
  </si>
  <si>
    <t>Servicer</t>
  </si>
  <si>
    <t>Vidit Shah</t>
  </si>
  <si>
    <t>BH</t>
  </si>
  <si>
    <t>New Role2</t>
  </si>
  <si>
    <t>Hunter &amp; Farmer</t>
  </si>
  <si>
    <t>Servicer Claims</t>
  </si>
  <si>
    <t>Farmer &amp; Servicer</t>
  </si>
  <si>
    <t>New Budget</t>
  </si>
  <si>
    <t>Cross sell bugdet</t>
  </si>
  <si>
    <t>Renewal Budget</t>
  </si>
  <si>
    <t>Vinay</t>
  </si>
  <si>
    <t>Abhinav Shivam</t>
  </si>
  <si>
    <t>Animesh Rawat</t>
  </si>
  <si>
    <t>Gilbert</t>
  </si>
  <si>
    <t>Juli</t>
  </si>
  <si>
    <t>Ketan Jain</t>
  </si>
  <si>
    <t>Kumar Jha</t>
  </si>
  <si>
    <t>Manish Sharma</t>
  </si>
  <si>
    <t>Mark</t>
  </si>
  <si>
    <t>Account Exe ID</t>
  </si>
  <si>
    <t>Sum of New Budget</t>
  </si>
  <si>
    <t>Row Labels</t>
  </si>
  <si>
    <t>Cross Sell</t>
  </si>
  <si>
    <t>New</t>
  </si>
  <si>
    <t>Renewal</t>
  </si>
  <si>
    <t>Grand Total</t>
  </si>
  <si>
    <t>Sum of Amount</t>
  </si>
  <si>
    <t>Column Labels</t>
  </si>
  <si>
    <t>Total Sum of Amount</t>
  </si>
  <si>
    <t>achieved</t>
  </si>
  <si>
    <t>invoice</t>
  </si>
  <si>
    <t>Sum of Cross sell bugdet</t>
  </si>
  <si>
    <t>cross cell</t>
  </si>
  <si>
    <t>target</t>
  </si>
  <si>
    <t>Sum of Renewal Budget</t>
  </si>
  <si>
    <t>cross sell plcd achvment</t>
  </si>
  <si>
    <t>cross sell invoice achvment</t>
  </si>
  <si>
    <t>New plcd achvment %</t>
  </si>
  <si>
    <t>New invoice Achvment %</t>
  </si>
  <si>
    <t>Renewal Plcd Achvment %</t>
  </si>
  <si>
    <t>Renewal Invoice Achivement %</t>
  </si>
  <si>
    <t>▲</t>
  </si>
  <si>
    <t>opportunity_name</t>
  </si>
  <si>
    <t>opportunity_id</t>
  </si>
  <si>
    <t>Account Exe Id</t>
  </si>
  <si>
    <t>Account Executive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</si>
  <si>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</si>
  <si>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</si>
  <si>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</si>
  <si>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</si>
  <si>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</si>
  <si>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</si>
  <si>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</si>
  <si>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</si>
  <si>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</si>
  <si>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EL-Group Mediclaim</t>
  </si>
  <si>
    <t>OPP1900001042</t>
  </si>
  <si>
    <t>Qualify Opportunity</t>
  </si>
  <si>
    <t>Employee Benefits (EB)</t>
  </si>
  <si>
    <t>Employee Benefits</t>
  </si>
  <si>
    <t>Mediclaim</t>
  </si>
  <si>
    <t>Group Medical</t>
  </si>
  <si>
    <t>AL GPA</t>
  </si>
  <si>
    <t>OPP1900001047</t>
  </si>
  <si>
    <t>Group Personal Accident</t>
  </si>
  <si>
    <t>BL - Marine STOP</t>
  </si>
  <si>
    <t>OPP1900001048</t>
  </si>
  <si>
    <t>Marine</t>
  </si>
  <si>
    <t>Marine Hull</t>
  </si>
  <si>
    <t>Charterers' Liability Policy</t>
  </si>
  <si>
    <t>II-Marine</t>
  </si>
  <si>
    <t>OPP1900001050</t>
  </si>
  <si>
    <t>PIL-Credit Insurance</t>
  </si>
  <si>
    <t>OPP1900001051</t>
  </si>
  <si>
    <t>Trade Credit &amp;amp; Political Risk</t>
  </si>
  <si>
    <t>Miscellaneous</t>
  </si>
  <si>
    <t>Trade Credit Insurance</t>
  </si>
  <si>
    <t>PIL-CGL</t>
  </si>
  <si>
    <t>OPP1900001052</t>
  </si>
  <si>
    <t>Liability</t>
  </si>
  <si>
    <t>Financial Lines</t>
  </si>
  <si>
    <t>Commercial General Liability</t>
  </si>
  <si>
    <t>PIL -Marine</t>
  </si>
  <si>
    <t>OPP1900001053</t>
  </si>
  <si>
    <t>SGL- GMC</t>
  </si>
  <si>
    <t>OPP1900001054</t>
  </si>
  <si>
    <t>Sandesh - Marine</t>
  </si>
  <si>
    <t>OPP1900001055</t>
  </si>
  <si>
    <t>VS.-Marine</t>
  </si>
  <si>
    <t>OPP1900001056</t>
  </si>
  <si>
    <t>Shivani Sharma</t>
  </si>
  <si>
    <t>II -  GMC</t>
  </si>
  <si>
    <t>OPP1900001057</t>
  </si>
  <si>
    <t>II - GPA</t>
  </si>
  <si>
    <t>OPP1900001058</t>
  </si>
  <si>
    <t>G R -GMC</t>
  </si>
  <si>
    <t>OPP1900001072</t>
  </si>
  <si>
    <t>DB- Cyber Liability</t>
  </si>
  <si>
    <t>OPP1900001138</t>
  </si>
  <si>
    <t>Cyber Liability Insurance</t>
  </si>
  <si>
    <t>KB GMC</t>
  </si>
  <si>
    <t>OPP1900001222</t>
  </si>
  <si>
    <t>EI- GMC</t>
  </si>
  <si>
    <t>OPP1900001364</t>
  </si>
  <si>
    <t>CVP GMC</t>
  </si>
  <si>
    <t>OPP1900001365</t>
  </si>
  <si>
    <t>Sin GMC</t>
  </si>
  <si>
    <t>OPP1900001366</t>
  </si>
  <si>
    <t>Negotiate</t>
  </si>
  <si>
    <t>FM-Group Mediclaim</t>
  </si>
  <si>
    <t>OPP1900001390</t>
  </si>
  <si>
    <t>Stem GMC</t>
  </si>
  <si>
    <t>OPP1900001391</t>
  </si>
  <si>
    <t>DS- Employees GMC</t>
  </si>
  <si>
    <t>OPP1900001392</t>
  </si>
  <si>
    <t>BVGMC</t>
  </si>
  <si>
    <t>OPP1900001393</t>
  </si>
  <si>
    <t>Emerging Corporates Group (ECG)</t>
  </si>
  <si>
    <t>BV GPA</t>
  </si>
  <si>
    <t>OPP1900001394</t>
  </si>
  <si>
    <t>GL-CGL</t>
  </si>
  <si>
    <t>OPP1900001655</t>
  </si>
  <si>
    <t>GL-Crime</t>
  </si>
  <si>
    <t>OPP1900001656</t>
  </si>
  <si>
    <t>Commercial Crime Insurance</t>
  </si>
  <si>
    <t>OP-GMC</t>
  </si>
  <si>
    <t>OPP1900001803</t>
  </si>
  <si>
    <t>OPP1900001843</t>
  </si>
  <si>
    <t>Marine Cargo</t>
  </si>
  <si>
    <t>Marine Combo policy ( EXIM +Inland)</t>
  </si>
  <si>
    <t>ITNL - IAR (Operational Roads)</t>
  </si>
  <si>
    <t>OPP1900001906</t>
  </si>
  <si>
    <t>Property / BI</t>
  </si>
  <si>
    <t>Fire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</si>
  <si>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</si>
  <si>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</si>
  <si>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</si>
  <si>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</si>
  <si>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</si>
  <si>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</si>
  <si>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</si>
  <si>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Fire &amp;amp; Special Perils</t>
  </si>
  <si>
    <t>CI-CAR/EAR Policy</t>
  </si>
  <si>
    <t>OPP1900001938</t>
  </si>
  <si>
    <t>Construction, Power &amp; Infrastructure</t>
  </si>
  <si>
    <t>Engineering</t>
  </si>
  <si>
    <t>Contractors All Risk</t>
  </si>
  <si>
    <t>Sandesh - PDBI</t>
  </si>
  <si>
    <t>OPP1900001939</t>
  </si>
  <si>
    <t>VS-PDBI</t>
  </si>
  <si>
    <t>OPP1900001940</t>
  </si>
  <si>
    <t>ag - Property Insurance</t>
  </si>
  <si>
    <t>OPP1900001941</t>
  </si>
  <si>
    <t>BE-Mega policy</t>
  </si>
  <si>
    <t>OPP1900001942</t>
  </si>
  <si>
    <t>BC - PDBI</t>
  </si>
  <si>
    <t>OPP1900001943</t>
  </si>
  <si>
    <t>CP-PDBI</t>
  </si>
  <si>
    <t>OPP1900001944</t>
  </si>
  <si>
    <t>DB -Mega Policy</t>
  </si>
  <si>
    <t>OPP1900001945</t>
  </si>
  <si>
    <t>DB -Terrorism Policy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</si>
  <si>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</si>
  <si>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</si>
  <si>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</si>
  <si>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</si>
  <si>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</si>
  <si>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KG-CAR</t>
  </si>
  <si>
    <t>OPP1900001947</t>
  </si>
  <si>
    <t>G R -CAR</t>
  </si>
  <si>
    <t>OPP1900001950</t>
  </si>
  <si>
    <t>SI-CAR</t>
  </si>
  <si>
    <t>OPP1900001975</t>
  </si>
  <si>
    <t>GRTC-CAR</t>
  </si>
  <si>
    <t>OPP1900001976</t>
  </si>
  <si>
    <t>PDBI</t>
  </si>
  <si>
    <t>OPP1900002004</t>
  </si>
  <si>
    <t>Infra-CAR</t>
  </si>
  <si>
    <t>OPP1900002039</t>
  </si>
  <si>
    <t>OPP1900002070</t>
  </si>
  <si>
    <t>PI(Operational Road)</t>
  </si>
  <si>
    <t>OPP1900002092</t>
  </si>
  <si>
    <t>SFSP</t>
  </si>
  <si>
    <t>OPP1900002098</t>
  </si>
  <si>
    <t>VS.-D &amp; O</t>
  </si>
  <si>
    <t>OPP1900002104</t>
  </si>
  <si>
    <t>Director &amp;amp; Officers / Management  Liability</t>
  </si>
  <si>
    <t>(All)</t>
  </si>
  <si>
    <t>Sum of revenue_amount</t>
  </si>
  <si>
    <t>Total Opportunities</t>
  </si>
  <si>
    <t>Count of opportunity_name</t>
  </si>
  <si>
    <t>Ankita Shah</t>
  </si>
  <si>
    <t>Divya Dhingra</t>
  </si>
  <si>
    <t>Gautam Murkunde</t>
  </si>
  <si>
    <t>Neel Jain</t>
  </si>
  <si>
    <t>Shloka Shelat</t>
  </si>
  <si>
    <t>Shobhit Agarwal</t>
  </si>
  <si>
    <t>Count of global_attendees</t>
  </si>
  <si>
    <t>Raju Kumar</t>
  </si>
  <si>
    <t>2019</t>
  </si>
  <si>
    <t>2020</t>
  </si>
  <si>
    <t>(blank)</t>
  </si>
  <si>
    <t>Count of invoice_number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</si>
</sst>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,,&quot;M&quot;"/>
    <numFmt numFmtId="165" formatCode="0.00%\,\▼"/>
    <numFmt numFmtId="166" formatCode="0.00%\,\▲"/>
    <numFmt numFmtId="167" formatCode="0,&quot;k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2" xfId="0" applyBorder="1"/>
    <xf numFmtId="165" fontId="0" fillId="0" borderId="3" xfId="0" applyNumberFormat="1" applyBorder="1"/>
    <xf numFmtId="166" fontId="0" fillId="0" borderId="3" xfId="0" applyNumberFormat="1" applyBorder="1"/>
    <xf numFmtId="165" fontId="0" fillId="0" borderId="0" xfId="0" applyNumberFormat="1"/>
    <xf numFmtId="0" fontId="1" fillId="3" borderId="0" xfId="0" applyFont="1" applyFill="1"/>
    <xf numFmtId="14" fontId="0" fillId="0" borderId="0" xfId="0" applyNumberFormat="1"/>
    <xf numFmtId="167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 applyAlignment="1">
      <alignment horizontal="left"/>
    </xf>
    <xf numFmtId="0" fontId="0" fillId="0" borderId="4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3" fillId="0" borderId="0" xfId="0" applyFont="1"/>
    <xf numFmtId="0" fontId="1" fillId="0" borderId="10" xfId="0" applyFont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,,&quot;M&quot;"/>
    </dxf>
  </dxfs>
  <tableStyles count="0" defaultTableStyle="TableStyleMedium2" defaultPivotStyle="PivotStyleLight16"/>
  <colors>
    <mruColors>
      <color rgb="FF33CC33"/>
      <color rgb="FFCCFF66"/>
      <color rgb="FF99FF99"/>
      <color rgb="FF66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26" Type="http://schemas.openxmlformats.org/officeDocument/2006/relationships/pivotCacheDefinition" Target="pivotCache/pivotCacheDefinition12.xml"/><Relationship Id="rId39" Type="http://schemas.openxmlformats.org/officeDocument/2006/relationships/customXml" Target="../customXml/item6.xml"/><Relationship Id="rId21" Type="http://schemas.openxmlformats.org/officeDocument/2006/relationships/pivotCacheDefinition" Target="pivotCache/pivotCacheDefinition7.xml"/><Relationship Id="rId34" Type="http://schemas.openxmlformats.org/officeDocument/2006/relationships/customXml" Target="../customXml/item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50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9" Type="http://schemas.openxmlformats.org/officeDocument/2006/relationships/connections" Target="connections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0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9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pivotCacheDefinition" Target="pivotCache/pivotCacheDefinition8.xml"/><Relationship Id="rId27" Type="http://schemas.openxmlformats.org/officeDocument/2006/relationships/pivotCacheDefinition" Target="pivotCache/pivotCacheDefinition13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pivotCacheDefinition" Target="pivotCache/pivotCacheDefinition11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20" Type="http://schemas.openxmlformats.org/officeDocument/2006/relationships/pivotCacheDefinition" Target="pivotCache/pivotCacheDefinition6.xml"/><Relationship Id="rId41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E-4F31-85C7-AA4E294C55B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CE-4F31-85C7-AA4E294C55B7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E-4F31-85C7-AA4E294C5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New!$B$24:$D$24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New!$B$25:$D$25</c:f>
              <c:numCache>
                <c:formatCode>#,##0.00,,"M"</c:formatCode>
                <c:ptCount val="3"/>
                <c:pt idx="0">
                  <c:v>569815</c:v>
                </c:pt>
                <c:pt idx="1">
                  <c:v>3531629.3099999996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CE-4F31-85C7-AA4E294C5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53360"/>
        <c:axId val="655468240"/>
      </c:barChart>
      <c:catAx>
        <c:axId val="65545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8240"/>
        <c:crosses val="autoZero"/>
        <c:auto val="1"/>
        <c:lblAlgn val="ctr"/>
        <c:lblOffset val="100"/>
        <c:noMultiLvlLbl val="0"/>
      </c:catAx>
      <c:valAx>
        <c:axId val="655468240"/>
        <c:scaling>
          <c:orientation val="minMax"/>
        </c:scaling>
        <c:delete val="1"/>
        <c:axPos val="b"/>
        <c:numFmt formatCode="#,##0.00,,&quot;M&quot;" sourceLinked="1"/>
        <c:majorTickMark val="none"/>
        <c:minorTickMark val="none"/>
        <c:tickLblPos val="nextTo"/>
        <c:crossAx val="6554533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Renewal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renewel!$B$19:$D$19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renewel!$B$20:$D$20</c:f>
              <c:numCache>
                <c:formatCode>#,##0.00,,"M"</c:formatCode>
                <c:ptCount val="3"/>
                <c:pt idx="0">
                  <c:v>8244310</c:v>
                </c:pt>
                <c:pt idx="1">
                  <c:v>18507270.640000012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C-440F-8D13-148FB71AFD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46160"/>
        <c:axId val="655442800"/>
      </c:barChart>
      <c:catAx>
        <c:axId val="6554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2800"/>
        <c:crosses val="autoZero"/>
        <c:auto val="1"/>
        <c:lblAlgn val="ctr"/>
        <c:lblOffset val="100"/>
        <c:noMultiLvlLbl val="0"/>
      </c:catAx>
      <c:valAx>
        <c:axId val="655442800"/>
        <c:scaling>
          <c:orientation val="minMax"/>
        </c:scaling>
        <c:delete val="0"/>
        <c:axPos val="b"/>
        <c:numFmt formatCode="#,##0.00,,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Dashboard.xlsx]invoice!PivotTable21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</a:t>
            </a:r>
            <a:r>
              <a:rPr lang="en-IN" baseline="0">
                <a:solidFill>
                  <a:srgbClr val="FF0000"/>
                </a:solidFill>
              </a:rPr>
              <a:t> of Invoice by Accnt Exec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 w="22225">
            <a:solidFill>
              <a:schemeClr val="bg1">
                <a:lumMod val="8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56736657917759"/>
          <c:y val="0.17171296296296296"/>
          <c:w val="0.57823337707786526"/>
          <c:h val="0.8188863371245260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invoice!$B$1:$B$2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invoice!$B$3:$B$14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0-464F-8DDB-FF573273F4D4}"/>
            </c:ext>
          </c:extLst>
        </c:ser>
        <c:ser>
          <c:idx val="1"/>
          <c:order val="1"/>
          <c:tx>
            <c:strRef>
              <c:f>invoice!$C$1:$C$2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invoice!$C$3:$C$14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0-464F-8DDB-FF573273F4D4}"/>
            </c:ext>
          </c:extLst>
        </c:ser>
        <c:ser>
          <c:idx val="2"/>
          <c:order val="2"/>
          <c:tx>
            <c:strRef>
              <c:f>invoice!$D$1:$D$2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33CC33"/>
            </a:solidFill>
            <a:ln w="22225">
              <a:solidFill>
                <a:schemeClr val="bg1">
                  <a:lumMod val="8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invoice!$D$3:$D$14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0-464F-8DDB-FF573273F4D4}"/>
            </c:ext>
          </c:extLst>
        </c:ser>
        <c:ser>
          <c:idx val="3"/>
          <c:order val="3"/>
          <c:tx>
            <c:strRef>
              <c:f>invoice!$E$1:$E$2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invoice!$E$3:$E$14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0-464F-8DDB-FF573273F4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2444368"/>
        <c:axId val="1202464528"/>
      </c:barChart>
      <c:catAx>
        <c:axId val="12024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4528"/>
        <c:crosses val="autoZero"/>
        <c:auto val="1"/>
        <c:lblAlgn val="ctr"/>
        <c:lblOffset val="100"/>
        <c:noMultiLvlLbl val="0"/>
      </c:catAx>
      <c:valAx>
        <c:axId val="120246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2444368"/>
        <c:crosses val="autoZero"/>
        <c:crossBetween val="between"/>
      </c:valAx>
      <c:spPr>
        <a:noFill/>
        <a:ln w="63500"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Dashboard.xlsx]Meeting!PivotTable22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No.of </a:t>
            </a:r>
            <a:r>
              <a:rPr lang="en-IN" baseline="0">
                <a:solidFill>
                  <a:srgbClr val="FF0000"/>
                </a:solidFill>
              </a:rPr>
              <a:t> Meeting by Accnt Exec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491330919401499"/>
          <c:y val="0.22263888888888889"/>
          <c:w val="0.79508669080598504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Meeting!$A$2:$A$11</c:f>
              <c:strCache>
                <c:ptCount val="9"/>
                <c:pt idx="0">
                  <c:v>Raju Kumar</c:v>
                </c:pt>
                <c:pt idx="1">
                  <c:v>Gilbert</c:v>
                </c:pt>
                <c:pt idx="2">
                  <c:v>Ketan Jain</c:v>
                </c:pt>
                <c:pt idx="3">
                  <c:v>Mark</c:v>
                </c:pt>
                <c:pt idx="4">
                  <c:v>Manish Sharma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Meeting!$B$2:$B$11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8-45FA-A1D8-3CB6E5E7BF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07920"/>
        <c:axId val="45300720"/>
      </c:barChart>
      <c:catAx>
        <c:axId val="453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720"/>
        <c:crosses val="autoZero"/>
        <c:auto val="1"/>
        <c:lblAlgn val="ctr"/>
        <c:lblOffset val="100"/>
        <c:noMultiLvlLbl val="0"/>
      </c:catAx>
      <c:valAx>
        <c:axId val="4530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 by Revenue -Top 4</a:t>
            </a:r>
          </a:p>
        </c:rich>
      </c:tx>
      <c:layout>
        <c:manualLayout>
          <c:xMode val="edge"/>
          <c:yMode val="edge"/>
          <c:x val="2.3053545432327196E-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785940472015899"/>
          <c:y val="0.17171296296296298"/>
          <c:w val="0.66177622281020543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2-4443-9B72-20D9A19FAF8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2-4443-9B72-20D9A19FAF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2-4443-9B72-20D9A19FAF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6-00A2-4443-9B72-20D9A19FA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68079"/>
        <c:axId val="2132869039"/>
      </c:barChart>
      <c:catAx>
        <c:axId val="213286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039"/>
        <c:crosses val="autoZero"/>
        <c:auto val="1"/>
        <c:lblAlgn val="ctr"/>
        <c:lblOffset val="100"/>
        <c:noMultiLvlLbl val="0"/>
      </c:catAx>
      <c:valAx>
        <c:axId val="213286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28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628248902515503"/>
          <c:y val="0.15518605387092571"/>
          <c:w val="0.49013910761154855"/>
          <c:h val="0.77799858351039453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D-409A-AD75-CE8F8D71AD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D-409A-AD75-CE8F8D71AD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D-409A-AD75-CE8F8D71AD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8D-409A-AD75-CE8F8D71AD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8D-409A-AD75-CE8F8D71AD0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8D-409A-AD75-CE8F8D71AD0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8D-409A-AD75-CE8F8D71AD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868D-409A-AD75-CE8F8D71AD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outerShdw blurRad="50800" dist="50800" dir="5400000" sx="4000" sy="4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0437985375285"/>
          <c:y val="7.6907773496398046E-2"/>
          <c:w val="0.82553890289652976"/>
          <c:h val="0.905361730049701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2F-4190-922A-53B3F49CEAC0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A2F-4190-922A-53B3F49CEAC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F-4190-922A-53B3F49CEA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sell'!$A$25:$C$25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'cross sell'!$A$26:$C$26</c:f>
              <c:numCache>
                <c:formatCode>#,##0.00,,"M"</c:formatCode>
                <c:ptCount val="3"/>
                <c:pt idx="0">
                  <c:v>2853842</c:v>
                </c:pt>
                <c:pt idx="1">
                  <c:v>13041253.299999999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F-4190-922A-53B3F49CEA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62000"/>
        <c:axId val="655444240"/>
      </c:barChart>
      <c:catAx>
        <c:axId val="65546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4240"/>
        <c:crosses val="autoZero"/>
        <c:auto val="1"/>
        <c:lblAlgn val="ctr"/>
        <c:lblOffset val="100"/>
        <c:noMultiLvlLbl val="0"/>
      </c:catAx>
      <c:valAx>
        <c:axId val="655444240"/>
        <c:scaling>
          <c:orientation val="minMax"/>
        </c:scaling>
        <c:delete val="1"/>
        <c:axPos val="b"/>
        <c:numFmt formatCode="#,##0.00,,&quot;M&quot;" sourceLinked="1"/>
        <c:majorTickMark val="out"/>
        <c:minorTickMark val="none"/>
        <c:tickLblPos val="nextTo"/>
        <c:crossAx val="655462000"/>
        <c:crosses val="autoZero"/>
        <c:crossBetween val="between"/>
      </c:valAx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62D-4BB8-AABD-D391306B2121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D-4BB8-AABD-D391306B2121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2D-4BB8-AABD-D391306B21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renewel!$B$19:$D$19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renewel!$B$20:$D$20</c:f>
              <c:numCache>
                <c:formatCode>#,##0.00,,"M"</c:formatCode>
                <c:ptCount val="3"/>
                <c:pt idx="0">
                  <c:v>8244310</c:v>
                </c:pt>
                <c:pt idx="1">
                  <c:v>18507270.640000012</c:v>
                </c:pt>
                <c:pt idx="2">
                  <c:v>12319455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D-4BB8-AABD-D391306B21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46160"/>
        <c:axId val="655442800"/>
      </c:barChart>
      <c:catAx>
        <c:axId val="65544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2800"/>
        <c:crosses val="autoZero"/>
        <c:auto val="1"/>
        <c:lblAlgn val="ctr"/>
        <c:lblOffset val="100"/>
        <c:noMultiLvlLbl val="0"/>
      </c:catAx>
      <c:valAx>
        <c:axId val="655442800"/>
        <c:scaling>
          <c:orientation val="minMax"/>
        </c:scaling>
        <c:delete val="1"/>
        <c:axPos val="b"/>
        <c:numFmt formatCode="#,##0.00,,&quot;M&quot;" sourceLinked="1"/>
        <c:majorTickMark val="none"/>
        <c:minorTickMark val="none"/>
        <c:tickLblPos val="nextTo"/>
        <c:crossAx val="6554461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Oppty by Revenue -Top 4</a:t>
            </a:r>
          </a:p>
        </c:rich>
      </c:tx>
      <c:layout>
        <c:manualLayout>
          <c:xMode val="edge"/>
          <c:yMode val="edge"/>
          <c:x val="2.3053545432327196E-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</c:pivotFmt>
      <c:pivotFmt>
        <c:idx val="4"/>
        <c:spPr>
          <a:solidFill>
            <a:srgbClr val="FFC000"/>
          </a:solidFill>
          <a:ln>
            <a:noFill/>
          </a:ln>
          <a:effectLst/>
        </c:spPr>
      </c:pivotFmt>
      <c:pivotFmt>
        <c:idx val="5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785951910404086"/>
          <c:y val="0.21954714966433819"/>
          <c:w val="0.66177622281020543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964-4A6D-865E-E105F5BA06D7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964-4A6D-865E-E105F5BA06D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964-4A6D-865E-E105F5BA06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CVP GMC</c:v>
              </c:pt>
              <c:pt idx="1">
                <c:v>DB -Mega Policy</c:v>
              </c:pt>
              <c:pt idx="2">
                <c:v>EL-Group Mediclaim</c:v>
              </c:pt>
              <c:pt idx="3">
                <c:v>Fire</c:v>
              </c:pt>
            </c:strLit>
          </c:cat>
          <c:val>
            <c:numLit>
              <c:formatCode>General</c:formatCode>
              <c:ptCount val="4"/>
              <c:pt idx="0">
                <c:v>350000</c:v>
              </c:pt>
              <c:pt idx="1">
                <c:v>400000</c:v>
              </c:pt>
              <c:pt idx="2">
                <c:v>400000</c:v>
              </c:pt>
              <c:pt idx="3">
                <c:v>500000</c:v>
              </c:pt>
            </c:numLit>
          </c:val>
          <c:extLst>
            <c:ext xmlns:c16="http://schemas.microsoft.com/office/drawing/2014/chart" uri="{C3380CC4-5D6E-409C-BE32-E72D297353CC}">
              <c16:uniqueId val="{00000006-4964-4A6D-865E-E105F5BA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68079"/>
        <c:axId val="2132869039"/>
      </c:barChart>
      <c:catAx>
        <c:axId val="2132868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69039"/>
        <c:crosses val="autoZero"/>
        <c:auto val="1"/>
        <c:lblAlgn val="ctr"/>
        <c:lblOffset val="100"/>
        <c:noMultiLvlLbl val="0"/>
      </c:catAx>
      <c:valAx>
        <c:axId val="21328690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3286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5755521715445945E-2"/>
          <c:y val="0.16841332333458317"/>
          <c:w val="0.49013910761154855"/>
          <c:h val="0.77799858351039453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E-4821-9CF5-2048BF1CD3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E-4821-9CF5-2048BF1CD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EE-4821-9CF5-2048BF1CD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EE-4821-9CF5-2048BF1CD35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EE-4821-9CF5-2048BF1CD35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EE-4821-9CF5-2048BF1CD35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EE-4821-9CF5-2048BF1CD3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7"/>
              <c:pt idx="0">
                <c:v>Employee Benefits</c:v>
              </c:pt>
              <c:pt idx="1">
                <c:v>Engineering</c:v>
              </c:pt>
              <c:pt idx="2">
                <c:v>Fire</c:v>
              </c:pt>
              <c:pt idx="3">
                <c:v>Liability</c:v>
              </c:pt>
              <c:pt idx="4">
                <c:v>Marine</c:v>
              </c:pt>
              <c:pt idx="5">
                <c:v>Miscellaneous</c:v>
              </c:pt>
              <c:pt idx="6">
                <c:v>Terrorism</c:v>
              </c:pt>
            </c:strLit>
          </c:cat>
          <c:val>
            <c:numLit>
              <c:formatCode>General</c:formatCode>
              <c:ptCount val="7"/>
              <c:pt idx="0">
                <c:v>15</c:v>
              </c:pt>
              <c:pt idx="1">
                <c:v>6</c:v>
              </c:pt>
              <c:pt idx="2">
                <c:v>13</c:v>
              </c:pt>
              <c:pt idx="3">
                <c:v>5</c:v>
              </c:pt>
              <c:pt idx="4">
                <c:v>7</c:v>
              </c:pt>
              <c:pt idx="5">
                <c:v>2</c:v>
              </c:pt>
              <c:pt idx="6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E-43EE-4821-9CF5-2048BF1CD3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>
          <a:outerShdw blurRad="50800" dist="50800" dir="5400000" sx="4000" sy="4000" algn="ctr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5011049621155848"/>
          <c:y val="9.6144752739240946E-2"/>
          <c:w val="0.33023541573812709"/>
          <c:h val="0.78125546806649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Dashboard.xlsx]invoice!PivotTable21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No.of Invoice by Accnt Exec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33CC3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8826443597508938"/>
          <c:y val="0.20452821471852148"/>
          <c:w val="0.50899205207264608"/>
          <c:h val="0.7348136466483230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invoice!$B$1:$B$2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invoice!$B$3:$B$14</c:f>
              <c:numCache>
                <c:formatCode>General</c:formatCode>
                <c:ptCount val="11"/>
                <c:pt idx="1">
                  <c:v>2</c:v>
                </c:pt>
                <c:pt idx="3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D09-4512-849E-16D4DC146AE1}"/>
            </c:ext>
          </c:extLst>
        </c:ser>
        <c:ser>
          <c:idx val="1"/>
          <c:order val="1"/>
          <c:tx>
            <c:strRef>
              <c:f>invoice!$C$1:$C$2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invoice!$C$3:$C$14</c:f>
              <c:numCache>
                <c:formatCode>General</c:formatCode>
                <c:ptCount val="11"/>
                <c:pt idx="0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D09-4512-849E-16D4DC146AE1}"/>
            </c:ext>
          </c:extLst>
        </c:ser>
        <c:ser>
          <c:idx val="2"/>
          <c:order val="2"/>
          <c:tx>
            <c:strRef>
              <c:f>invoice!$D$1:$D$2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rgbClr val="33CC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invoice!$D$3:$D$14</c:f>
              <c:numCache>
                <c:formatCode>General</c:formatCode>
                <c:ptCount val="11"/>
                <c:pt idx="2">
                  <c:v>3</c:v>
                </c:pt>
                <c:pt idx="4">
                  <c:v>3</c:v>
                </c:pt>
                <c:pt idx="8">
                  <c:v>15</c:v>
                </c:pt>
                <c:pt idx="9">
                  <c:v>18</c:v>
                </c:pt>
                <c:pt idx="1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D09-4512-849E-16D4DC146AE1}"/>
            </c:ext>
          </c:extLst>
        </c:ser>
        <c:ser>
          <c:idx val="3"/>
          <c:order val="3"/>
          <c:tx>
            <c:strRef>
              <c:f>invoice!$E$1:$E$2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invoice!$A$3:$A$14</c:f>
              <c:strCache>
                <c:ptCount val="11"/>
                <c:pt idx="0">
                  <c:v>Neel Jain</c:v>
                </c:pt>
                <c:pt idx="1">
                  <c:v>Mark</c:v>
                </c:pt>
                <c:pt idx="2">
                  <c:v>Gautam Murkunde</c:v>
                </c:pt>
                <c:pt idx="3">
                  <c:v>Abhinav Shivam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Vinay</c:v>
                </c:pt>
                <c:pt idx="7">
                  <c:v>Animesh Rawat</c:v>
                </c:pt>
                <c:pt idx="8">
                  <c:v>Vidit Shah</c:v>
                </c:pt>
                <c:pt idx="9">
                  <c:v>Ankita Shah</c:v>
                </c:pt>
                <c:pt idx="10">
                  <c:v>Divya Dhingra</c:v>
                </c:pt>
              </c:strCache>
            </c:strRef>
          </c:cat>
          <c:val>
            <c:numRef>
              <c:f>invoice!$E$3:$E$14</c:f>
              <c:numCache>
                <c:formatCode>General</c:formatCode>
                <c:ptCount val="11"/>
                <c:pt idx="2">
                  <c:v>1</c:v>
                </c:pt>
                <c:pt idx="5">
                  <c:v>4</c:v>
                </c:pt>
                <c:pt idx="9">
                  <c:v>18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D09-4512-849E-16D4DC146AE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02444368"/>
        <c:axId val="1202464528"/>
      </c:barChart>
      <c:catAx>
        <c:axId val="1202444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64528"/>
        <c:crosses val="autoZero"/>
        <c:auto val="1"/>
        <c:lblAlgn val="ctr"/>
        <c:lblOffset val="100"/>
        <c:noMultiLvlLbl val="0"/>
      </c:catAx>
      <c:valAx>
        <c:axId val="120246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2444368"/>
        <c:crosses val="autoZero"/>
        <c:crossBetween val="between"/>
      </c:valAx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Dashboard.xlsx]Meeting!PivotTable22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No.of </a:t>
            </a:r>
            <a:r>
              <a:rPr lang="en-IN" baseline="0">
                <a:solidFill>
                  <a:srgbClr val="FF0000"/>
                </a:solidFill>
              </a:rPr>
              <a:t> Meeting by Accnt Exec</a:t>
            </a:r>
            <a:endParaRPr lang="en-IN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</c:pivotFmt>
      <c:pivotFmt>
        <c:idx val="4"/>
        <c:spPr>
          <a:solidFill>
            <a:srgbClr val="33CC33"/>
          </a:solidFill>
          <a:ln>
            <a:noFill/>
          </a:ln>
          <a:effectLst/>
        </c:spPr>
      </c:pivotFmt>
      <c:pivotFmt>
        <c:idx val="5"/>
        <c:spPr>
          <a:solidFill>
            <a:srgbClr val="66FF66"/>
          </a:solidFill>
          <a:ln>
            <a:noFill/>
          </a:ln>
          <a:effectLst/>
        </c:spPr>
      </c:pivotFmt>
      <c:pivotFmt>
        <c:idx val="6"/>
        <c:spPr>
          <a:solidFill>
            <a:srgbClr val="99FF99"/>
          </a:solidFill>
          <a:ln>
            <a:noFill/>
          </a:ln>
          <a:effectLst/>
        </c:spPr>
      </c:pivotFmt>
      <c:pivotFmt>
        <c:idx val="7"/>
        <c:spPr>
          <a:solidFill>
            <a:srgbClr val="99FF99"/>
          </a:solidFill>
          <a:ln>
            <a:noFill/>
          </a:ln>
          <a:effectLst/>
        </c:spPr>
      </c:pivotFmt>
      <c:pivotFmt>
        <c:idx val="8"/>
        <c:spPr>
          <a:solidFill>
            <a:srgbClr val="CCFF66"/>
          </a:solidFill>
          <a:ln>
            <a:noFill/>
          </a:ln>
          <a:effectLst/>
        </c:spPr>
      </c:pivotFmt>
      <c:pivotFmt>
        <c:idx val="9"/>
        <c:spPr>
          <a:solidFill>
            <a:srgbClr val="CCFF66"/>
          </a:solidFill>
          <a:ln>
            <a:noFill/>
          </a:ln>
          <a:effectLst/>
        </c:spPr>
      </c:pivotFmt>
      <c:pivotFmt>
        <c:idx val="10"/>
        <c:spPr>
          <a:solidFill>
            <a:srgbClr val="CCFF66"/>
          </a:solidFill>
          <a:ln>
            <a:noFill/>
          </a:ln>
          <a:effectLst/>
        </c:spPr>
      </c:pivotFmt>
      <c:pivotFmt>
        <c:idx val="11"/>
        <c:spPr>
          <a:solidFill>
            <a:srgbClr val="FFFF66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9628440017901047"/>
          <c:y val="0.20260528477231265"/>
          <c:w val="0.78024417158440385"/>
          <c:h val="0.6928721844527290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Meeting!$B$1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90-4C2D-8B20-CE406FC05495}"/>
              </c:ext>
            </c:extLst>
          </c:dPt>
          <c:dPt>
            <c:idx val="1"/>
            <c:invertIfNegative val="0"/>
            <c:bubble3D val="0"/>
            <c:spPr>
              <a:solidFill>
                <a:srgbClr val="CC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790-4C2D-8B20-CE406FC05495}"/>
              </c:ext>
            </c:extLst>
          </c:dPt>
          <c:dPt>
            <c:idx val="2"/>
            <c:invertIfNegative val="0"/>
            <c:bubble3D val="0"/>
            <c:spPr>
              <a:solidFill>
                <a:srgbClr val="CC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0-4C2D-8B20-CE406FC05495}"/>
              </c:ext>
            </c:extLst>
          </c:dPt>
          <c:dPt>
            <c:idx val="3"/>
            <c:invertIfNegative val="0"/>
            <c:bubble3D val="0"/>
            <c:spPr>
              <a:solidFill>
                <a:srgbClr val="CC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790-4C2D-8B20-CE406FC05495}"/>
              </c:ext>
            </c:extLst>
          </c:dPt>
          <c:dPt>
            <c:idx val="4"/>
            <c:invertIfNegative val="0"/>
            <c:bubble3D val="0"/>
            <c:spPr>
              <a:solidFill>
                <a:srgbClr val="99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0-4C2D-8B20-CE406FC05495}"/>
              </c:ext>
            </c:extLst>
          </c:dPt>
          <c:dPt>
            <c:idx val="5"/>
            <c:invertIfNegative val="0"/>
            <c:bubble3D val="0"/>
            <c:spPr>
              <a:solidFill>
                <a:srgbClr val="99FF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790-4C2D-8B20-CE406FC05495}"/>
              </c:ext>
            </c:extLst>
          </c:dPt>
          <c:dPt>
            <c:idx val="6"/>
            <c:invertIfNegative val="0"/>
            <c:bubble3D val="0"/>
            <c:spPr>
              <a:solidFill>
                <a:srgbClr val="66FF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0-4C2D-8B20-CE406FC05495}"/>
              </c:ext>
            </c:extLst>
          </c:dPt>
          <c:dPt>
            <c:idx val="7"/>
            <c:invertIfNegative val="0"/>
            <c:bubble3D val="0"/>
            <c:spPr>
              <a:solidFill>
                <a:srgbClr val="33CC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790-4C2D-8B20-CE406FC05495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0-4C2D-8B20-CE406FC054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Meeting!$A$2:$A$11</c:f>
              <c:strCache>
                <c:ptCount val="9"/>
                <c:pt idx="0">
                  <c:v>Raju Kumar</c:v>
                </c:pt>
                <c:pt idx="1">
                  <c:v>Gilbert</c:v>
                </c:pt>
                <c:pt idx="2">
                  <c:v>Ketan Jain</c:v>
                </c:pt>
                <c:pt idx="3">
                  <c:v>Mark</c:v>
                </c:pt>
                <c:pt idx="4">
                  <c:v>Manish Sharma</c:v>
                </c:pt>
                <c:pt idx="5">
                  <c:v>Animesh Rawat</c:v>
                </c:pt>
                <c:pt idx="6">
                  <c:v>Shivani Sharma</c:v>
                </c:pt>
                <c:pt idx="7">
                  <c:v>Vinay</c:v>
                </c:pt>
                <c:pt idx="8">
                  <c:v>Abhinav Shivam</c:v>
                </c:pt>
              </c:strCache>
            </c:strRef>
          </c:cat>
          <c:val>
            <c:numRef>
              <c:f>Meeting!$B$2:$B$11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0-4C2D-8B20-CE406FC054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07920"/>
        <c:axId val="45300720"/>
      </c:barChart>
      <c:catAx>
        <c:axId val="4530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0720"/>
        <c:crosses val="autoZero"/>
        <c:auto val="1"/>
        <c:lblAlgn val="ctr"/>
        <c:lblOffset val="100"/>
        <c:noMultiLvlLbl val="0"/>
      </c:catAx>
      <c:valAx>
        <c:axId val="4530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530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Cross</a:t>
            </a:r>
            <a:r>
              <a:rPr lang="en-IN" baseline="0"/>
              <a:t> Sell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sell'!$A$25:$C$25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'cross sell'!$A$26:$C$26</c:f>
              <c:numCache>
                <c:formatCode>#,##0.00,,"M"</c:formatCode>
                <c:ptCount val="3"/>
                <c:pt idx="0">
                  <c:v>2853842</c:v>
                </c:pt>
                <c:pt idx="1">
                  <c:v>13041253.299999999</c:v>
                </c:pt>
                <c:pt idx="2">
                  <c:v>20083111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E-4F87-9136-2A70DBC79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62000"/>
        <c:axId val="655444240"/>
      </c:barChart>
      <c:catAx>
        <c:axId val="655462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44240"/>
        <c:crosses val="autoZero"/>
        <c:auto val="1"/>
        <c:lblAlgn val="ctr"/>
        <c:lblOffset val="100"/>
        <c:noMultiLvlLbl val="0"/>
      </c:catAx>
      <c:valAx>
        <c:axId val="655444240"/>
        <c:scaling>
          <c:orientation val="minMax"/>
        </c:scaling>
        <c:delete val="1"/>
        <c:axPos val="b"/>
        <c:numFmt formatCode="#,##0.00,,&quot;M&quot;" sourceLinked="1"/>
        <c:majorTickMark val="out"/>
        <c:minorTickMark val="none"/>
        <c:tickLblPos val="nextTo"/>
        <c:crossAx val="6554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New!$B$24:$D$24</c:f>
              <c:strCache>
                <c:ptCount val="3"/>
                <c:pt idx="0">
                  <c:v>invoice</c:v>
                </c:pt>
                <c:pt idx="1">
                  <c:v>achieved</c:v>
                </c:pt>
                <c:pt idx="2">
                  <c:v>target</c:v>
                </c:pt>
              </c:strCache>
            </c:strRef>
          </c:cat>
          <c:val>
            <c:numRef>
              <c:f>New!$B$25:$D$25</c:f>
              <c:numCache>
                <c:formatCode>#,##0.00,,"M"</c:formatCode>
                <c:ptCount val="3"/>
                <c:pt idx="0">
                  <c:v>569815</c:v>
                </c:pt>
                <c:pt idx="1">
                  <c:v>3531629.3099999996</c:v>
                </c:pt>
                <c:pt idx="2">
                  <c:v>19673793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2-43CE-8D1C-142451DB36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5453360"/>
        <c:axId val="655468240"/>
      </c:barChart>
      <c:catAx>
        <c:axId val="655453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68240"/>
        <c:crosses val="autoZero"/>
        <c:auto val="1"/>
        <c:lblAlgn val="ctr"/>
        <c:lblOffset val="100"/>
        <c:noMultiLvlLbl val="0"/>
      </c:catAx>
      <c:valAx>
        <c:axId val="655468240"/>
        <c:scaling>
          <c:orientation val="minMax"/>
        </c:scaling>
        <c:delete val="1"/>
        <c:axPos val="b"/>
        <c:numFmt formatCode="#,##0.00,,&quot;M&quot;" sourceLinked="1"/>
        <c:majorTickMark val="none"/>
        <c:minorTickMark val="none"/>
        <c:tickLblPos val="nextTo"/>
        <c:crossAx val="6554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Stage funnel by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FF0000"/>
              </a:solidFill>
              <a:latin typeface="Calibri" panose="020F0502020204030204"/>
            </a:rPr>
            <a:t>Stage funnel by Revenue</a:t>
          </a:r>
        </a:p>
      </cx:txPr>
    </cx:title>
    <cx:plotArea>
      <cx:plotAreaRegion>
        <cx:series layoutId="funnel" uniqueId="{76D98DD7-8D07-4502-BB84-8E3221EB5C4F}">
          <cx:spPr>
            <a:solidFill>
              <a:schemeClr val="accent4">
                <a:lumMod val="60000"/>
                <a:lumOff val="40000"/>
              </a:schemeClr>
            </a:solidFill>
          </cx:spPr>
          <cx:dataId val="0"/>
        </cx:series>
      </cx:plotAreaRegion>
      <cx:axis id="0">
        <cx:catScaling gapWidth="0.0599999987"/>
        <cx:tickLabels/>
      </cx:axis>
    </cx:plotArea>
  </cx:chart>
  <cx:spPr>
    <a:ln>
      <a:solidFill>
        <a:schemeClr val="bg1">
          <a:lumMod val="7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/>
    <cx:plotArea>
      <cx:plotAreaRegion>
        <cx:series layoutId="funnel" uniqueId="{76D98DD7-8D07-4502-BB84-8E3221EB5C4F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9</xdr:row>
      <xdr:rowOff>7620</xdr:rowOff>
    </xdr:from>
    <xdr:to>
      <xdr:col>23</xdr:col>
      <xdr:colOff>312420</xdr:colOff>
      <xdr:row>12</xdr:row>
      <xdr:rowOff>175260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FD16870E-11D2-A3FA-6DAD-A6DF07F0C068}"/>
            </a:ext>
          </a:extLst>
        </xdr:cNvPr>
        <xdr:cNvSpPr/>
      </xdr:nvSpPr>
      <xdr:spPr>
        <a:xfrm>
          <a:off x="1356360" y="1653540"/>
          <a:ext cx="12976860" cy="71628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464820</xdr:colOff>
      <xdr:row>9</xdr:row>
      <xdr:rowOff>45720</xdr:rowOff>
    </xdr:from>
    <xdr:to>
      <xdr:col>9</xdr:col>
      <xdr:colOff>213360</xdr:colOff>
      <xdr:row>13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0F4A12B-22BE-4C68-ACE5-5E45166D0AB5}"/>
            </a:ext>
          </a:extLst>
        </xdr:cNvPr>
        <xdr:cNvSpPr/>
      </xdr:nvSpPr>
      <xdr:spPr>
        <a:xfrm>
          <a:off x="3512820" y="1691640"/>
          <a:ext cx="2186940" cy="6858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502920</xdr:colOff>
      <xdr:row>9</xdr:row>
      <xdr:rowOff>15240</xdr:rowOff>
    </xdr:from>
    <xdr:to>
      <xdr:col>16</xdr:col>
      <xdr:colOff>335280</xdr:colOff>
      <xdr:row>12</xdr:row>
      <xdr:rowOff>167640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6A883AAE-D69D-4BF3-BAA0-570CC4BE824D}"/>
            </a:ext>
          </a:extLst>
        </xdr:cNvPr>
        <xdr:cNvSpPr/>
      </xdr:nvSpPr>
      <xdr:spPr>
        <a:xfrm>
          <a:off x="7818120" y="1661160"/>
          <a:ext cx="2270760" cy="70104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358140</xdr:colOff>
      <xdr:row>9</xdr:row>
      <xdr:rowOff>30480</xdr:rowOff>
    </xdr:from>
    <xdr:to>
      <xdr:col>19</xdr:col>
      <xdr:colOff>579120</xdr:colOff>
      <xdr:row>12</xdr:row>
      <xdr:rowOff>167640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41C42FF-0D75-4370-8C95-4C8CFE7FBC69}"/>
            </a:ext>
          </a:extLst>
        </xdr:cNvPr>
        <xdr:cNvSpPr/>
      </xdr:nvSpPr>
      <xdr:spPr>
        <a:xfrm>
          <a:off x="10111740" y="1676400"/>
          <a:ext cx="2049780" cy="68580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IN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91440</xdr:colOff>
      <xdr:row>0</xdr:row>
      <xdr:rowOff>99060</xdr:rowOff>
    </xdr:from>
    <xdr:to>
      <xdr:col>23</xdr:col>
      <xdr:colOff>449580</xdr:colOff>
      <xdr:row>36</xdr:row>
      <xdr:rowOff>7620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7F92917-4EF3-788C-FA72-BCA4BDC15A86}"/>
            </a:ext>
          </a:extLst>
        </xdr:cNvPr>
        <xdr:cNvGrpSpPr/>
      </xdr:nvGrpSpPr>
      <xdr:grpSpPr>
        <a:xfrm>
          <a:off x="1302289" y="99060"/>
          <a:ext cx="13072058" cy="6672615"/>
          <a:chOff x="1310640" y="99060"/>
          <a:chExt cx="13159740" cy="6570617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FBFE492-063A-E76F-31BF-BB4AF13E7353}"/>
              </a:ext>
            </a:extLst>
          </xdr:cNvPr>
          <xdr:cNvSpPr/>
        </xdr:nvSpPr>
        <xdr:spPr>
          <a:xfrm>
            <a:off x="1310640" y="137160"/>
            <a:ext cx="13037820" cy="354874"/>
          </a:xfrm>
          <a:prstGeom prst="rect">
            <a:avLst/>
          </a:prstGeom>
          <a:solidFill>
            <a:schemeClr val="bg1">
              <a:lumMod val="9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600" b="1">
                <a:solidFill>
                  <a:srgbClr val="FF0000"/>
                </a:solidFill>
              </a:rPr>
              <a:t>Weekly Branch </a:t>
            </a:r>
            <a:r>
              <a:rPr lang="en-IN" sz="1600" b="1">
                <a:solidFill>
                  <a:schemeClr val="bg1">
                    <a:lumMod val="65000"/>
                  </a:schemeClr>
                </a:solidFill>
              </a:rPr>
              <a:t>Dashboard</a:t>
            </a: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endParaRPr lang="en-IN" sz="1100">
              <a:solidFill>
                <a:srgbClr val="FF0000"/>
              </a:solidFill>
            </a:endParaRPr>
          </a:p>
          <a:p>
            <a:pPr algn="l"/>
            <a:r>
              <a:rPr lang="en-IN" sz="1100">
                <a:solidFill>
                  <a:srgbClr val="FF0000"/>
                </a:solidFill>
              </a:rPr>
              <a:t>weeW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16C123C1-4A98-49C8-80A3-DF2640B33658}"/>
              </a:ext>
            </a:extLst>
          </xdr:cNvPr>
          <xdr:cNvSpPr/>
        </xdr:nvSpPr>
        <xdr:spPr>
          <a:xfrm>
            <a:off x="1341120" y="507274"/>
            <a:ext cx="662940" cy="1140823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rtlCol="0" anchor="ctr"/>
          <a:lstStyle/>
          <a:p>
            <a:pPr algn="l"/>
            <a:r>
              <a:rPr lang="en-IN" sz="2400" b="1" i="0"/>
              <a:t> </a:t>
            </a:r>
            <a:r>
              <a:rPr lang="en-IN" sz="2000" b="1" i="0"/>
              <a:t>cross sell</a:t>
            </a:r>
            <a:endParaRPr lang="en-IN" sz="2400" b="1" i="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8CB16B91-CD6B-4C8B-96D7-02AF2357F9FD}"/>
              </a:ext>
            </a:extLst>
          </xdr:cNvPr>
          <xdr:cNvSpPr/>
        </xdr:nvSpPr>
        <xdr:spPr>
          <a:xfrm>
            <a:off x="5758638" y="531417"/>
            <a:ext cx="533400" cy="1110343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rtlCol="0" anchor="t"/>
          <a:lstStyle/>
          <a:p>
            <a:pPr lvl="0" algn="l"/>
            <a:r>
              <a:rPr lang="en-IN" sz="2000"/>
              <a:t>     New</a:t>
            </a:r>
            <a:endParaRPr lang="en-IN" sz="24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24E040B9-0C47-4805-8DA2-1F921FA06242}"/>
              </a:ext>
            </a:extLst>
          </xdr:cNvPr>
          <xdr:cNvSpPr/>
        </xdr:nvSpPr>
        <xdr:spPr>
          <a:xfrm>
            <a:off x="10218420" y="514894"/>
            <a:ext cx="662940" cy="1079863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270" rtlCol="0" anchor="ctr"/>
          <a:lstStyle/>
          <a:p>
            <a:pPr lvl="0" algn="l"/>
            <a:r>
              <a:rPr lang="en-IN" sz="2000"/>
              <a:t>  </a:t>
            </a:r>
            <a:r>
              <a:rPr lang="en-IN" sz="1800"/>
              <a:t>Renewal</a:t>
            </a:r>
            <a:endParaRPr lang="en-IN" sz="2000"/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6077AFC1-AFBC-4A47-9DAD-251D5CA693BB}"/>
              </a:ext>
            </a:extLst>
          </xdr:cNvPr>
          <xdr:cNvSpPr/>
        </xdr:nvSpPr>
        <xdr:spPr>
          <a:xfrm>
            <a:off x="1424940" y="1734094"/>
            <a:ext cx="1996440" cy="309155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/>
              <a:t> Cross Sell Plcd Achvmnt %</a:t>
            </a: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C0840901-2C38-46D6-A0DE-34EB6CF4CFB1}"/>
              </a:ext>
            </a:extLst>
          </xdr:cNvPr>
          <xdr:cNvSpPr/>
        </xdr:nvSpPr>
        <xdr:spPr>
          <a:xfrm>
            <a:off x="3558540" y="1726474"/>
            <a:ext cx="2103120" cy="291737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Cross Sell Invoice Achvmnt %</a:t>
            </a:r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cross sell'!E13">
        <xdr:nvSpPr>
          <xdr:cNvPr id="30" name="Rectangle 29">
            <a:extLst>
              <a:ext uri="{FF2B5EF4-FFF2-40B4-BE49-F238E27FC236}">
                <a16:creationId xmlns:a16="http://schemas.microsoft.com/office/drawing/2014/main" id="{094C8F5C-5AAF-4C11-AF22-C42E8041E393}"/>
              </a:ext>
            </a:extLst>
          </xdr:cNvPr>
          <xdr:cNvSpPr/>
        </xdr:nvSpPr>
        <xdr:spPr>
          <a:xfrm>
            <a:off x="1417320" y="2073729"/>
            <a:ext cx="1996440" cy="29173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                    </a:t>
            </a:r>
            <a:fld id="{FEDBAB6C-A153-4A93-B130-7B1B57E6CAF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64.94%,▼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cross sell'!E17">
        <xdr:nvSpPr>
          <xdr:cNvPr id="32" name="Rectangle 31">
            <a:extLst>
              <a:ext uri="{FF2B5EF4-FFF2-40B4-BE49-F238E27FC236}">
                <a16:creationId xmlns:a16="http://schemas.microsoft.com/office/drawing/2014/main" id="{BAFEC7FA-64C3-4E2B-8563-6E2C02502BCC}"/>
              </a:ext>
            </a:extLst>
          </xdr:cNvPr>
          <xdr:cNvSpPr/>
        </xdr:nvSpPr>
        <xdr:spPr>
          <a:xfrm>
            <a:off x="3573780" y="2043249"/>
            <a:ext cx="2080260" cy="33745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1EDE11A2-F63A-47B7-8018-E8883C902BA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14.21%,▼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New!I14">
        <xdr:nvSpPr>
          <xdr:cNvPr id="33" name="Rectangle 32">
            <a:extLst>
              <a:ext uri="{FF2B5EF4-FFF2-40B4-BE49-F238E27FC236}">
                <a16:creationId xmlns:a16="http://schemas.microsoft.com/office/drawing/2014/main" id="{BF8B8617-3C45-4DCF-B46C-7BC55D7F12E2}"/>
              </a:ext>
            </a:extLst>
          </xdr:cNvPr>
          <xdr:cNvSpPr/>
        </xdr:nvSpPr>
        <xdr:spPr>
          <a:xfrm>
            <a:off x="5768340" y="2104209"/>
            <a:ext cx="1996440" cy="27649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18E7D18D-CDC4-400B-9BCB-B779432767C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17.95%,▼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New!I17">
        <xdr:nvSpPr>
          <xdr:cNvPr id="34" name="Rectangle 33">
            <a:extLst>
              <a:ext uri="{FF2B5EF4-FFF2-40B4-BE49-F238E27FC236}">
                <a16:creationId xmlns:a16="http://schemas.microsoft.com/office/drawing/2014/main" id="{9A38DE11-1BF8-4CC4-9A65-C1A8FB4BA099}"/>
              </a:ext>
            </a:extLst>
          </xdr:cNvPr>
          <xdr:cNvSpPr/>
        </xdr:nvSpPr>
        <xdr:spPr>
          <a:xfrm>
            <a:off x="7863840" y="2050869"/>
            <a:ext cx="2171700" cy="31459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9D88EE95-AED0-4A79-A5B2-03478A3FAF6C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2.90%,▼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renewel!G12">
        <xdr:nvSpPr>
          <xdr:cNvPr id="35" name="Rectangle 34">
            <a:extLst>
              <a:ext uri="{FF2B5EF4-FFF2-40B4-BE49-F238E27FC236}">
                <a16:creationId xmlns:a16="http://schemas.microsoft.com/office/drawing/2014/main" id="{B8CD6994-2C70-4D8E-BEFE-13BDA238D0F5}"/>
              </a:ext>
            </a:extLst>
          </xdr:cNvPr>
          <xdr:cNvSpPr/>
        </xdr:nvSpPr>
        <xdr:spPr>
          <a:xfrm>
            <a:off x="10134600" y="2073729"/>
            <a:ext cx="2019300" cy="30697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17CC651C-7F66-4293-9C74-1A712F94FA64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150.23%,▲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renewel!G15">
        <xdr:nvSpPr>
          <xdr:cNvPr id="36" name="Rectangle 35">
            <a:extLst>
              <a:ext uri="{FF2B5EF4-FFF2-40B4-BE49-F238E27FC236}">
                <a16:creationId xmlns:a16="http://schemas.microsoft.com/office/drawing/2014/main" id="{CD4BE93C-CA94-4584-82EA-2A122765BEE1}"/>
              </a:ext>
            </a:extLst>
          </xdr:cNvPr>
          <xdr:cNvSpPr/>
        </xdr:nvSpPr>
        <xdr:spPr>
          <a:xfrm>
            <a:off x="12222480" y="2073729"/>
            <a:ext cx="2072640" cy="322217"/>
          </a:xfrm>
          <a:prstGeom prst="rect">
            <a:avLst/>
          </a:prstGeom>
          <a:solidFill>
            <a:schemeClr val="bg1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845E0AD9-75F3-443E-BF84-4278654C6C2B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66.92%,▼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aphicFrame macro="">
        <xdr:nvGraphicFramePr>
          <xdr:cNvPr id="45" name="Chart 44">
            <a:extLst>
              <a:ext uri="{FF2B5EF4-FFF2-40B4-BE49-F238E27FC236}">
                <a16:creationId xmlns:a16="http://schemas.microsoft.com/office/drawing/2014/main" id="{2C66CE6F-D8E7-4D4A-AE01-BA3AA508EA79}"/>
              </a:ext>
            </a:extLst>
          </xdr:cNvPr>
          <xdr:cNvGraphicFramePr>
            <a:graphicFrameLocks/>
          </xdr:cNvGraphicFramePr>
        </xdr:nvGraphicFramePr>
        <xdr:xfrm>
          <a:off x="6278678" y="545374"/>
          <a:ext cx="3878782" cy="10722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7" name="Chart 46">
            <a:extLst>
              <a:ext uri="{FF2B5EF4-FFF2-40B4-BE49-F238E27FC236}">
                <a16:creationId xmlns:a16="http://schemas.microsoft.com/office/drawing/2014/main" id="{3DABF9FF-C7DA-4359-A06E-00DEB04BF4B1}"/>
              </a:ext>
            </a:extLst>
          </xdr:cNvPr>
          <xdr:cNvGraphicFramePr>
            <a:graphicFrameLocks/>
          </xdr:cNvGraphicFramePr>
        </xdr:nvGraphicFramePr>
        <xdr:xfrm>
          <a:off x="2026920" y="484414"/>
          <a:ext cx="3703320" cy="11408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9" name="Chart 48">
            <a:extLst>
              <a:ext uri="{FF2B5EF4-FFF2-40B4-BE49-F238E27FC236}">
                <a16:creationId xmlns:a16="http://schemas.microsoft.com/office/drawing/2014/main" id="{E0B348E9-6586-4974-BF3F-6E9B98283097}"/>
              </a:ext>
            </a:extLst>
          </xdr:cNvPr>
          <xdr:cNvGraphicFramePr>
            <a:graphicFrameLocks/>
          </xdr:cNvGraphicFramePr>
        </xdr:nvGraphicFramePr>
        <xdr:xfrm>
          <a:off x="10904220" y="492034"/>
          <a:ext cx="3413760" cy="110272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pSp>
        <xdr:nvGrpSpPr>
          <xdr:cNvPr id="50" name="Group 49">
            <a:extLst>
              <a:ext uri="{FF2B5EF4-FFF2-40B4-BE49-F238E27FC236}">
                <a16:creationId xmlns:a16="http://schemas.microsoft.com/office/drawing/2014/main" id="{558C535F-9F10-41A9-A959-0ECD318B608F}"/>
              </a:ext>
            </a:extLst>
          </xdr:cNvPr>
          <xdr:cNvGrpSpPr/>
        </xdr:nvGrpSpPr>
        <xdr:grpSpPr>
          <a:xfrm>
            <a:off x="9502140" y="2350226"/>
            <a:ext cx="4907280" cy="2390503"/>
            <a:chOff x="404553" y="-238592"/>
            <a:chExt cx="4449387" cy="5389457"/>
          </a:xfrm>
        </xdr:grpSpPr>
        <xdr:graphicFrame macro="">
          <xdr:nvGraphicFramePr>
            <xdr:cNvPr id="51" name="Chart 50">
              <a:extLst>
                <a:ext uri="{FF2B5EF4-FFF2-40B4-BE49-F238E27FC236}">
                  <a16:creationId xmlns:a16="http://schemas.microsoft.com/office/drawing/2014/main" id="{44CE92F6-A351-24C1-810D-B5F601CF4CB4}"/>
                </a:ext>
              </a:extLst>
            </xdr:cNvPr>
            <xdr:cNvGraphicFramePr>
              <a:graphicFrameLocks/>
            </xdr:cNvGraphicFramePr>
          </xdr:nvGraphicFramePr>
          <xdr:xfrm>
            <a:off x="496274" y="1213679"/>
            <a:ext cx="4288656" cy="359945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pSp>
          <xdr:nvGrpSpPr>
            <xdr:cNvPr id="52" name="Group 51">
              <a:extLst>
                <a:ext uri="{FF2B5EF4-FFF2-40B4-BE49-F238E27FC236}">
                  <a16:creationId xmlns:a16="http://schemas.microsoft.com/office/drawing/2014/main" id="{9CE7CBAB-CD51-6BEB-3334-5F98DEEE2AB9}"/>
                </a:ext>
              </a:extLst>
            </xdr:cNvPr>
            <xdr:cNvGrpSpPr/>
          </xdr:nvGrpSpPr>
          <xdr:grpSpPr>
            <a:xfrm>
              <a:off x="404553" y="-238592"/>
              <a:ext cx="4449387" cy="5389457"/>
              <a:chOff x="374073" y="-162392"/>
              <a:chExt cx="4449387" cy="5389457"/>
            </a:xfrm>
          </xdr:grpSpPr>
          <xdr:sp macro="" textlink="'[1]Open Oppty-Top4'!H7">
            <xdr:nvSpPr>
              <xdr:cNvPr id="53" name="Rectangle 52">
                <a:extLst>
                  <a:ext uri="{FF2B5EF4-FFF2-40B4-BE49-F238E27FC236}">
                    <a16:creationId xmlns:a16="http://schemas.microsoft.com/office/drawing/2014/main" id="{6D03FD77-C536-F1A8-166B-D18ED387B6C6}"/>
                  </a:ext>
                </a:extLst>
              </xdr:cNvPr>
              <xdr:cNvSpPr/>
            </xdr:nvSpPr>
            <xdr:spPr>
              <a:xfrm>
                <a:off x="374073" y="16907"/>
                <a:ext cx="2025412" cy="590621"/>
              </a:xfrm>
              <a:prstGeom prst="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ctr"/>
                <a:fld id="{B23213A7-8C50-4AE4-BD3B-1026868D7F4F}" type="TxLink">
                  <a:rPr lang="en-US" sz="16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pPr marL="0" indent="0" algn="ctr"/>
                  <a:t>49</a:t>
                </a:fld>
                <a:endParaRPr lang="en-IN" sz="16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endParaRPr>
              </a:p>
            </xdr:txBody>
          </xdr:sp>
          <xdr:sp macro="" textlink="">
            <xdr:nvSpPr>
              <xdr:cNvPr id="54" name="Rectangle 53">
                <a:extLst>
                  <a:ext uri="{FF2B5EF4-FFF2-40B4-BE49-F238E27FC236}">
                    <a16:creationId xmlns:a16="http://schemas.microsoft.com/office/drawing/2014/main" id="{FD8600F3-C484-6560-CD9E-CDAB667F5B31}"/>
                  </a:ext>
                </a:extLst>
              </xdr:cNvPr>
              <xdr:cNvSpPr/>
            </xdr:nvSpPr>
            <xdr:spPr>
              <a:xfrm>
                <a:off x="380211" y="589080"/>
                <a:ext cx="2032812" cy="571005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ctr"/>
                <a:r>
                  <a:rPr lang="en-IN" sz="14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t>Total Opportunities</a:t>
                </a:r>
              </a:p>
            </xdr:txBody>
          </xdr:sp>
          <xdr:sp macro="" textlink="'[1]Open Oppty-Top4'!H13">
            <xdr:nvSpPr>
              <xdr:cNvPr id="55" name="Rectangle 54">
                <a:extLst>
                  <a:ext uri="{FF2B5EF4-FFF2-40B4-BE49-F238E27FC236}">
                    <a16:creationId xmlns:a16="http://schemas.microsoft.com/office/drawing/2014/main" id="{D1B933DC-050F-19A8-C312-5AA6D7E1570E}"/>
                  </a:ext>
                </a:extLst>
              </xdr:cNvPr>
              <xdr:cNvSpPr/>
            </xdr:nvSpPr>
            <xdr:spPr>
              <a:xfrm>
                <a:off x="2477121" y="39953"/>
                <a:ext cx="2285954" cy="649537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fld id="{071D1358-38E5-4245-AD09-E6B8B74BCB4C}" type="TxLink">
                  <a:rPr lang="en-US" sz="1600" b="0" i="0" u="none" strike="noStrike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rPr>
                  <a:pPr algn="ctr"/>
                  <a:t>44</a:t>
                </a:fld>
                <a:endParaRPr lang="en-IN" sz="1600"/>
              </a:p>
            </xdr:txBody>
          </xdr:sp>
          <xdr:sp macro="" textlink="">
            <xdr:nvSpPr>
              <xdr:cNvPr id="56" name="Rectangle 55">
                <a:extLst>
                  <a:ext uri="{FF2B5EF4-FFF2-40B4-BE49-F238E27FC236}">
                    <a16:creationId xmlns:a16="http://schemas.microsoft.com/office/drawing/2014/main" id="{57875AC8-ECFC-F71D-CD30-7E3852BDC878}"/>
                  </a:ext>
                </a:extLst>
              </xdr:cNvPr>
              <xdr:cNvSpPr/>
            </xdr:nvSpPr>
            <xdr:spPr>
              <a:xfrm>
                <a:off x="2458674" y="571887"/>
                <a:ext cx="2356159" cy="54007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IN" sz="1400" b="0" i="0" u="none" strike="noStrike">
                    <a:solidFill>
                      <a:sysClr val="windowText" lastClr="000000"/>
                    </a:solidFill>
                    <a:latin typeface="Calibri"/>
                    <a:ea typeface="Calibri"/>
                    <a:cs typeface="Calibri"/>
                  </a:rPr>
                  <a:t>Total</a:t>
                </a:r>
                <a:r>
                  <a:rPr lang="en-IN" sz="1400" b="0" i="0" u="none" strike="noStrike" baseline="0">
                    <a:solidFill>
                      <a:sysClr val="windowText" lastClr="000000"/>
                    </a:solidFill>
                    <a:latin typeface="Calibri"/>
                    <a:ea typeface="Calibri"/>
                    <a:cs typeface="Calibri"/>
                  </a:rPr>
                  <a:t> Open Opportunity</a:t>
                </a:r>
                <a:endParaRPr lang="en-IN" sz="1400" b="0" i="0" u="none" strike="noStrike">
                  <a:solidFill>
                    <a:sysClr val="windowText" lastClr="000000"/>
                  </a:solidFill>
                  <a:latin typeface="Calibri"/>
                  <a:ea typeface="Calibri"/>
                  <a:cs typeface="Calibri"/>
                </a:endParaRPr>
              </a:p>
            </xdr:txBody>
          </xdr:sp>
          <xdr:sp macro="" textlink="">
            <xdr:nvSpPr>
              <xdr:cNvPr id="57" name="Rectangle 56">
                <a:extLst>
                  <a:ext uri="{FF2B5EF4-FFF2-40B4-BE49-F238E27FC236}">
                    <a16:creationId xmlns:a16="http://schemas.microsoft.com/office/drawing/2014/main" id="{48023931-6683-C413-A89E-9B960066CB5A}"/>
                  </a:ext>
                </a:extLst>
              </xdr:cNvPr>
              <xdr:cNvSpPr/>
            </xdr:nvSpPr>
            <xdr:spPr>
              <a:xfrm>
                <a:off x="398195" y="-162392"/>
                <a:ext cx="4425265" cy="5389457"/>
              </a:xfrm>
              <a:prstGeom prst="rect">
                <a:avLst/>
              </a:prstGeom>
              <a:noFill/>
              <a:ln>
                <a:solidFill>
                  <a:schemeClr val="bg1">
                    <a:lumMod val="85000"/>
                  </a:schemeClr>
                </a:solidFill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IN" sz="1100"/>
              </a:p>
            </xdr:txBody>
          </xdr:sp>
        </xdr:grpSp>
      </xdr:grpSp>
      <xdr:graphicFrame macro="">
        <xdr:nvGraphicFramePr>
          <xdr:cNvPr id="18457" name="Chart 18456">
            <a:extLst>
              <a:ext uri="{FF2B5EF4-FFF2-40B4-BE49-F238E27FC236}">
                <a16:creationId xmlns:a16="http://schemas.microsoft.com/office/drawing/2014/main" id="{E07D915D-BA78-409F-B602-4DE147101DAC}"/>
              </a:ext>
            </a:extLst>
          </xdr:cNvPr>
          <xdr:cNvGraphicFramePr>
            <a:graphicFrameLocks/>
          </xdr:cNvGraphicFramePr>
        </xdr:nvGraphicFramePr>
        <xdr:xfrm>
          <a:off x="4945380" y="4763589"/>
          <a:ext cx="3230880" cy="180485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9B5AE018-1E84-4AD4-8A19-017400A25630}"/>
              </a:ext>
            </a:extLst>
          </xdr:cNvPr>
          <xdr:cNvGraphicFramePr>
            <a:graphicFrameLocks/>
          </xdr:cNvGraphicFramePr>
        </xdr:nvGraphicFramePr>
        <xdr:xfrm>
          <a:off x="5729224" y="2437498"/>
          <a:ext cx="3710940" cy="23349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4F8A86AA-6998-46EE-BBEE-BDA1B85839B2}"/>
              </a:ext>
            </a:extLst>
          </xdr:cNvPr>
          <xdr:cNvSpPr/>
        </xdr:nvSpPr>
        <xdr:spPr>
          <a:xfrm>
            <a:off x="5753100" y="1711234"/>
            <a:ext cx="1996440" cy="347255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New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Plcd</a:t>
            </a:r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Achvmnt %</a:t>
            </a:r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0B63961B-3033-4BE5-987A-11DAA55DCF4C}"/>
              </a:ext>
            </a:extLst>
          </xdr:cNvPr>
          <xdr:cNvSpPr/>
        </xdr:nvSpPr>
        <xdr:spPr>
          <a:xfrm>
            <a:off x="7848600" y="1695994"/>
            <a:ext cx="2194560" cy="322217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New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Invoice Achvmnt %</a:t>
            </a:r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2" name="Rectangle 41">
            <a:extLst>
              <a:ext uri="{FF2B5EF4-FFF2-40B4-BE49-F238E27FC236}">
                <a16:creationId xmlns:a16="http://schemas.microsoft.com/office/drawing/2014/main" id="{91820C39-8983-4A3C-9E7B-3FDA9AC4F40F}"/>
              </a:ext>
            </a:extLst>
          </xdr:cNvPr>
          <xdr:cNvSpPr/>
        </xdr:nvSpPr>
        <xdr:spPr>
          <a:xfrm>
            <a:off x="10134600" y="1726474"/>
            <a:ext cx="2011680" cy="324395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Renewal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Plcd </a:t>
            </a:r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Achvmnt %</a:t>
            </a:r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BEA7AC27-21C1-4D96-9DA9-178EC609C686}"/>
              </a:ext>
            </a:extLst>
          </xdr:cNvPr>
          <xdr:cNvSpPr/>
        </xdr:nvSpPr>
        <xdr:spPr>
          <a:xfrm>
            <a:off x="12222480" y="1718854"/>
            <a:ext cx="2072640" cy="324395"/>
          </a:xfrm>
          <a:prstGeom prst="rect">
            <a:avLst/>
          </a:prstGeom>
          <a:solidFill>
            <a:srgbClr val="FF0000"/>
          </a:solidFill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Renewal</a:t>
            </a:r>
            <a:r>
              <a:rPr lang="en-US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US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Invoice Achvmnt %</a:t>
            </a:r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mc:AlternateContent xmlns:mc="http://schemas.openxmlformats.org/markup-compatibility/2006">
        <mc:Choice xmlns:cx2="http://schemas.microsoft.com/office/drawing/2015/10/21/chartex" Requires="cx2">
          <xdr:graphicFrame macro="">
            <xdr:nvGraphicFramePr>
              <xdr:cNvPr id="18459" name="Chart 18458">
                <a:extLst>
                  <a:ext uri="{FF2B5EF4-FFF2-40B4-BE49-F238E27FC236}">
                    <a16:creationId xmlns:a16="http://schemas.microsoft.com/office/drawing/2014/main" id="{D6F33E88-81ED-4097-9830-620CEFFFF7FD}"/>
                  </a:ext>
                </a:extLst>
              </xdr:cNvPr>
              <xdr:cNvGraphicFramePr/>
            </xdr:nvGraphicFramePr>
            <xdr:xfrm>
              <a:off x="1379220" y="4763589"/>
              <a:ext cx="3558540" cy="17667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7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379220" y="4763589"/>
                <a:ext cx="3558540" cy="17667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770B15D5-7260-3E7D-A458-8E4768F4E2BF}"/>
              </a:ext>
            </a:extLst>
          </xdr:cNvPr>
          <xdr:cNvGrpSpPr/>
        </xdr:nvGrpSpPr>
        <xdr:grpSpPr>
          <a:xfrm>
            <a:off x="8206740" y="4786449"/>
            <a:ext cx="6210300" cy="1776269"/>
            <a:chOff x="8275320" y="5166360"/>
            <a:chExt cx="6210300" cy="1754498"/>
          </a:xfrm>
        </xdr:grpSpPr>
        <xdr:grpSp>
          <xdr:nvGrpSpPr>
            <xdr:cNvPr id="48" name="Group 47">
              <a:extLst>
                <a:ext uri="{FF2B5EF4-FFF2-40B4-BE49-F238E27FC236}">
                  <a16:creationId xmlns:a16="http://schemas.microsoft.com/office/drawing/2014/main" id="{107B6753-27F1-7E48-21D4-ED51533A86C1}"/>
                </a:ext>
              </a:extLst>
            </xdr:cNvPr>
            <xdr:cNvGrpSpPr/>
          </xdr:nvGrpSpPr>
          <xdr:grpSpPr>
            <a:xfrm>
              <a:off x="8363545" y="5212081"/>
              <a:ext cx="6099214" cy="1708777"/>
              <a:chOff x="8185669" y="5254225"/>
              <a:chExt cx="6303784" cy="1985693"/>
            </a:xfrm>
          </xdr:grpSpPr>
          <xdr:sp macro="" textlink="">
            <xdr:nvSpPr>
              <xdr:cNvPr id="37" name="Rectangle 36">
                <a:extLst>
                  <a:ext uri="{FF2B5EF4-FFF2-40B4-BE49-F238E27FC236}">
                    <a16:creationId xmlns:a16="http://schemas.microsoft.com/office/drawing/2014/main" id="{98D4B119-05E2-A0F6-0C33-99B7768373E7}"/>
                  </a:ext>
                </a:extLst>
              </xdr:cNvPr>
              <xdr:cNvSpPr/>
            </xdr:nvSpPr>
            <xdr:spPr>
              <a:xfrm>
                <a:off x="8185669" y="5254225"/>
                <a:ext cx="6303784" cy="1832956"/>
              </a:xfrm>
              <a:prstGeom prst="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marL="0" indent="0" algn="l"/>
                <a:endParaRPr lang="en-IN" sz="1100">
                  <a:solidFill>
                    <a:schemeClr val="lt1"/>
                  </a:solidFill>
                  <a:latin typeface="+mn-lt"/>
                  <a:ea typeface="+mn-ea"/>
                  <a:cs typeface="+mn-cs"/>
                </a:endParaRPr>
              </a:p>
            </xdr:txBody>
          </xdr:sp>
          <xdr:grpSp>
            <xdr:nvGrpSpPr>
              <xdr:cNvPr id="18443" name="Group 18442">
                <a:extLst>
                  <a:ext uri="{FF2B5EF4-FFF2-40B4-BE49-F238E27FC236}">
                    <a16:creationId xmlns:a16="http://schemas.microsoft.com/office/drawing/2014/main" id="{CA82AC95-4B3F-4035-AC18-C48548AE7BE8}"/>
                  </a:ext>
                </a:extLst>
              </xdr:cNvPr>
              <xdr:cNvGrpSpPr/>
            </xdr:nvGrpSpPr>
            <xdr:grpSpPr>
              <a:xfrm>
                <a:off x="8220494" y="5352944"/>
                <a:ext cx="5986899" cy="1886974"/>
                <a:chOff x="6762243" y="1762079"/>
                <a:chExt cx="5414517" cy="2297184"/>
              </a:xfrm>
            </xdr:grpSpPr>
            <xdr:sp macro="" textlink="">
              <xdr:nvSpPr>
                <xdr:cNvPr id="18444" name="Rectangle 18443">
                  <a:extLst>
                    <a:ext uri="{FF2B5EF4-FFF2-40B4-BE49-F238E27FC236}">
                      <a16:creationId xmlns:a16="http://schemas.microsoft.com/office/drawing/2014/main" id="{5D8B9A59-3C2A-84E3-3A83-09EC0FE317C3}"/>
                    </a:ext>
                  </a:extLst>
                </xdr:cNvPr>
                <xdr:cNvSpPr/>
              </xdr:nvSpPr>
              <xdr:spPr>
                <a:xfrm>
                  <a:off x="6934200" y="2606040"/>
                  <a:ext cx="1143000" cy="746760"/>
                </a:xfrm>
                <a:prstGeom prst="rect">
                  <a:avLst/>
                </a:prstGeom>
                <a:solidFill>
                  <a:schemeClr val="accent1">
                    <a:lumMod val="60000"/>
                    <a:lumOff val="4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18445" name="Rectangle 18444">
                  <a:extLst>
                    <a:ext uri="{FF2B5EF4-FFF2-40B4-BE49-F238E27FC236}">
                      <a16:creationId xmlns:a16="http://schemas.microsoft.com/office/drawing/2014/main" id="{BF265E6D-574B-0CAF-A41E-3AFDC141940B}"/>
                    </a:ext>
                  </a:extLst>
                </xdr:cNvPr>
                <xdr:cNvSpPr/>
              </xdr:nvSpPr>
              <xdr:spPr>
                <a:xfrm>
                  <a:off x="8290560" y="2621280"/>
                  <a:ext cx="1082040" cy="746760"/>
                </a:xfrm>
                <a:prstGeom prst="rect">
                  <a:avLst/>
                </a:prstGeom>
                <a:solidFill>
                  <a:schemeClr val="accent1">
                    <a:lumMod val="60000"/>
                    <a:lumOff val="40000"/>
                  </a:schemeClr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18446" name="Rectangle 18445">
                  <a:extLst>
                    <a:ext uri="{FF2B5EF4-FFF2-40B4-BE49-F238E27FC236}">
                      <a16:creationId xmlns:a16="http://schemas.microsoft.com/office/drawing/2014/main" id="{AC8D7DBC-D91B-82C9-AD1E-1B7CECDD654F}"/>
                    </a:ext>
                  </a:extLst>
                </xdr:cNvPr>
                <xdr:cNvSpPr/>
              </xdr:nvSpPr>
              <xdr:spPr>
                <a:xfrm>
                  <a:off x="9700260" y="2621280"/>
                  <a:ext cx="1112520" cy="731520"/>
                </a:xfrm>
                <a:prstGeom prst="rect">
                  <a:avLst/>
                </a:prstGeom>
                <a:solidFill>
                  <a:schemeClr val="accent6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">
              <xdr:nvSpPr>
                <xdr:cNvPr id="18447" name="Rectangle 18446">
                  <a:extLst>
                    <a:ext uri="{FF2B5EF4-FFF2-40B4-BE49-F238E27FC236}">
                      <a16:creationId xmlns:a16="http://schemas.microsoft.com/office/drawing/2014/main" id="{ACBF04AB-B2EB-8E40-BD0D-BBAC2A118F70}"/>
                    </a:ext>
                  </a:extLst>
                </xdr:cNvPr>
                <xdr:cNvSpPr/>
              </xdr:nvSpPr>
              <xdr:spPr>
                <a:xfrm>
                  <a:off x="11102340" y="2651760"/>
                  <a:ext cx="1043940" cy="685800"/>
                </a:xfrm>
                <a:prstGeom prst="rect">
                  <a:avLst/>
                </a:prstGeom>
                <a:solidFill>
                  <a:schemeClr val="accent6"/>
                </a:solidFill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IN" sz="1100"/>
                </a:p>
              </xdr:txBody>
            </xdr:sp>
            <xdr:sp macro="" textlink="'[1]Open Oppty-Top4'!E15">
              <xdr:nvSpPr>
                <xdr:cNvPr id="18448" name="Rectangle 18447">
                  <a:extLst>
                    <a:ext uri="{FF2B5EF4-FFF2-40B4-BE49-F238E27FC236}">
                      <a16:creationId xmlns:a16="http://schemas.microsoft.com/office/drawing/2014/main" id="{8AB91D07-F787-338A-7350-ABA54BE592D9}"/>
                    </a:ext>
                  </a:extLst>
                </xdr:cNvPr>
                <xdr:cNvSpPr/>
              </xdr:nvSpPr>
              <xdr:spPr>
                <a:xfrm>
                  <a:off x="6941820" y="2253659"/>
                  <a:ext cx="1112520" cy="304524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fld id="{131C37B2-EF8D-4705-9EF2-B671BCB6979D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l"/>
                    <a:t>400000</a:t>
                  </a:fld>
                  <a:endParaRPr lang="en-IN" sz="1100"/>
                </a:p>
              </xdr:txBody>
            </xdr:sp>
            <xdr:sp macro="" textlink="'[1]Open Oppty-Top4'!E16">
              <xdr:nvSpPr>
                <xdr:cNvPr id="18449" name="Rectangle 18448">
                  <a:extLst>
                    <a:ext uri="{FF2B5EF4-FFF2-40B4-BE49-F238E27FC236}">
                      <a16:creationId xmlns:a16="http://schemas.microsoft.com/office/drawing/2014/main" id="{D39BD885-DA02-71A3-0958-0CA2EC163975}"/>
                    </a:ext>
                  </a:extLst>
                </xdr:cNvPr>
                <xdr:cNvSpPr/>
              </xdr:nvSpPr>
              <xdr:spPr>
                <a:xfrm>
                  <a:off x="8375534" y="2222621"/>
                  <a:ext cx="1112520" cy="346342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fld id="{6D47E8FD-C190-45D1-859D-43C1F91272E5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l"/>
                    <a:t>400000</a:t>
                  </a:fld>
                  <a:endParaRPr lang="en-IN" sz="1100"/>
                </a:p>
              </xdr:txBody>
            </xdr:sp>
            <xdr:sp macro="" textlink="'[1]Open Oppty-Top4'!E17">
              <xdr:nvSpPr>
                <xdr:cNvPr id="18450" name="Rectangle 18449">
                  <a:extLst>
                    <a:ext uri="{FF2B5EF4-FFF2-40B4-BE49-F238E27FC236}">
                      <a16:creationId xmlns:a16="http://schemas.microsoft.com/office/drawing/2014/main" id="{BFA24EFB-C351-B8AB-22E0-4B6AAF88B592}"/>
                    </a:ext>
                  </a:extLst>
                </xdr:cNvPr>
                <xdr:cNvSpPr/>
              </xdr:nvSpPr>
              <xdr:spPr>
                <a:xfrm>
                  <a:off x="9700260" y="2230240"/>
                  <a:ext cx="1112520" cy="317163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fld id="{A233025D-CD18-4BB8-BBE9-DAB45156AB37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l"/>
                    <a:t>350000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'[1]Open Oppty-Top4'!E18">
              <xdr:nvSpPr>
                <xdr:cNvPr id="18451" name="Rectangle 18450">
                  <a:extLst>
                    <a:ext uri="{FF2B5EF4-FFF2-40B4-BE49-F238E27FC236}">
                      <a16:creationId xmlns:a16="http://schemas.microsoft.com/office/drawing/2014/main" id="{724139E8-8B90-0AD8-1D69-82901A076E60}"/>
                    </a:ext>
                  </a:extLst>
                </xdr:cNvPr>
                <xdr:cNvSpPr/>
              </xdr:nvSpPr>
              <xdr:spPr>
                <a:xfrm>
                  <a:off x="11064240" y="2277821"/>
                  <a:ext cx="1112520" cy="377381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solidFill>
                    <a:schemeClr val="bg1"/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fld id="{90B0EA49-78F7-4F5F-843E-B6284FD624FA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l"/>
                    <a:t>300000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'[1]Open Oppty-Top4'!D15">
              <xdr:nvSpPr>
                <xdr:cNvPr id="18452" name="Rectangle 18451">
                  <a:extLst>
                    <a:ext uri="{FF2B5EF4-FFF2-40B4-BE49-F238E27FC236}">
                      <a16:creationId xmlns:a16="http://schemas.microsoft.com/office/drawing/2014/main" id="{517FC331-7EE8-EFA0-ED1A-62F2A516DD21}"/>
                    </a:ext>
                  </a:extLst>
                </xdr:cNvPr>
                <xdr:cNvSpPr/>
              </xdr:nvSpPr>
              <xdr:spPr>
                <a:xfrm>
                  <a:off x="6774180" y="3444240"/>
                  <a:ext cx="1402080" cy="281940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fld id="{E76EA74B-40AB-44CD-8EB6-E1EF44564B27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l"/>
                    <a:t>EL-Group Mediclaim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'[1]Open Oppty-Top4'!D16">
              <xdr:nvSpPr>
                <xdr:cNvPr id="18453" name="Rectangle 18452">
                  <a:extLst>
                    <a:ext uri="{FF2B5EF4-FFF2-40B4-BE49-F238E27FC236}">
                      <a16:creationId xmlns:a16="http://schemas.microsoft.com/office/drawing/2014/main" id="{E7974D30-8F2C-F2C7-55F1-121867A9419B}"/>
                    </a:ext>
                  </a:extLst>
                </xdr:cNvPr>
                <xdr:cNvSpPr/>
              </xdr:nvSpPr>
              <xdr:spPr>
                <a:xfrm>
                  <a:off x="8260080" y="3459479"/>
                  <a:ext cx="1112520" cy="419381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fld id="{7F7FDF54-1D8A-4BC9-B56D-009AC6FD0D1D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l"/>
                    <a:t>DB -Mega Policy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'[1]Open Oppty-Top4'!D17">
              <xdr:nvSpPr>
                <xdr:cNvPr id="18454" name="Rectangle 18453">
                  <a:extLst>
                    <a:ext uri="{FF2B5EF4-FFF2-40B4-BE49-F238E27FC236}">
                      <a16:creationId xmlns:a16="http://schemas.microsoft.com/office/drawing/2014/main" id="{B7415663-5DFA-B107-16C9-AA6224E688D6}"/>
                    </a:ext>
                  </a:extLst>
                </xdr:cNvPr>
                <xdr:cNvSpPr/>
              </xdr:nvSpPr>
              <xdr:spPr>
                <a:xfrm>
                  <a:off x="9692640" y="3459481"/>
                  <a:ext cx="1120140" cy="408769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l"/>
                  <a:fld id="{9FAE3D08-35C4-4FF3-8B54-4585CAE875BA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l"/>
                    <a:t>CVP GMC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'[1]Open Oppty-Top4'!D18">
              <xdr:nvSpPr>
                <xdr:cNvPr id="18455" name="Rectangle 18454">
                  <a:extLst>
                    <a:ext uri="{FF2B5EF4-FFF2-40B4-BE49-F238E27FC236}">
                      <a16:creationId xmlns:a16="http://schemas.microsoft.com/office/drawing/2014/main" id="{56052FB0-D4D9-FA39-6C1C-A7161569B16B}"/>
                    </a:ext>
                  </a:extLst>
                </xdr:cNvPr>
                <xdr:cNvSpPr/>
              </xdr:nvSpPr>
              <xdr:spPr>
                <a:xfrm>
                  <a:off x="10995660" y="3436619"/>
                  <a:ext cx="1120140" cy="622644"/>
                </a:xfrm>
                <a:prstGeom prst="rect">
                  <a:avLst/>
                </a:prstGeom>
                <a:solidFill>
                  <a:sysClr val="window" lastClr="FFFFFF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marL="0" indent="0" algn="ctr"/>
                  <a:fld id="{A6E97C4F-6E93-4AD7-918E-C2360EB309AF}" type="TxLink">
                    <a:rPr lang="en-US" sz="1100" b="0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marL="0" indent="0" algn="ctr"/>
                    <a:t>DS- Employees GMC</a:t>
                  </a:fld>
                  <a:endParaRPr lang="en-IN"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endParaRPr>
                </a:p>
              </xdr:txBody>
            </xdr:sp>
            <xdr:sp macro="" textlink="">
              <xdr:nvSpPr>
                <xdr:cNvPr id="18456" name="Rectangle 18455">
                  <a:extLst>
                    <a:ext uri="{FF2B5EF4-FFF2-40B4-BE49-F238E27FC236}">
                      <a16:creationId xmlns:a16="http://schemas.microsoft.com/office/drawing/2014/main" id="{290E6D41-AB8F-8B35-810D-0B51172F23EC}"/>
                    </a:ext>
                  </a:extLst>
                </xdr:cNvPr>
                <xdr:cNvSpPr/>
              </xdr:nvSpPr>
              <xdr:spPr>
                <a:xfrm>
                  <a:off x="6762243" y="1762079"/>
                  <a:ext cx="2644140" cy="464820"/>
                </a:xfrm>
                <a:prstGeom prst="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r>
                    <a:rPr lang="en-IN" sz="1600">
                      <a:solidFill>
                        <a:srgbClr val="FF0000"/>
                      </a:solidFill>
                    </a:rPr>
                    <a:t>Open Oppty -Top</a:t>
                  </a:r>
                  <a:r>
                    <a:rPr lang="en-IN" sz="1600" baseline="0">
                      <a:solidFill>
                        <a:srgbClr val="FF0000"/>
                      </a:solidFill>
                    </a:rPr>
                    <a:t> 4</a:t>
                  </a:r>
                  <a:endParaRPr lang="en-IN" sz="1600">
                    <a:solidFill>
                      <a:srgbClr val="FF0000"/>
                    </a:solidFill>
                  </a:endParaRPr>
                </a:p>
              </xdr:txBody>
            </xdr:sp>
          </xdr:grpSp>
        </xdr:grp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1101AD53-26B5-E48F-D2CB-1F8BF31CFAEB}"/>
                </a:ext>
              </a:extLst>
            </xdr:cNvPr>
            <xdr:cNvSpPr/>
          </xdr:nvSpPr>
          <xdr:spPr>
            <a:xfrm>
              <a:off x="8275320" y="5166360"/>
              <a:ext cx="6210300" cy="1752600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7637AA24-7EF9-0C9D-B033-E244C009E11B}"/>
              </a:ext>
            </a:extLst>
          </xdr:cNvPr>
          <xdr:cNvGrpSpPr/>
        </xdr:nvGrpSpPr>
        <xdr:grpSpPr>
          <a:xfrm>
            <a:off x="1386840" y="2428603"/>
            <a:ext cx="4328160" cy="2334986"/>
            <a:chOff x="1386840" y="2400300"/>
            <a:chExt cx="4328160" cy="2750820"/>
          </a:xfrm>
        </xdr:grpSpPr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3C77E00A-BB9A-421F-969A-BAFB371D4D75}"/>
                </a:ext>
              </a:extLst>
            </xdr:cNvPr>
            <xdr:cNvGrpSpPr/>
          </xdr:nvGrpSpPr>
          <xdr:grpSpPr>
            <a:xfrm>
              <a:off x="1392738" y="2423160"/>
              <a:ext cx="4253682" cy="2727960"/>
              <a:chOff x="8883565" y="894027"/>
              <a:chExt cx="4281994" cy="3114367"/>
            </a:xfrm>
            <a:solidFill>
              <a:schemeClr val="bg1"/>
            </a:solidFill>
          </xdr:grpSpPr>
          <xdr:graphicFrame macro="">
            <xdr:nvGraphicFramePr>
              <xdr:cNvPr id="59" name="Chart 58">
                <a:extLst>
                  <a:ext uri="{FF2B5EF4-FFF2-40B4-BE49-F238E27FC236}">
                    <a16:creationId xmlns:a16="http://schemas.microsoft.com/office/drawing/2014/main" id="{E8AE6F7F-7DB6-5F76-CDBC-BAD69A7B47CB}"/>
                  </a:ext>
                </a:extLst>
              </xdr:cNvPr>
              <xdr:cNvGraphicFramePr/>
            </xdr:nvGraphicFramePr>
            <xdr:xfrm>
              <a:off x="8883565" y="1777496"/>
              <a:ext cx="4281994" cy="22308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8"/>
              </a:graphicData>
            </a:graphic>
          </xdr:graphicFrame>
          <xdr:grpSp>
            <xdr:nvGrpSpPr>
              <xdr:cNvPr id="61" name="Group 60">
                <a:extLst>
                  <a:ext uri="{FF2B5EF4-FFF2-40B4-BE49-F238E27FC236}">
                    <a16:creationId xmlns:a16="http://schemas.microsoft.com/office/drawing/2014/main" id="{B6BB807C-DA20-9B19-462F-A5B53ABAA6BC}"/>
                  </a:ext>
                </a:extLst>
              </xdr:cNvPr>
              <xdr:cNvGrpSpPr/>
            </xdr:nvGrpSpPr>
            <xdr:grpSpPr>
              <a:xfrm>
                <a:off x="8891173" y="1232943"/>
                <a:ext cx="4205347" cy="585091"/>
                <a:chOff x="9264553" y="2055903"/>
                <a:chExt cx="4205347" cy="585091"/>
              </a:xfrm>
              <a:grpFill/>
            </xdr:grpSpPr>
            <xdr:sp macro="" textlink="Meeting!F20">
              <xdr:nvSpPr>
                <xdr:cNvPr id="63" name="Rectangle 62">
                  <a:extLst>
                    <a:ext uri="{FF2B5EF4-FFF2-40B4-BE49-F238E27FC236}">
                      <a16:creationId xmlns:a16="http://schemas.microsoft.com/office/drawing/2014/main" id="{74AE199A-15DF-F720-DBAB-530AA4F4B795}"/>
                    </a:ext>
                  </a:extLst>
                </xdr:cNvPr>
                <xdr:cNvSpPr/>
              </xdr:nvSpPr>
              <xdr:spPr>
                <a:xfrm>
                  <a:off x="9264553" y="2058067"/>
                  <a:ext cx="2270905" cy="273509"/>
                </a:xfrm>
                <a:prstGeom prst="rect">
                  <a:avLst/>
                </a:prstGeom>
                <a:grpFill/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230DDA29-6CE1-4E07-A4D2-0086F1EE6BFA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ctr"/>
                    <a:t>2019</a:t>
                  </a:fld>
                  <a:endParaRPr lang="en-US" sz="1100"/>
                </a:p>
              </xdr:txBody>
            </xdr:sp>
            <xdr:sp macro="" textlink="Meeting!F21">
              <xdr:nvSpPr>
                <xdr:cNvPr id="18432" name="Rectangle 18431">
                  <a:extLst>
                    <a:ext uri="{FF2B5EF4-FFF2-40B4-BE49-F238E27FC236}">
                      <a16:creationId xmlns:a16="http://schemas.microsoft.com/office/drawing/2014/main" id="{3E18EC21-B81B-1F35-840F-1C217E05F203}"/>
                    </a:ext>
                  </a:extLst>
                </xdr:cNvPr>
                <xdr:cNvSpPr/>
              </xdr:nvSpPr>
              <xdr:spPr>
                <a:xfrm>
                  <a:off x="9270775" y="2352040"/>
                  <a:ext cx="2258436" cy="282025"/>
                </a:xfrm>
                <a:prstGeom prst="rect">
                  <a:avLst/>
                </a:prstGeom>
                <a:grpFill/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E0462CAE-EADE-486C-899F-D410BD7849D9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ctr"/>
                    <a:t>2</a:t>
                  </a:fld>
                  <a:endParaRPr lang="en-IN" sz="1100"/>
                </a:p>
              </xdr:txBody>
            </xdr:sp>
            <xdr:sp macro="" textlink="Meeting!G21">
              <xdr:nvSpPr>
                <xdr:cNvPr id="18433" name="Rectangle 18432">
                  <a:extLst>
                    <a:ext uri="{FF2B5EF4-FFF2-40B4-BE49-F238E27FC236}">
                      <a16:creationId xmlns:a16="http://schemas.microsoft.com/office/drawing/2014/main" id="{E1169038-3AA1-5ADB-D9EC-56A91C4E0582}"/>
                    </a:ext>
                  </a:extLst>
                </xdr:cNvPr>
                <xdr:cNvSpPr/>
              </xdr:nvSpPr>
              <xdr:spPr>
                <a:xfrm>
                  <a:off x="11542608" y="2379697"/>
                  <a:ext cx="1920472" cy="261297"/>
                </a:xfrm>
                <a:prstGeom prst="rect">
                  <a:avLst/>
                </a:prstGeom>
                <a:grpFill/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21370B06-8CCE-4BDE-B633-B67EBA375449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ctr"/>
                    <a:t>26</a:t>
                  </a:fld>
                  <a:endParaRPr lang="en-IN" sz="1100"/>
                </a:p>
              </xdr:txBody>
            </xdr:sp>
            <xdr:sp macro="" textlink="Meeting!G20">
              <xdr:nvSpPr>
                <xdr:cNvPr id="18434" name="Rectangle 18433">
                  <a:extLst>
                    <a:ext uri="{FF2B5EF4-FFF2-40B4-BE49-F238E27FC236}">
                      <a16:creationId xmlns:a16="http://schemas.microsoft.com/office/drawing/2014/main" id="{6C86DB6C-8D33-BA9D-7AA2-9E9CACCC7A52}"/>
                    </a:ext>
                  </a:extLst>
                </xdr:cNvPr>
                <xdr:cNvSpPr/>
              </xdr:nvSpPr>
              <xdr:spPr>
                <a:xfrm>
                  <a:off x="11555136" y="2055903"/>
                  <a:ext cx="1914764" cy="304236"/>
                </a:xfrm>
                <a:prstGeom prst="rect">
                  <a:avLst/>
                </a:prstGeom>
                <a:grpFill/>
                <a:ln>
                  <a:solidFill>
                    <a:schemeClr val="bg1">
                      <a:lumMod val="75000"/>
                    </a:schemeClr>
                  </a:solidFill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fld id="{E3B1A8DC-FD84-4055-A7A2-0F03C3C0C125}" type="TxLink">
                    <a:rPr lang="en-US" sz="1100" b="1" i="0" u="none" strike="noStrike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rPr>
                    <a:pPr algn="ctr"/>
                    <a:t>2020</a:t>
                  </a:fld>
                  <a:endParaRPr lang="en-IN" sz="1100"/>
                </a:p>
              </xdr:txBody>
            </xdr:sp>
          </xdr:grpSp>
          <xdr:sp macro="" textlink="">
            <xdr:nvSpPr>
              <xdr:cNvPr id="62" name="Rectangle 61">
                <a:extLst>
                  <a:ext uri="{FF2B5EF4-FFF2-40B4-BE49-F238E27FC236}">
                    <a16:creationId xmlns:a16="http://schemas.microsoft.com/office/drawing/2014/main" id="{4688FEF5-E6BB-8593-69F7-10C95263A533}"/>
                  </a:ext>
                </a:extLst>
              </xdr:cNvPr>
              <xdr:cNvSpPr/>
            </xdr:nvSpPr>
            <xdr:spPr>
              <a:xfrm>
                <a:off x="9339787" y="894027"/>
                <a:ext cx="3147060" cy="324095"/>
              </a:xfrm>
              <a:prstGeom prst="rect">
                <a:avLst/>
              </a:prstGeom>
              <a:grp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IN" sz="1200">
                    <a:solidFill>
                      <a:srgbClr val="FF0000"/>
                    </a:solidFill>
                  </a:rPr>
                  <a:t>Yearly Meeting Count</a:t>
                </a:r>
              </a:p>
            </xdr:txBody>
          </xdr:sp>
        </xdr:grp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68977662-B863-7BA0-3D36-54220808809E}"/>
                </a:ext>
              </a:extLst>
            </xdr:cNvPr>
            <xdr:cNvSpPr/>
          </xdr:nvSpPr>
          <xdr:spPr>
            <a:xfrm>
              <a:off x="1386840" y="2400300"/>
              <a:ext cx="4328160" cy="2750820"/>
            </a:xfrm>
            <a:prstGeom prst="rect">
              <a:avLst/>
            </a:prstGeom>
            <a:noFill/>
            <a:ln>
              <a:solidFill>
                <a:schemeClr val="bg1">
                  <a:lumMod val="7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D6E1DAD5-E3AA-C8A5-2FFC-D77BDE201A3D}"/>
              </a:ext>
            </a:extLst>
          </xdr:cNvPr>
          <xdr:cNvSpPr/>
        </xdr:nvSpPr>
        <xdr:spPr>
          <a:xfrm>
            <a:off x="1318260" y="99060"/>
            <a:ext cx="13152120" cy="6570617"/>
          </a:xfrm>
          <a:prstGeom prst="rect">
            <a:avLst/>
          </a:prstGeom>
          <a:noFill/>
          <a:ln>
            <a:solidFill>
              <a:schemeClr val="bg1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0.06368</cdr:x>
      <cdr:y>0.03968</cdr:y>
    </cdr:from>
    <cdr:to>
      <cdr:x>0.71412</cdr:x>
      <cdr:y>0.17729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C628D9A-3C84-77A7-A07B-C5A349277833}"/>
            </a:ext>
          </a:extLst>
        </cdr:cNvPr>
        <cdr:cNvSpPr/>
      </cdr:nvSpPr>
      <cdr:spPr>
        <a:xfrm xmlns:a="http://schemas.openxmlformats.org/drawingml/2006/main">
          <a:off x="205740" y="76200"/>
          <a:ext cx="2101494" cy="26424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FF0000"/>
              </a:solidFill>
            </a:rPr>
            <a:t>Oppty-Product distribution</a:t>
          </a:r>
        </a:p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9</xdr:col>
      <xdr:colOff>304800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91227-5314-49F1-BFDF-A45482060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297180</xdr:colOff>
      <xdr:row>1</xdr:row>
      <xdr:rowOff>167640</xdr:rowOff>
    </xdr:from>
    <xdr:to>
      <xdr:col>17</xdr:col>
      <xdr:colOff>601980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DD577E-28E8-4D51-8D9B-DDE6503A6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18</xdr:col>
      <xdr:colOff>304800</xdr:colOff>
      <xdr:row>35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D25C8-BFA8-4372-8D64-A0ECA1215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6</xdr:row>
      <xdr:rowOff>41910</xdr:rowOff>
    </xdr:from>
    <xdr:to>
      <xdr:col>13</xdr:col>
      <xdr:colOff>373380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CE6CD-FDF7-FAB4-FD01-181D8D9E1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160020</xdr:colOff>
      <xdr:row>5</xdr:row>
      <xdr:rowOff>7620</xdr:rowOff>
    </xdr:from>
    <xdr:to>
      <xdr:col>19</xdr:col>
      <xdr:colOff>167640</xdr:colOff>
      <xdr:row>23</xdr:row>
      <xdr:rowOff>160020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5500806-79E6-1EE5-EE9F-C7E31451D6A1}"/>
            </a:ext>
          </a:extLst>
        </xdr:cNvPr>
        <xdr:cNvGrpSpPr/>
      </xdr:nvGrpSpPr>
      <xdr:grpSpPr>
        <a:xfrm>
          <a:off x="8968740" y="922020"/>
          <a:ext cx="4503420" cy="3444240"/>
          <a:chOff x="8884920" y="922020"/>
          <a:chExt cx="4503420" cy="344424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7EC1BD0C-A466-AA38-C48C-D91103C9C4E4}"/>
              </a:ext>
            </a:extLst>
          </xdr:cNvPr>
          <xdr:cNvGraphicFramePr/>
        </xdr:nvGraphicFramePr>
        <xdr:xfrm>
          <a:off x="9182100" y="2118360"/>
          <a:ext cx="4122420" cy="1950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70AB204E-10FE-F014-4E0D-B664518A4D1C}"/>
              </a:ext>
            </a:extLst>
          </xdr:cNvPr>
          <xdr:cNvSpPr/>
        </xdr:nvSpPr>
        <xdr:spPr>
          <a:xfrm>
            <a:off x="8884920" y="922020"/>
            <a:ext cx="4503420" cy="3444240"/>
          </a:xfrm>
          <a:prstGeom prst="rect">
            <a:avLst/>
          </a:prstGeom>
          <a:noFill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6D12A5A4-B94A-60D2-102C-AFD7850DC55B}"/>
              </a:ext>
            </a:extLst>
          </xdr:cNvPr>
          <xdr:cNvGrpSpPr/>
        </xdr:nvGrpSpPr>
        <xdr:grpSpPr>
          <a:xfrm>
            <a:off x="9753600" y="1295400"/>
            <a:ext cx="3086100" cy="746760"/>
            <a:chOff x="10126980" y="2118360"/>
            <a:chExt cx="3086100" cy="746760"/>
          </a:xfrm>
        </xdr:grpSpPr>
        <xdr:sp macro="" textlink="$F$20">
          <xdr:nvSpPr>
            <xdr:cNvPr id="8" name="Rectangle 7">
              <a:extLst>
                <a:ext uri="{FF2B5EF4-FFF2-40B4-BE49-F238E27FC236}">
                  <a16:creationId xmlns:a16="http://schemas.microsoft.com/office/drawing/2014/main" id="{B98641C2-D75C-5246-7B01-53E5358902E8}"/>
                </a:ext>
              </a:extLst>
            </xdr:cNvPr>
            <xdr:cNvSpPr/>
          </xdr:nvSpPr>
          <xdr:spPr>
            <a:xfrm>
              <a:off x="10157460" y="2118360"/>
              <a:ext cx="1531620" cy="35052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73A142D3-8740-4A7B-A7D0-D104BE168CA0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2019</a:t>
              </a:fld>
              <a:endParaRPr lang="en-IN" sz="1100"/>
            </a:p>
          </xdr:txBody>
        </xdr:sp>
        <xdr:sp macro="" textlink="$F$21">
          <xdr:nvSpPr>
            <xdr:cNvPr id="9" name="Rectangle 8">
              <a:extLst>
                <a:ext uri="{FF2B5EF4-FFF2-40B4-BE49-F238E27FC236}">
                  <a16:creationId xmlns:a16="http://schemas.microsoft.com/office/drawing/2014/main" id="{0680073B-44B3-3A49-AEBB-D0D84DD24AE7}"/>
                </a:ext>
              </a:extLst>
            </xdr:cNvPr>
            <xdr:cNvSpPr/>
          </xdr:nvSpPr>
          <xdr:spPr>
            <a:xfrm>
              <a:off x="10126980" y="2484120"/>
              <a:ext cx="1546860" cy="38100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09BE9A10-7BBD-44D5-A6F5-E1F432A38105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</a:t>
              </a:fld>
              <a:endParaRPr lang="en-IN" sz="1100"/>
            </a:p>
          </xdr:txBody>
        </xdr:sp>
        <xdr:sp macro="" textlink="$G$21">
          <xdr:nvSpPr>
            <xdr:cNvPr id="11" name="Rectangle 10">
              <a:extLst>
                <a:ext uri="{FF2B5EF4-FFF2-40B4-BE49-F238E27FC236}">
                  <a16:creationId xmlns:a16="http://schemas.microsoft.com/office/drawing/2014/main" id="{C342F749-C760-42D1-B2CD-523530804610}"/>
                </a:ext>
              </a:extLst>
            </xdr:cNvPr>
            <xdr:cNvSpPr/>
          </xdr:nvSpPr>
          <xdr:spPr>
            <a:xfrm>
              <a:off x="11658600" y="2484120"/>
              <a:ext cx="1546860" cy="381000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5746C91B-8CF3-40BF-992F-FF0AB57071DD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26</a:t>
              </a:fld>
              <a:endParaRPr lang="en-IN" sz="1100"/>
            </a:p>
          </xdr:txBody>
        </xdr:sp>
        <xdr:sp macro="" textlink="$G$20">
          <xdr:nvSpPr>
            <xdr:cNvPr id="13" name="Rectangle 12">
              <a:extLst>
                <a:ext uri="{FF2B5EF4-FFF2-40B4-BE49-F238E27FC236}">
                  <a16:creationId xmlns:a16="http://schemas.microsoft.com/office/drawing/2014/main" id="{008B8A8F-8C5B-4118-ABBE-6ED6D6D49807}"/>
                </a:ext>
              </a:extLst>
            </xdr:cNvPr>
            <xdr:cNvSpPr/>
          </xdr:nvSpPr>
          <xdr:spPr>
            <a:xfrm>
              <a:off x="11658600" y="2118360"/>
              <a:ext cx="1554480" cy="35052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A56DE71D-18D6-4C69-AB5D-B45A9494069F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2020</a:t>
              </a:fld>
              <a:endParaRPr lang="en-IN" sz="1100"/>
            </a:p>
          </xdr:txBody>
        </xdr:sp>
      </xdr:grp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F4D9CB60-E23F-43B1-5804-590C0DAD3EBD}"/>
              </a:ext>
            </a:extLst>
          </xdr:cNvPr>
          <xdr:cNvSpPr/>
        </xdr:nvSpPr>
        <xdr:spPr>
          <a:xfrm>
            <a:off x="9692640" y="1013460"/>
            <a:ext cx="3147060" cy="21336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200">
                <a:solidFill>
                  <a:srgbClr val="FF0000"/>
                </a:solidFill>
              </a:rPr>
              <a:t>Yearly Meeting Count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464820</xdr:colOff>
      <xdr:row>0</xdr:row>
      <xdr:rowOff>76200</xdr:rowOff>
    </xdr:from>
    <xdr:to>
      <xdr:col>18</xdr:col>
      <xdr:colOff>373380</xdr:colOff>
      <xdr:row>16</xdr:row>
      <xdr:rowOff>22860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222CE25-73CC-2B51-76AD-68C6615524ED}"/>
            </a:ext>
          </a:extLst>
        </xdr:cNvPr>
        <xdr:cNvSpPr/>
      </xdr:nvSpPr>
      <xdr:spPr>
        <a:xfrm>
          <a:off x="5341620" y="76200"/>
          <a:ext cx="6004560" cy="287274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152400</xdr:colOff>
      <xdr:row>3</xdr:row>
      <xdr:rowOff>15240</xdr:rowOff>
    </xdr:from>
    <xdr:to>
      <xdr:col>18</xdr:col>
      <xdr:colOff>251460</xdr:colOff>
      <xdr:row>15</xdr:row>
      <xdr:rowOff>167640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4CD1B84-6F20-FC98-2B4B-DE61EC2AC3FF}"/>
            </a:ext>
          </a:extLst>
        </xdr:cNvPr>
        <xdr:cNvGrpSpPr/>
      </xdr:nvGrpSpPr>
      <xdr:grpSpPr>
        <a:xfrm>
          <a:off x="5638800" y="563880"/>
          <a:ext cx="5585460" cy="2346960"/>
          <a:chOff x="6591300" y="1729740"/>
          <a:chExt cx="5585460" cy="2346960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E8BA1639-835D-20FD-FEDD-4983AED8D3CC}"/>
              </a:ext>
            </a:extLst>
          </xdr:cNvPr>
          <xdr:cNvSpPr/>
        </xdr:nvSpPr>
        <xdr:spPr>
          <a:xfrm>
            <a:off x="6934200" y="2606040"/>
            <a:ext cx="1143000" cy="74676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2C95DDD9-A0E0-30A1-6E71-0008CD133562}"/>
              </a:ext>
            </a:extLst>
          </xdr:cNvPr>
          <xdr:cNvSpPr/>
        </xdr:nvSpPr>
        <xdr:spPr>
          <a:xfrm>
            <a:off x="8290560" y="2621280"/>
            <a:ext cx="1082040" cy="746760"/>
          </a:xfrm>
          <a:prstGeom prst="rect">
            <a:avLst/>
          </a:prstGeom>
          <a:solidFill>
            <a:schemeClr val="accent1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E0B3C543-7123-723F-BDCC-ADE7D4B8705C}"/>
              </a:ext>
            </a:extLst>
          </xdr:cNvPr>
          <xdr:cNvSpPr/>
        </xdr:nvSpPr>
        <xdr:spPr>
          <a:xfrm>
            <a:off x="9700260" y="2621280"/>
            <a:ext cx="1112520" cy="731520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F2A12BBD-3963-CCCB-233D-C7F4DE41BCF2}"/>
              </a:ext>
            </a:extLst>
          </xdr:cNvPr>
          <xdr:cNvSpPr/>
        </xdr:nvSpPr>
        <xdr:spPr>
          <a:xfrm>
            <a:off x="11102340" y="2651760"/>
            <a:ext cx="1043940" cy="685800"/>
          </a:xfrm>
          <a:prstGeom prst="rect">
            <a:avLst/>
          </a:prstGeom>
          <a:solidFill>
            <a:schemeClr val="accent6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'[1]Open Oppty-Top4'!E15">
        <xdr:nvSpPr>
          <xdr:cNvPr id="9" name="Rectangle 8">
            <a:extLst>
              <a:ext uri="{FF2B5EF4-FFF2-40B4-BE49-F238E27FC236}">
                <a16:creationId xmlns:a16="http://schemas.microsoft.com/office/drawing/2014/main" id="{B9FB0247-A817-0E43-C2CA-5563D3298124}"/>
              </a:ext>
            </a:extLst>
          </xdr:cNvPr>
          <xdr:cNvSpPr/>
        </xdr:nvSpPr>
        <xdr:spPr>
          <a:xfrm>
            <a:off x="6941820" y="2286000"/>
            <a:ext cx="1112520" cy="2362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131C37B2-EF8D-4705-9EF2-B671BCB6979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400000</a:t>
            </a:fld>
            <a:endParaRPr lang="en-IN" sz="1100"/>
          </a:p>
        </xdr:txBody>
      </xdr:sp>
      <xdr:sp macro="" textlink="'[1]Open Oppty-Top4'!E16">
        <xdr:nvSpPr>
          <xdr:cNvPr id="10" name="Rectangle 9">
            <a:extLst>
              <a:ext uri="{FF2B5EF4-FFF2-40B4-BE49-F238E27FC236}">
                <a16:creationId xmlns:a16="http://schemas.microsoft.com/office/drawing/2014/main" id="{49AFE700-AE3B-C504-091B-4D9C6D39D8D0}"/>
              </a:ext>
            </a:extLst>
          </xdr:cNvPr>
          <xdr:cNvSpPr/>
        </xdr:nvSpPr>
        <xdr:spPr>
          <a:xfrm>
            <a:off x="8282940" y="2308860"/>
            <a:ext cx="1112520" cy="23622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6D47E8FD-C190-45D1-859D-43C1F91272E5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l"/>
              <a:t>400000</a:t>
            </a:fld>
            <a:endParaRPr lang="en-IN" sz="1100"/>
          </a:p>
        </xdr:txBody>
      </xdr:sp>
      <xdr:sp macro="" textlink="'[1]Open Oppty-Top4'!E17">
        <xdr:nvSpPr>
          <xdr:cNvPr id="11" name="Rectangle 10">
            <a:extLst>
              <a:ext uri="{FF2B5EF4-FFF2-40B4-BE49-F238E27FC236}">
                <a16:creationId xmlns:a16="http://schemas.microsoft.com/office/drawing/2014/main" id="{DC01E617-F9D1-C556-4394-F05B111AEBE5}"/>
              </a:ext>
            </a:extLst>
          </xdr:cNvPr>
          <xdr:cNvSpPr/>
        </xdr:nvSpPr>
        <xdr:spPr>
          <a:xfrm>
            <a:off x="9700260" y="2316480"/>
            <a:ext cx="1112520" cy="23622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A233025D-CD18-4BB8-BBE9-DAB45156AB3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350000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[1]Open Oppty-Top4'!E18">
        <xdr:nvSpPr>
          <xdr:cNvPr id="12" name="Rectangle 11">
            <a:extLst>
              <a:ext uri="{FF2B5EF4-FFF2-40B4-BE49-F238E27FC236}">
                <a16:creationId xmlns:a16="http://schemas.microsoft.com/office/drawing/2014/main" id="{184A1F39-B9B7-330D-EE7A-5EE7AFD08728}"/>
              </a:ext>
            </a:extLst>
          </xdr:cNvPr>
          <xdr:cNvSpPr/>
        </xdr:nvSpPr>
        <xdr:spPr>
          <a:xfrm>
            <a:off x="11064240" y="2331720"/>
            <a:ext cx="1112520" cy="236220"/>
          </a:xfrm>
          <a:prstGeom prst="rect">
            <a:avLst/>
          </a:prstGeom>
          <a:solidFill>
            <a:sysClr val="window" lastClr="FFFFFF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90B0EA49-78F7-4F5F-843E-B6284FD624F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300000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[1]Open Oppty-Top4'!D15">
        <xdr:nvSpPr>
          <xdr:cNvPr id="13" name="Rectangle 12">
            <a:extLst>
              <a:ext uri="{FF2B5EF4-FFF2-40B4-BE49-F238E27FC236}">
                <a16:creationId xmlns:a16="http://schemas.microsoft.com/office/drawing/2014/main" id="{458476CF-6B24-E513-C6B7-F09F3F8EAFE0}"/>
              </a:ext>
            </a:extLst>
          </xdr:cNvPr>
          <xdr:cNvSpPr/>
        </xdr:nvSpPr>
        <xdr:spPr>
          <a:xfrm>
            <a:off x="6774180" y="3444240"/>
            <a:ext cx="1402080" cy="28194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E76EA74B-40AB-44CD-8EB6-E1EF44564B27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EL-Group Mediclaim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[1]Open Oppty-Top4'!D16">
        <xdr:nvSpPr>
          <xdr:cNvPr id="14" name="Rectangle 13">
            <a:extLst>
              <a:ext uri="{FF2B5EF4-FFF2-40B4-BE49-F238E27FC236}">
                <a16:creationId xmlns:a16="http://schemas.microsoft.com/office/drawing/2014/main" id="{97C1DED2-978E-9ECA-6904-2DD23A4C55F3}"/>
              </a:ext>
            </a:extLst>
          </xdr:cNvPr>
          <xdr:cNvSpPr/>
        </xdr:nvSpPr>
        <xdr:spPr>
          <a:xfrm>
            <a:off x="8260080" y="3459480"/>
            <a:ext cx="1112520" cy="23622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7F7FDF54-1D8A-4BC9-B56D-009AC6FD0D1D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DB -Mega Policy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[1]Open Oppty-Top4'!D17">
        <xdr:nvSpPr>
          <xdr:cNvPr id="15" name="Rectangle 14">
            <a:extLst>
              <a:ext uri="{FF2B5EF4-FFF2-40B4-BE49-F238E27FC236}">
                <a16:creationId xmlns:a16="http://schemas.microsoft.com/office/drawing/2014/main" id="{01A63072-616E-D50B-A19E-D01C7C4F6207}"/>
              </a:ext>
            </a:extLst>
          </xdr:cNvPr>
          <xdr:cNvSpPr/>
        </xdr:nvSpPr>
        <xdr:spPr>
          <a:xfrm>
            <a:off x="9692640" y="3459480"/>
            <a:ext cx="1120140" cy="22860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fld id="{9FAE3D08-35C4-4FF3-8B54-4585CAE875BA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l"/>
              <a:t>CVP GMC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'[1]Open Oppty-Top4'!D18">
        <xdr:nvSpPr>
          <xdr:cNvPr id="16" name="Rectangle 15">
            <a:extLst>
              <a:ext uri="{FF2B5EF4-FFF2-40B4-BE49-F238E27FC236}">
                <a16:creationId xmlns:a16="http://schemas.microsoft.com/office/drawing/2014/main" id="{B46CC815-4312-0A6B-8344-A59AE3B5FE6B}"/>
              </a:ext>
            </a:extLst>
          </xdr:cNvPr>
          <xdr:cNvSpPr/>
        </xdr:nvSpPr>
        <xdr:spPr>
          <a:xfrm>
            <a:off x="10995660" y="3436620"/>
            <a:ext cx="1120140" cy="640080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ctr"/>
            <a:fld id="{A6E97C4F-6E93-4AD7-918E-C2360EB309AF}" type="TxLink">
              <a:rPr lang="en-US" sz="11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marL="0" indent="0" algn="ctr"/>
              <a:t>DS- Employees GMC</a:t>
            </a:fld>
            <a:endParaRPr lang="en-IN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CAF0AB58-B6BA-8DE5-AA46-233316F2F079}"/>
              </a:ext>
            </a:extLst>
          </xdr:cNvPr>
          <xdr:cNvSpPr/>
        </xdr:nvSpPr>
        <xdr:spPr>
          <a:xfrm>
            <a:off x="6591300" y="1729740"/>
            <a:ext cx="2644140" cy="46482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600">
                <a:solidFill>
                  <a:srgbClr val="FF0000"/>
                </a:solidFill>
              </a:rPr>
              <a:t>Open Oppty -Top</a:t>
            </a:r>
            <a:r>
              <a:rPr lang="en-IN" sz="1600" baseline="0">
                <a:solidFill>
                  <a:srgbClr val="FF0000"/>
                </a:solidFill>
              </a:rPr>
              <a:t> 4</a:t>
            </a:r>
            <a:endParaRPr lang="en-IN" sz="16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502920</xdr:colOff>
      <xdr:row>1</xdr:row>
      <xdr:rowOff>121920</xdr:rowOff>
    </xdr:from>
    <xdr:to>
      <xdr:col>8</xdr:col>
      <xdr:colOff>548640</xdr:colOff>
      <xdr:row>21</xdr:row>
      <xdr:rowOff>53340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87678803-640D-4FC6-AF80-FE4A0C9736AD}"/>
            </a:ext>
          </a:extLst>
        </xdr:cNvPr>
        <xdr:cNvGrpSpPr/>
      </xdr:nvGrpSpPr>
      <xdr:grpSpPr>
        <a:xfrm>
          <a:off x="502920" y="304800"/>
          <a:ext cx="4922520" cy="3589020"/>
          <a:chOff x="320040" y="243840"/>
          <a:chExt cx="4533900" cy="4244340"/>
        </a:xfrm>
      </xdr:grpSpPr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C2144568-D931-FCB1-548D-A2A6859211A0}"/>
              </a:ext>
            </a:extLst>
          </xdr:cNvPr>
          <xdr:cNvGraphicFramePr>
            <a:graphicFrameLocks/>
          </xdr:cNvGraphicFramePr>
        </xdr:nvGraphicFramePr>
        <xdr:xfrm>
          <a:off x="533199" y="1489370"/>
          <a:ext cx="37642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DA7A18B1-9733-B3B6-64E9-59371EC084D2}"/>
              </a:ext>
            </a:extLst>
          </xdr:cNvPr>
          <xdr:cNvGrpSpPr/>
        </xdr:nvGrpSpPr>
        <xdr:grpSpPr>
          <a:xfrm>
            <a:off x="320040" y="243840"/>
            <a:ext cx="4533900" cy="4244340"/>
            <a:chOff x="289560" y="320040"/>
            <a:chExt cx="4533900" cy="4244340"/>
          </a:xfrm>
        </xdr:grpSpPr>
        <xdr:sp macro="" textlink="'[1]Open Oppty-Top4'!H7">
          <xdr:nvSpPr>
            <xdr:cNvPr id="21" name="Rectangle 20">
              <a:extLst>
                <a:ext uri="{FF2B5EF4-FFF2-40B4-BE49-F238E27FC236}">
                  <a16:creationId xmlns:a16="http://schemas.microsoft.com/office/drawing/2014/main" id="{21F1B0B1-4006-DBDC-F25A-76084A12A767}"/>
                </a:ext>
              </a:extLst>
            </xdr:cNvPr>
            <xdr:cNvSpPr/>
          </xdr:nvSpPr>
          <xdr:spPr>
            <a:xfrm>
              <a:off x="545431" y="562766"/>
              <a:ext cx="1798320" cy="419100"/>
            </a:xfrm>
            <a:prstGeom prst="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fld id="{B23213A7-8C50-4AE4-BD3B-1026868D7F4F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marL="0" indent="0" algn="ctr"/>
                <a:t>49</a:t>
              </a:fld>
              <a:endParaRPr lang="en-IN" sz="16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2" name="Rectangle 21">
              <a:extLst>
                <a:ext uri="{FF2B5EF4-FFF2-40B4-BE49-F238E27FC236}">
                  <a16:creationId xmlns:a16="http://schemas.microsoft.com/office/drawing/2014/main" id="{44415BE6-0068-8955-55E6-F1DE7E4055AD}"/>
                </a:ext>
              </a:extLst>
            </xdr:cNvPr>
            <xdr:cNvSpPr/>
          </xdr:nvSpPr>
          <xdr:spPr>
            <a:xfrm>
              <a:off x="524376" y="970342"/>
              <a:ext cx="1798320" cy="41910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ctr"/>
              <a:r>
                <a:rPr lang="en-IN" sz="14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Total Opportunities</a:t>
              </a:r>
            </a:p>
          </xdr:txBody>
        </xdr:sp>
        <xdr:sp macro="" textlink="'[1]Open Oppty-Top4'!H13">
          <xdr:nvSpPr>
            <xdr:cNvPr id="23" name="Rectangle 22">
              <a:extLst>
                <a:ext uri="{FF2B5EF4-FFF2-40B4-BE49-F238E27FC236}">
                  <a16:creationId xmlns:a16="http://schemas.microsoft.com/office/drawing/2014/main" id="{1DC2419A-E657-0FCF-5C79-E08D771E908A}"/>
                </a:ext>
              </a:extLst>
            </xdr:cNvPr>
            <xdr:cNvSpPr/>
          </xdr:nvSpPr>
          <xdr:spPr>
            <a:xfrm>
              <a:off x="2363202" y="586061"/>
              <a:ext cx="1790700" cy="42672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fld id="{071D1358-38E5-4245-AD09-E6B8B74BCB4C}" type="TxLink">
                <a:rPr lang="en-US" sz="1600" b="0" i="0" u="none" strike="noStrike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pPr algn="ctr"/>
                <a:t>44</a:t>
              </a:fld>
              <a:endParaRPr lang="en-IN" sz="16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2DE90450-A155-EC7E-9E35-8A87287AB9DF}"/>
                </a:ext>
              </a:extLst>
            </xdr:cNvPr>
            <xdr:cNvSpPr/>
          </xdr:nvSpPr>
          <xdr:spPr>
            <a:xfrm>
              <a:off x="2286000" y="937260"/>
              <a:ext cx="1805940" cy="40386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IN" sz="1400" b="0" i="0" u="none" strike="noStrike">
                  <a:solidFill>
                    <a:sysClr val="windowText" lastClr="000000"/>
                  </a:solidFill>
                  <a:latin typeface="Calibri"/>
                  <a:ea typeface="Calibri"/>
                  <a:cs typeface="Calibri"/>
                </a:rPr>
                <a:t>Total</a:t>
              </a:r>
              <a:r>
                <a:rPr lang="en-IN" sz="1400" b="0" i="0" u="none" strike="noStrike" baseline="0">
                  <a:solidFill>
                    <a:sysClr val="windowText" lastClr="000000"/>
                  </a:solidFill>
                  <a:latin typeface="Calibri"/>
                  <a:ea typeface="Calibri"/>
                  <a:cs typeface="Calibri"/>
                </a:rPr>
                <a:t> Open Opportunity</a:t>
              </a:r>
              <a:endParaRPr lang="en-IN" sz="1400" b="0" i="0" u="none" strike="noStrike">
                <a:solidFill>
                  <a:sysClr val="windowText" lastClr="000000"/>
                </a:solidFill>
                <a:latin typeface="Calibri"/>
                <a:ea typeface="Calibri"/>
                <a:cs typeface="Calibri"/>
              </a:endParaRPr>
            </a:p>
          </xdr:txBody>
        </xdr:sp>
        <xdr:sp macro="" textlink="">
          <xdr:nvSpPr>
            <xdr:cNvPr id="25" name="Rectangle 24">
              <a:extLst>
                <a:ext uri="{FF2B5EF4-FFF2-40B4-BE49-F238E27FC236}">
                  <a16:creationId xmlns:a16="http://schemas.microsoft.com/office/drawing/2014/main" id="{A101F4F3-4452-F6BC-C195-AA04708515B3}"/>
                </a:ext>
              </a:extLst>
            </xdr:cNvPr>
            <xdr:cNvSpPr/>
          </xdr:nvSpPr>
          <xdr:spPr>
            <a:xfrm>
              <a:off x="289560" y="320040"/>
              <a:ext cx="4533900" cy="4244340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</xdr:grpSp>
    </xdr:grpSp>
    <xdr:clientData/>
  </xdr:twoCellAnchor>
  <xdr:twoCellAnchor>
    <xdr:from>
      <xdr:col>8</xdr:col>
      <xdr:colOff>571500</xdr:colOff>
      <xdr:row>15</xdr:row>
      <xdr:rowOff>83820</xdr:rowOff>
    </xdr:from>
    <xdr:to>
      <xdr:col>14</xdr:col>
      <xdr:colOff>358140</xdr:colOff>
      <xdr:row>27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80FBAED-7B53-4318-9D82-97A1CB05C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365760</xdr:colOff>
      <xdr:row>14</xdr:row>
      <xdr:rowOff>175260</xdr:rowOff>
    </xdr:from>
    <xdr:to>
      <xdr:col>25</xdr:col>
      <xdr:colOff>60960</xdr:colOff>
      <xdr:row>29</xdr:row>
      <xdr:rowOff>175260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8D1B0D82-9845-4469-B2FA-AC16F95F86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28960" y="2735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0.00709</cdr:y>
    </cdr:from>
    <cdr:to>
      <cdr:x>0.65044</cdr:x>
      <cdr:y>0.1447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C628D9A-3C84-77A7-A07B-C5A349277833}"/>
            </a:ext>
          </a:extLst>
        </cdr:cNvPr>
        <cdr:cNvSpPr/>
      </cdr:nvSpPr>
      <cdr:spPr>
        <a:xfrm xmlns:a="http://schemas.openxmlformats.org/drawingml/2006/main">
          <a:off x="0" y="15240"/>
          <a:ext cx="2240272" cy="295702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200">
              <a:solidFill>
                <a:srgbClr val="FF0000"/>
              </a:solidFill>
            </a:rPr>
            <a:t>Oppty-Product distribution</a:t>
          </a:r>
        </a:p>
        <a:p xmlns:a="http://schemas.openxmlformats.org/drawingml/2006/main">
          <a:endParaRPr lang="en-US">
            <a:solidFill>
              <a:srgbClr val="FF0000"/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mal\Desktop\Opportunity%20kpi.xlsx" TargetMode="External"/><Relationship Id="rId1" Type="http://schemas.openxmlformats.org/officeDocument/2006/relationships/externalLinkPath" Target="file:///C:\Users\komal\Desktop\Opportunity%20kp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n Oppty-Top4"/>
      <sheetName val="chart"/>
      <sheetName val="gcrm_opportunity_202001231041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mal\Desktop\Opportunity%20kpi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mal Kapase" refreshedDate="45489.636552662036" createdVersion="8" refreshedVersion="8" minRefreshableVersion="3" recordCount="49" xr:uid="{3C745FF6-39AB-4264-899D-D984C2CE158C}">
  <cacheSource type="worksheet">
    <worksheetSource ref="A1:M50" sheet="gcrm_opportunity_202001231041" r:id="rId2"/>
  </cacheSource>
  <cacheFields count="13">
    <cacheField name="opportunity_name" numFmtId="0">
      <sharedItems count="49">
        <s v="EL-Group Mediclaim"/>
        <s v="AL GPA"/>
        <s v="BL - Marine STOP"/>
        <s v="II-Marine"/>
        <s v="PIL-Credit Insurance"/>
        <s v="PIL-CGL"/>
        <s v="PIL -Marine"/>
        <s v="SGL- GMC"/>
        <s v="Sandesh - Marine"/>
        <s v="VS.-Marine"/>
        <s v="II -  GMC"/>
        <s v="II - GPA"/>
        <s v="G R -GMC"/>
        <s v="DB- Cyber Liability"/>
        <s v="KB GMC"/>
        <s v="EI- GMC"/>
        <s v="CVP GMC"/>
        <s v="Sin GMC"/>
        <s v="FM-Group Mediclaim"/>
        <s v="Stem GMC"/>
        <s v="DS- Employees GMC"/>
        <s v="BVGMC"/>
        <s v="BV GPA"/>
        <s v="GL-CGL"/>
        <s v="GL-Crime"/>
        <s v="OP-GMC"/>
        <s v="Marine"/>
        <s v="ITNL - IAR (Operational Roads)"/>
        <s v="Maine Open"/>
        <s v="BD PDBI"/>
        <s v="CI-CAR/EAR Policy"/>
        <s v="Sandesh - PDBI"/>
        <s v="VS-PDBI"/>
        <s v="ag - Property Insurance"/>
        <s v="BE-Mega policy"/>
        <s v="BC - PDBI"/>
        <s v="CP-PDBI"/>
        <s v="DB -Mega Policy"/>
        <s v="DB -Terrorism Policy"/>
        <s v="KG-CAR"/>
        <s v="G R -CAR"/>
        <s v="SI-CAR"/>
        <s v="GRTC-CAR"/>
        <s v="PDBI"/>
        <s v="Infra-CAR"/>
        <s v="Fire"/>
        <s v="PI(Operational Road)"/>
        <s v="SFSP"/>
        <s v="VS.-D &amp; O"/>
      </sharedItems>
    </cacheField>
    <cacheField name="opportunity_id" numFmtId="0">
      <sharedItems count="49">
        <s v="OPP1900001042"/>
        <s v="OPP1900001047"/>
        <s v="OPP1900001048"/>
        <s v="OPP1900001050"/>
        <s v="OPP1900001051"/>
        <s v="OPP1900001052"/>
        <s v="OPP1900001053"/>
        <s v="OPP1900001054"/>
        <s v="OPP1900001055"/>
        <s v="OPP1900001056"/>
        <s v="OPP1900001057"/>
        <s v="OPP1900001058"/>
        <s v="OPP1900001072"/>
        <s v="OPP1900001138"/>
        <s v="OPP1900001222"/>
        <s v="OPP1900001364"/>
        <s v="OPP1900001365"/>
        <s v="OPP1900001366"/>
        <s v="OPP1900001390"/>
        <s v="OPP1900001391"/>
        <s v="OPP1900001392"/>
        <s v="OPP1900001393"/>
        <s v="OPP1900001394"/>
        <s v="OPP1900001655"/>
        <s v="OPP1900001656"/>
        <s v="OPP1900001803"/>
        <s v="OPP1900001843"/>
        <s v="OPP1900001906"/>
        <s v="OPP1900001923"/>
        <s v="OPP1900001937"/>
        <s v="OPP1900001938"/>
        <s v="OPP1900001939"/>
        <s v="OPP1900001940"/>
        <s v="OPP1900001941"/>
        <s v="OPP1900001942"/>
        <s v="OPP1900001943"/>
        <s v="OPP1900001944"/>
        <s v="OPP1900001945"/>
        <s v="OPP1900001946"/>
        <s v="OPP1900001947"/>
        <s v="OPP1900001950"/>
        <s v="OPP1900001975"/>
        <s v="OPP1900001976"/>
        <s v="OPP1900002004"/>
        <s v="OPP1900002039"/>
        <s v="OPP1900002070"/>
        <s v="OPP1900002092"/>
        <s v="OPP1900002098"/>
        <s v="OPP1900002104"/>
      </sharedItems>
    </cacheField>
    <cacheField name="Account Exe Id" numFmtId="0">
      <sharedItems containsSemiMixedTypes="0" containsString="0" containsNumber="1" containsInteger="1" minValue="1" maxValue="12" count="5">
        <n v="3"/>
        <n v="1"/>
        <n v="12"/>
        <n v="10"/>
        <n v="6"/>
      </sharedItems>
    </cacheField>
    <cacheField name="Account Executive" numFmtId="0">
      <sharedItems count="5">
        <s v="Animesh Rawat"/>
        <s v="Vinay"/>
        <s v="Shivani Sharma"/>
        <s v="Mark"/>
        <s v="Ketan Jain"/>
      </sharedItems>
    </cacheField>
    <cacheField name="premium_amount" numFmtId="0">
      <sharedItems containsSemiMixedTypes="0" containsString="0" containsNumber="1" containsInteger="1" minValue="0" maxValue="90000000"/>
    </cacheField>
    <cacheField name="revenue_amount" numFmtId="0">
      <sharedItems containsSemiMixedTypes="0" containsString="0" containsNumber="1" containsInteger="1" minValue="10000" maxValue="500000" count="18">
        <n v="400000"/>
        <n v="30000"/>
        <n v="100000"/>
        <n v="125000"/>
        <n v="200000"/>
        <n v="75000"/>
        <n v="25000"/>
        <n v="150000"/>
        <n v="350000"/>
        <n v="300000"/>
        <n v="35000"/>
        <n v="49500"/>
        <n v="250000"/>
        <n v="10000"/>
        <n v="50000"/>
        <n v="62000"/>
        <n v="37500"/>
        <n v="500000"/>
      </sharedItems>
    </cacheField>
    <cacheField name="closing_date" numFmtId="14">
      <sharedItems containsSemiMixedTypes="0" containsNonDate="0" containsDate="1" containsString="0" minDate="2019-09-30T00:00:00" maxDate="2020-09-01T00:00:00" count="16">
        <d v="2019-11-13T00:00:00"/>
        <d v="2020-03-31T00:00:00"/>
        <d v="2020-06-30T00:00:00"/>
        <d v="2020-05-31T00:00:00"/>
        <d v="2019-12-01T00:00:00"/>
        <d v="2019-12-09T00:00:00"/>
        <d v="2019-12-11T00:00:00"/>
        <d v="2019-09-30T00:00:00"/>
        <d v="2019-10-29T00:00:00"/>
        <d v="2019-11-15T00:00:00"/>
        <d v="2019-11-30T00:00:00"/>
        <d v="2019-10-31T00:00:00"/>
        <d v="2020-08-31T00:00:00"/>
        <d v="2020-07-31T00:00:00"/>
        <d v="2019-12-31T00:00:00"/>
        <d v="2019-10-01T00:00:00"/>
      </sharedItems>
    </cacheField>
    <cacheField name="stage" numFmtId="0">
      <sharedItems count="3">
        <s v="Qualify Opportunity"/>
        <s v="Negotiate"/>
        <s v="Propose Solution"/>
      </sharedItems>
    </cacheField>
    <cacheField name="branch" numFmtId="0">
      <sharedItems/>
    </cacheField>
    <cacheField name="specialty" numFmtId="0">
      <sharedItems/>
    </cacheField>
    <cacheField name="product_group" numFmtId="0">
      <sharedItems count="7">
        <s v="Employee Benefits"/>
        <s v="Marine"/>
        <s v="Miscellaneous"/>
        <s v="Liability"/>
        <s v="Fire"/>
        <s v="Engineering"/>
        <s v="Terrorism"/>
      </sharedItems>
    </cacheField>
    <cacheField name="product_sub_group" numFmtId="0">
      <sharedItems/>
    </cacheField>
    <cacheField name="risk_details" numFmtId="0">
      <sharedItems/>
    </cacheField>
  </cacheFields>
  <extLst>
    <ext xmlns:x14="http://schemas.microsoft.com/office/spreadsheetml/2009/9/main" uri="{725AE2AE-9491-48be-B2B4-4EB974FC3084}">
      <x14:pivotCacheDefinition pivotCacheId="501731433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828474884256" backgroundQuery="1" createdVersion="8" refreshedVersion="8" minRefreshableVersion="3" recordCount="0" supportSubquery="1" supportAdvancedDrill="1" xr:uid="{0C32457E-EDCD-429A-9F63-E0709E697098}">
  <cacheSource type="external" connectionId="7"/>
  <cacheFields count="4">
    <cacheField name="[brokerage_202001231040].[income_class].[income_class]" caption="income_class" numFmtId="0" hierarchy="10" level="1">
      <sharedItems count="1">
        <s v="Renewal"/>
      </sharedItems>
    </cacheField>
    <cacheField name="[fees_202001231041].[income_class].[income_class]" caption="income_class" numFmtId="0" hierarchy="22" level="1">
      <sharedItems count="1">
        <s v="Renewal"/>
      </sharedItems>
    </cacheField>
    <cacheField name="[invoice_202001231041].[income_class].[income_class]" caption="income_class" numFmtId="0" hierarchy="46" level="1">
      <sharedItems count="1">
        <s v="Renewal"/>
      </sharedItems>
    </cacheField>
    <cacheField name="[Measures].[Sum of Amount 3]" caption="Sum of Amount 3" numFmtId="0" hierarchy="76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1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828476273149" backgroundQuery="1" createdVersion="8" refreshedVersion="8" minRefreshableVersion="3" recordCount="0" supportSubquery="1" supportAdvancedDrill="1" xr:uid="{A40967F4-F480-443A-966A-E47383D19B09}">
  <cacheSource type="external" connectionId="7"/>
  <cacheFields count="2">
    <cacheField name="[invoice_202001231041].[income_class].[income_class]" caption="income_class" numFmtId="0" hierarchy="46" level="1">
      <sharedItems count="1">
        <s v="New"/>
      </sharedItems>
    </cacheField>
    <cacheField name="[Measures].[Sum of Amount 3]" caption="Sum of Amount 3" numFmtId="0" hierarchy="76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83319085648" backgroundQuery="1" createdVersion="8" refreshedVersion="8" minRefreshableVersion="3" recordCount="0" supportSubquery="1" supportAdvancedDrill="1" xr:uid="{46038B79-DF84-491E-9379-27B6D7CCE520}">
  <cacheSource type="external" connectionId="7"/>
  <cacheFields count="3">
    <cacheField name="[invoice_202001231041].[Account Executive].[Account Executive]" caption="Account Executive" numFmtId="0" hierarchy="45" level="1">
      <sharedItems count="11">
        <s v="Abhinav Shivam"/>
        <s v="Animesh Rawat"/>
        <s v="Ankita Shah"/>
        <s v="Divya Dhingra"/>
        <s v="Gautam Murkunde"/>
        <s v="Mark"/>
        <s v="Neel Jain"/>
        <s v="Shloka Shelat"/>
        <s v="Shobhit Agarwal"/>
        <s v="Vidit Shah"/>
        <s v="Vinay"/>
      </sharedItems>
    </cacheField>
    <cacheField name="[invoice_202001231041].[income_class].[income_class]" caption="income_class" numFmtId="0" hierarchy="46" level="1">
      <sharedItems containsBlank="1" count="4">
        <m/>
        <s v="Cross Sell"/>
        <s v="New"/>
        <s v="Renewal"/>
      </sharedItems>
    </cacheField>
    <cacheField name="[Measures].[Count of invoice_number]" caption="Count of invoice_number" numFmtId="0" hierarchy="83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1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83940636574" backgroundQuery="1" createdVersion="8" refreshedVersion="8" minRefreshableVersion="3" recordCount="0" supportSubquery="1" supportAdvancedDrill="1" xr:uid="{E5976B5D-DE6A-4996-8D8D-BEF240F63C53}">
  <cacheSource type="external" connectionId="7"/>
  <cacheFields count="4">
    <cacheField name="[brokerage_202001231040].[income_class].[income_class]" caption="income_class" numFmtId="0" hierarchy="10" level="1">
      <sharedItems count="1">
        <s v="Cross Sell"/>
      </sharedItems>
    </cacheField>
    <cacheField name="[Measures].[Sum of Amount]" caption="Sum of Amount" numFmtId="0" hierarchy="74" level="32767"/>
    <cacheField name="[Measures].[Sum of Amount 2]" caption="Sum of Amount 2" numFmtId="0" hierarchy="75" level="32767"/>
    <cacheField name="[fees_202001231041].[income_class].[income_class]" caption="income_class" numFmtId="0" hierarchy="22" level="1">
      <sharedItems count="1">
        <s v="Cross Sell"/>
      </sharedItems>
    </cacheField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3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6296296" backgroundQuery="1" createdVersion="8" refreshedVersion="8" minRefreshableVersion="3" recordCount="0" supportSubquery="1" supportAdvancedDrill="1" xr:uid="{0076A825-2A59-49BA-BB90-C8DF508B7D4A}">
  <cacheSource type="external" connectionId="7"/>
  <cacheFields count="3">
    <cacheField name="[brokerage_202001231040].[income_class].[income_class]" caption="income_class" numFmtId="0" hierarchy="10" level="1">
      <sharedItems count="1">
        <s v="Cross Sell"/>
      </sharedItems>
    </cacheField>
    <cacheField name="[fees_202001231041].[income_class].[income_class]" caption="income_class" numFmtId="0" hierarchy="22" level="1">
      <sharedItems count="1">
        <s v="Cross Sell"/>
      </sharedItems>
    </cacheField>
    <cacheField name="[Measures].[Sum of Cross sell bugdet]" caption="Sum of Cross sell bugdet" numFmtId="0" hierarchy="78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1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6527781" backgroundQuery="1" createdVersion="8" refreshedVersion="8" minRefreshableVersion="3" recordCount="0" supportSubquery="1" supportAdvancedDrill="1" xr:uid="{3E7FAE34-B00D-404E-AFB8-84565F5CC201}">
  <cacheSource type="external" connectionId="7"/>
  <cacheFields count="4">
    <cacheField name="[brokerage_202001231040].[income_class].[income_class]" caption="income_class" numFmtId="0" hierarchy="10" level="1">
      <sharedItems count="1">
        <s v="Renewal"/>
      </sharedItems>
    </cacheField>
    <cacheField name="[fees_202001231041].[income_class].[income_class]" caption="income_class" numFmtId="0" hierarchy="22" level="1">
      <sharedItems count="1">
        <s v="Renewal"/>
      </sharedItems>
    </cacheField>
    <cacheField name="[invoice_202001231041].[income_class].[income_class]" caption="income_class" numFmtId="0" hierarchy="46" level="1">
      <sharedItems count="1">
        <s v="Renewal"/>
      </sharedItems>
    </cacheField>
    <cacheField name="[Measures].[Sum of Renewal Budget]" caption="Sum of Renewal Budget" numFmtId="0" hierarchy="79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1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2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722222" backgroundQuery="1" createdVersion="8" refreshedVersion="8" minRefreshableVersion="3" recordCount="0" supportSubquery="1" supportAdvancedDrill="1" xr:uid="{D45B7D6C-1337-49F3-B3AD-49C901C2B22C}">
  <cacheSource type="external" connectionId="7"/>
  <cacheFields count="4">
    <cacheField name="[brokerage_202001231040].[income_class].[income_class]" caption="income_class" numFmtId="0" hierarchy="10" level="1">
      <sharedItems count="1">
        <s v="Renewal"/>
      </sharedItems>
    </cacheField>
    <cacheField name="[Measures].[Sum of Amount]" caption="Sum of Amount" numFmtId="0" hierarchy="74" level="32767"/>
    <cacheField name="[fees_202001231041].[income_class].[income_class]" caption="income_class" numFmtId="0" hierarchy="22" level="1">
      <sharedItems count="1">
        <s v="Renewal"/>
      </sharedItems>
    </cacheField>
    <cacheField name="[Measures].[Sum of Amount 2]" caption="Sum of Amount 2" numFmtId="0" hierarchy="75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2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7569443" backgroundQuery="1" createdVersion="8" refreshedVersion="8" minRefreshableVersion="3" recordCount="0" supportSubquery="1" supportAdvancedDrill="1" xr:uid="{DC370B44-D44B-4A64-88C3-41EF62954297}">
  <cacheSource type="external" connectionId="7"/>
  <cacheFields count="4">
    <cacheField name="[brokerage_202001231040].[income_class].[income_class]" caption="income_class" numFmtId="0" hierarchy="10" level="1">
      <sharedItems count="1">
        <s v="New"/>
      </sharedItems>
    </cacheField>
    <cacheField name="[Measures].[Sum of Amount]" caption="Sum of Amount" numFmtId="0" hierarchy="74" level="32767"/>
    <cacheField name="[Measures].[Sum of Amount 2]" caption="Sum of Amount 2" numFmtId="0" hierarchy="75" level="32767"/>
    <cacheField name="[fees_202001231041].[income_class].[income_class]" caption="income_class" numFmtId="0" hierarchy="22" level="1">
      <sharedItems count="1">
        <s v="New"/>
      </sharedItems>
    </cacheField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3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492832986114" backgroundQuery="1" createdVersion="8" refreshedVersion="8" minRefreshableVersion="3" recordCount="0" supportSubquery="1" supportAdvancedDrill="1" xr:uid="{0F2AB878-52C8-4543-B6D1-EEE6FEDE74B8}">
  <cacheSource type="external" connectionId="7"/>
  <cacheFields count="2">
    <cacheField name="[invoice_202001231041].[income_class].[income_class]" caption="income_class" numFmtId="0" hierarchy="46" level="1">
      <sharedItems count="1">
        <s v="New"/>
      </sharedItems>
    </cacheField>
    <cacheField name="[Measures].[Sum of New Budget]" caption="Sum of New Budget" numFmtId="0" hierarchy="77" level="32767"/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0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8495367" backgroundQuery="1" createdVersion="8" refreshedVersion="8" minRefreshableVersion="3" recordCount="0" supportSubquery="1" supportAdvancedDrill="1" xr:uid="{FD2F8A5D-5698-4213-B323-1C4D99B694A9}">
  <cacheSource type="external" connectionId="7"/>
  <cacheFields count="6">
    <cacheField name="[Measures].[Count of global_attendees]" caption="Count of global_attendees" numFmtId="0" hierarchy="81" level="32767"/>
    <cacheField name="[meeting_list_202001231041].[Account Executive].[Account Executive]" caption="Account Executive" numFmtId="0" hierarchy="52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  <cacheField name="[meeting_list_202001231041].[meeting_date].[meeting_date]" caption="meeting_date" numFmtId="0" hierarchy="55" level="1">
      <sharedItems containsSemiMixedTypes="0" containsNonDate="0" containsDate="1" containsString="0" minDate="2019-10-17T00:00:00" maxDate="2020-01-23T00:00:00" count="12">
        <d v="2019-10-17T00:00:00"/>
        <d v="2019-12-24T00:00:00"/>
        <d v="2020-01-02T00:00:00"/>
        <d v="2020-01-03T00:00:00"/>
        <d v="2020-01-06T00:00:00"/>
        <d v="2020-01-07T00:00:00"/>
        <d v="2020-01-08T00:00:00"/>
        <d v="2020-01-09T00:00:00"/>
        <d v="2020-01-13T00:00:00"/>
        <d v="2020-01-20T00:00:00"/>
        <d v="2020-01-21T00:00:00"/>
        <d v="2020-01-22T00:00:00"/>
      </sharedItems>
    </cacheField>
    <cacheField name="[meeting_list_202001231041].[meeting_date (Month)].[meeting_date (Month)]" caption="meeting_date (Month)" numFmtId="0" hierarchy="58" level="1">
      <sharedItems count="3">
        <s v="Oct"/>
        <s v="Dec"/>
        <s v="Jan"/>
      </sharedItems>
    </cacheField>
    <cacheField name="[meeting_list_202001231041].[meeting_date (Quarter)].[meeting_date (Quarter)]" caption="meeting_date (Quarter)" numFmtId="0" hierarchy="57" level="1">
      <sharedItems count="2">
        <s v="Qtr4"/>
        <s v="Qtr1"/>
      </sharedItems>
    </cacheField>
    <cacheField name="[meeting_list_202001231041].[meeting_date (Year)].[meeting_date (Year)]" caption="meeting_date (Year)" numFmtId="0" hierarchy="56" level="1">
      <sharedItems count="2">
        <s v="2019"/>
        <s v="2020"/>
      </sharedItems>
    </cacheField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1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2" memberValueDatatype="7" unbalanced="0">
      <fieldsUsage count="2">
        <fieldUsage x="-1"/>
        <fieldUsage x="2"/>
      </fieldsUsage>
    </cacheHierarchy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>
      <fieldsUsage count="2">
        <fieldUsage x="-1"/>
        <fieldUsage x="5"/>
      </fieldsUsage>
    </cacheHierarchy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2" memberValueDatatype="130" unbalanced="0">
      <fieldsUsage count="2">
        <fieldUsage x="-1"/>
        <fieldUsage x="4"/>
      </fieldsUsage>
    </cacheHierarchy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2" memberValueDatatype="130" unbalanced="0">
      <fieldsUsage count="2">
        <fieldUsage x="-1"/>
        <fieldUsage x="3"/>
      </fieldsUsage>
    </cacheHierarchy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503499074075" backgroundQuery="1" createdVersion="8" refreshedVersion="8" minRefreshableVersion="3" recordCount="0" supportSubquery="1" supportAdvancedDrill="1" xr:uid="{8E439F86-79CF-41A7-B538-D017F80BDFA4}">
  <cacheSource type="external" connectionId="7"/>
  <cacheFields count="2">
    <cacheField name="[Measures].[Count of global_attendees]" caption="Count of global_attendees" numFmtId="0" hierarchy="81" level="32767"/>
    <cacheField name="[meeting_list_202001231041].[Account Executive].[Account Executive]" caption="Account Executive" numFmtId="0" hierarchy="52" level="1">
      <sharedItems count="9">
        <s v="Abhinav Shivam"/>
        <s v="Animesh Rawat"/>
        <s v="Gilbert"/>
        <s v="Ketan Jain"/>
        <s v="Manish Sharma"/>
        <s v="Mark"/>
        <s v="Raju Kumar"/>
        <s v="Shivani Sharma"/>
        <s v="Vinay"/>
      </sharedItems>
    </cacheField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2" memberValueDatatype="130" unbalanced="0">
      <fieldsUsage count="2">
        <fieldUsage x="-1"/>
        <fieldUsage x="1"/>
      </fieldsUsage>
    </cacheHierarchy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omal Kapase" refreshedDate="45492.828473263886" backgroundQuery="1" createdVersion="8" refreshedVersion="8" minRefreshableVersion="3" recordCount="0" supportSubquery="1" supportAdvancedDrill="1" xr:uid="{17295D2A-E4A4-4BCB-9863-EB6B7DDB18AD}">
  <cacheSource type="external" connectionId="7"/>
  <cacheFields count="4">
    <cacheField name="[brokerage_202001231040].[income_class].[income_class]" caption="income_class" numFmtId="0" hierarchy="10" level="1">
      <sharedItems count="1">
        <s v="Cross Sell"/>
      </sharedItems>
    </cacheField>
    <cacheField name="[fees_202001231041].[income_class].[income_class]" caption="income_class" numFmtId="0" hierarchy="22" level="1">
      <sharedItems count="1">
        <s v="Cross Sell"/>
      </sharedItems>
    </cacheField>
    <cacheField name="[Measures].[Sum of Amount 3]" caption="Sum of Amount 3" numFmtId="0" hierarchy="76" level="32767"/>
    <cacheField name="[invoice_202001231041].[income_class].[income_class]" caption="income_class" numFmtId="0" hierarchy="46" level="1">
      <sharedItems count="1">
        <s v="Cross Sell"/>
      </sharedItems>
    </cacheField>
  </cacheFields>
  <cacheHierarchies count="84"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 ID]" caption="Account Exe ID" attribute="1" defaultMemberUniqueName="[brokerage_202001231040].[Account Exe ID].[All]" allUniqueName="[brokerage_202001231040].[Account Exe ID].[All]" dimensionUniqueName="[brokerage_202001231040]" displayFolder="" count="0" memberValueDatatype="20" unbalanced="0"/>
    <cacheHierarchy uniqueName="[brokerage_202001231040].[Exe Name]" caption="Exe Name" attribute="1" defaultMemberUniqueName="[brokerage_202001231040].[Exe Name].[All]" allUniqueName="[brokerage_202001231040].[Exe Nam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2" memberValueDatatype="130" unbalanced="0">
      <fieldsUsage count="2">
        <fieldUsage x="-1"/>
        <fieldUsage x="0"/>
      </fieldsUsage>
    </cacheHierarchy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 ID]" caption="Account Exe ID" attribute="1" defaultMemberUniqueName="[fees_202001231041].[Account Exe ID].[All]" allUniqueName="[fees_202001231041].[Account Exe ID].[All]" dimensionUniqueName="[fees_202001231041]" displayFolder="" count="0" memberValueDatatype="2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2" memberValueDatatype="130" unbalanced="0">
      <fieldsUsage count="2">
        <fieldUsage x="-1"/>
        <fieldUsage x="1"/>
      </fieldsUsage>
    </cacheHierarchy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gcrm_opportunity_202001231041].[opportunity_name]" caption="opportunity_name" attribute="1" defaultMemberUniqueName="[gcrm_opportunity_202001231041].[opportunity_name].[All]" allUniqueName="[gcrm_opportunity_202001231041].[opportunity_name].[All]" dimensionUniqueName="[gcrm_opportunity_202001231041]" displayFolder="" count="0" memberValueDatatype="130" unbalanced="0"/>
    <cacheHierarchy uniqueName="[gcrm_opportunity_202001231041].[opportunity_id]" caption="opportunity_id" attribute="1" defaultMemberUniqueName="[gcrm_opportunity_202001231041].[opportunity_id].[All]" allUniqueName="[gcrm_opportunity_202001231041].[opportunity_id].[All]" dimensionUniqueName="[gcrm_opportunity_202001231041]" displayFolder="" count="0" memberValueDatatype="130" unbalanced="0"/>
    <cacheHierarchy uniqueName="[gcrm_opportunity_202001231041].[Account Exe Id]" caption="Account Exe Id" attribute="1" defaultMemberUniqueName="[gcrm_opportunity_202001231041].[Account Exe Id].[All]" allUniqueName="[gcrm_opportunity_202001231041].[Account Exe Id].[All]" dimensionUniqueName="[gcrm_opportunity_202001231041]" displayFolder="" count="0" memberValueDatatype="20" unbalanced="0"/>
    <cacheHierarchy uniqueName="[gcrm_opportunity_202001231041].[Account Executive]" caption="Account Executive" attribute="1" defaultMemberUniqueName="[gcrm_opportunity_202001231041].[Account Executive].[All]" allUniqueName="[gcrm_opportunity_202001231041].[Account Executive].[All]" dimensionUniqueName="[gcrm_opportunity_202001231041]" displayFolder="" count="0" memberValueDatatype="130" unbalanced="0"/>
    <cacheHierarchy uniqueName="[gcrm_opportunity_202001231041].[premium_amount]" caption="premium_amount" attribute="1" defaultMemberUniqueName="[gcrm_opportunity_202001231041].[premium_amount].[All]" allUniqueName="[gcrm_opportunity_202001231041].[premium_amount].[All]" dimensionUniqueName="[gcrm_opportunity_202001231041]" displayFolder="" count="0" memberValueDatatype="20" unbalanced="0"/>
    <cacheHierarchy uniqueName="[gcrm_opportunity_202001231041].[revenue_amount]" caption="revenue_amount" attribute="1" defaultMemberUniqueName="[gcrm_opportunity_202001231041].[revenue_amount].[All]" allUniqueName="[gcrm_opportunity_202001231041].[revenue_amount].[All]" dimensionUniqueName="[gcrm_opportunity_202001231041]" displayFolder="" count="0" memberValueDatatype="20" unbalanced="0"/>
    <cacheHierarchy uniqueName="[gcrm_opportunity_202001231041].[closing_date]" caption="closing_date" attribute="1" time="1" defaultMemberUniqueName="[gcrm_opportunity_202001231041].[closing_date].[All]" allUniqueName="[gcrm_opportunity_202001231041].[closing_date].[All]" dimensionUniqueName="[gcrm_opportunity_202001231041]" displayFolder="" count="0" memberValueDatatype="7" unbalanced="0"/>
    <cacheHierarchy uniqueName="[gcrm_opportunity_202001231041].[stage]" caption="stage" attribute="1" defaultMemberUniqueName="[gcrm_opportunity_202001231041].[stage].[All]" allUniqueName="[gcrm_opportunity_202001231041].[stage].[All]" dimensionUniqueName="[gcrm_opportunity_202001231041]" displayFolder="" count="0" memberValueDatatype="130" unbalanced="0"/>
    <cacheHierarchy uniqueName="[gcrm_opportunity_202001231041].[branch]" caption="branch" attribute="1" defaultMemberUniqueName="[gcrm_opportunity_202001231041].[branch].[All]" allUniqueName="[gcrm_opportunity_202001231041].[branch].[All]" dimensionUniqueName="[gcrm_opportunity_202001231041]" displayFolder="" count="0" memberValueDatatype="130" unbalanced="0"/>
    <cacheHierarchy uniqueName="[gcrm_opportunity_202001231041].[specialty]" caption="specialty" attribute="1" defaultMemberUniqueName="[gcrm_opportunity_202001231041].[specialty].[All]" allUniqueName="[gcrm_opportunity_202001231041].[specialty].[All]" dimensionUniqueName="[gcrm_opportunity_202001231041]" displayFolder="" count="0" memberValueDatatype="130" unbalanced="0"/>
    <cacheHierarchy uniqueName="[gcrm_opportunity_202001231041].[product_group]" caption="product_group" attribute="1" defaultMemberUniqueName="[gcrm_opportunity_202001231041].[product_group].[All]" allUniqueName="[gcrm_opportunity_202001231041].[product_group].[All]" dimensionUniqueName="[gcrm_opportunity_202001231041]" displayFolder="" count="0" memberValueDatatype="130" unbalanced="0"/>
    <cacheHierarchy uniqueName="[gcrm_opportunity_202001231041].[product_sub_group]" caption="product_sub_group" attribute="1" defaultMemberUniqueName="[gcrm_opportunity_202001231041].[product_sub_group].[All]" allUniqueName="[gcrm_opportunity_202001231041].[product_sub_group].[All]" dimensionUniqueName="[gcrm_opportunity_202001231041]" displayFolder="" count="0" memberValueDatatype="130" unbalanced="0"/>
    <cacheHierarchy uniqueName="[gcrm_opportunity_202001231041].[risk_details]" caption="risk_details" attribute="1" defaultMemberUniqueName="[gcrm_opportunity_202001231041].[risk_details].[All]" allUniqueName="[gcrm_opportunity_202001231041].[risk_details].[All]" dimensionUniqueName="[gcrm_opportunity_202001231041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 ID]" caption="Account Exe ID" attribute="1" defaultMemberUniqueName="[invoice_202001231041].[Account Exe ID].[All]" allUniqueName="[invoice_202001231041].[Account Exe ID].[All]" dimensionUniqueName="[invoice_202001231041]" displayFolder="" count="0" memberValueDatatype="2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2" memberValueDatatype="130" unbalanced="0">
      <fieldsUsage count="2">
        <fieldUsage x="-1"/>
        <fieldUsage x="3"/>
      </fieldsUsage>
    </cacheHierarchy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 ID]" caption="Account Exe ID" attribute="1" defaultMemberUniqueName="[meeting_list_202001231041].[Account Exe ID].[All]" allUniqueName="[meeting_list_202001231041].[Account Exe ID].[All]" dimensionUniqueName="[meeting_list_202001231041]" displayFolder="" count="0" memberValueDatatype="20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Account Exe ID]" caption="Account Exe ID" attribute="1" defaultMemberUniqueName="[NN EN EE Indi bdgt -20012020].[Account Exe ID].[All]" allUniqueName="[NN EN EE Indi bdgt -20012020].[Account Exe ID].[All]" dimensionUniqueName="[NN EN EE Indi bdgt -20012020]" displayFolder="" count="0" memberValueDatatype="2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__XL_Count brokerage_202001231040]" caption="__XL_Count brokerage_202001231040" measure="1" displayFolder="" measureGroup="brokerage_202001231040" count="0" hidden="1"/>
    <cacheHierarchy uniqueName="[Measures].[__XL_Count fees_202001231041]" caption="__XL_Count fees_202001231041" measure="1" displayFolder="" measureGroup="fees_202001231041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gcrm_opportunity_202001231041]" caption="__XL_Count gcrm_opportunity_202001231041" measure="1" displayFolder="" measureGroup="gcrm_opportunity_202001231041" count="0" hidden="1"/>
    <cacheHierarchy uniqueName="[Measures].[__No measures defined]" caption="__No measures defined" measure="1" displayFolder="" count="0" hidden="1"/>
    <cacheHierarchy uniqueName="[Measures].[Sum of Amount]" caption="Sum of Amount" measure="1" displayFolder="" measureGroup="brokerage_202001231040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Amount 2]" caption="Sum of Amount 2" measure="1" displayFolder="" measureGroup="fees_20200123104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Amount 3]" caption="Sum of Amount 3" measure="1" displayFolder="" measureGroup="invoice_20200123104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Cross sell bugdet]" caption="Sum of Cross sell bugd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4"/>
        </ext>
      </extLst>
    </cacheHierarchy>
    <cacheHierarchy uniqueName="[Measures].[Sum of Renewal Budget]" caption="Sum of Renewal Budget" measure="1" displayFolder="" measureGroup="NN EN EE Indi bdgt -20012020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Count of income_class]" caption="Count of income_class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global_attendees]" caption="Count of global_attendees" measure="1" displayFolder="" measureGroup="meeting_list_202001231041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 of invoice_number]" caption="Sum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Count of invoice_number]" caption="Count of invoice_number" measure="1" displayFolder="" measureGroup="invoice_202001231041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</cacheHierarchies>
  <kpis count="0"/>
  <dimensions count="7">
    <dimension name="brokerage_202001231040" uniqueName="[brokerage_202001231040]" caption="brokerage_202001231040"/>
    <dimension name="fees_202001231041" uniqueName="[fees_202001231041]" caption="fees_202001231041"/>
    <dimension name="gcrm_opportunity_202001231041" uniqueName="[gcrm_opportunity_202001231041]" caption="gcrm_opportunity_202001231041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</dimensions>
  <measureGroups count="6">
    <measureGroup name="brokerage_202001231040" caption="brokerage_202001231040"/>
    <measureGroup name="fees_202001231041" caption="fees_202001231041"/>
    <measureGroup name="gcrm_opportunity_202001231041" caption="gcrm_opportunity_202001231041"/>
    <measureGroup name="invoice_202001231041" caption="invoice_202001231041"/>
    <measureGroup name="meeting_list_202001231041" caption="meeting_list_202001231041"/>
    <measureGroup name="NN EN EE Indi bdgt -20012020" caption="NN EN EE Indi bdgt -20012020"/>
  </measureGroups>
  <maps count="6">
    <map measureGroup="0" dimension="0"/>
    <map measureGroup="1" dimension="1"/>
    <map measureGroup="2" dimension="2"/>
    <map measureGroup="3" dimension="3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x v="0"/>
    <n v="8000000"/>
    <x v="0"/>
    <x v="0"/>
    <x v="0"/>
    <s v="Ahmedabad"/>
    <s v="Employee Benefits (EB)"/>
    <x v="0"/>
    <s v="Mediclaim"/>
    <s v="Group Medical"/>
  </r>
  <r>
    <x v="1"/>
    <x v="1"/>
    <x v="1"/>
    <x v="1"/>
    <n v="200000"/>
    <x v="1"/>
    <x v="1"/>
    <x v="0"/>
    <s v="Ahmedabad"/>
    <s v="Employee Benefits (EB)"/>
    <x v="0"/>
    <s v="Mediclaim"/>
    <s v="Group Personal Accident"/>
  </r>
  <r>
    <x v="2"/>
    <x v="2"/>
    <x v="1"/>
    <x v="1"/>
    <n v="0"/>
    <x v="2"/>
    <x v="2"/>
    <x v="0"/>
    <s v="Ahmedabad"/>
    <s v="Marine"/>
    <x v="1"/>
    <s v="Marine Hull"/>
    <s v="Charterers' Liability Policy"/>
  </r>
  <r>
    <x v="3"/>
    <x v="3"/>
    <x v="1"/>
    <x v="1"/>
    <n v="0"/>
    <x v="2"/>
    <x v="1"/>
    <x v="0"/>
    <s v="Ahmedabad"/>
    <s v="Marine"/>
    <x v="1"/>
    <s v="Marine Hull"/>
    <s v="Charterers' Liability Policy"/>
  </r>
  <r>
    <x v="4"/>
    <x v="4"/>
    <x v="1"/>
    <x v="1"/>
    <n v="1200000"/>
    <x v="2"/>
    <x v="1"/>
    <x v="0"/>
    <s v="Ahmedabad"/>
    <s v="Trade Credit &amp;amp; Political Risk"/>
    <x v="2"/>
    <s v="Miscellaneous"/>
    <s v="Trade Credit Insurance"/>
  </r>
  <r>
    <x v="5"/>
    <x v="5"/>
    <x v="1"/>
    <x v="1"/>
    <n v="0"/>
    <x v="2"/>
    <x v="3"/>
    <x v="0"/>
    <s v="Ahmedabad"/>
    <s v="Liability"/>
    <x v="3"/>
    <s v="Financial Lines"/>
    <s v="Commercial General Liability"/>
  </r>
  <r>
    <x v="6"/>
    <x v="6"/>
    <x v="1"/>
    <x v="1"/>
    <n v="0"/>
    <x v="2"/>
    <x v="3"/>
    <x v="0"/>
    <s v="Ahmedabad"/>
    <s v="Marine"/>
    <x v="1"/>
    <s v="Marine Hull"/>
    <s v="Charterers' Liability Policy"/>
  </r>
  <r>
    <x v="7"/>
    <x v="7"/>
    <x v="1"/>
    <x v="1"/>
    <n v="0"/>
    <x v="3"/>
    <x v="2"/>
    <x v="0"/>
    <s v="Ahmedabad"/>
    <s v="Employee Benefits (EB)"/>
    <x v="0"/>
    <s v="Mediclaim"/>
    <s v="Group Medical"/>
  </r>
  <r>
    <x v="8"/>
    <x v="8"/>
    <x v="1"/>
    <x v="1"/>
    <n v="0"/>
    <x v="2"/>
    <x v="1"/>
    <x v="0"/>
    <s v="Ahmedabad"/>
    <s v="Marine"/>
    <x v="1"/>
    <s v="Marine Hull"/>
    <s v="Charterers' Liability Policy"/>
  </r>
  <r>
    <x v="9"/>
    <x v="9"/>
    <x v="2"/>
    <x v="2"/>
    <n v="0"/>
    <x v="4"/>
    <x v="1"/>
    <x v="0"/>
    <s v="Ahmedabad"/>
    <s v="Marine"/>
    <x v="1"/>
    <s v="Marine Hull"/>
    <s v="Charterers' Liability Policy"/>
  </r>
  <r>
    <x v="10"/>
    <x v="10"/>
    <x v="2"/>
    <x v="2"/>
    <n v="0"/>
    <x v="5"/>
    <x v="1"/>
    <x v="0"/>
    <s v="Ahmedabad"/>
    <s v="Employee Benefits (EB)"/>
    <x v="0"/>
    <s v="Mediclaim"/>
    <s v="Group Medical"/>
  </r>
  <r>
    <x v="11"/>
    <x v="11"/>
    <x v="2"/>
    <x v="2"/>
    <n v="0"/>
    <x v="6"/>
    <x v="1"/>
    <x v="0"/>
    <s v="Ahmedabad"/>
    <s v="Employee Benefits (EB)"/>
    <x v="0"/>
    <s v="Mediclaim"/>
    <s v="Group Personal Accident"/>
  </r>
  <r>
    <x v="12"/>
    <x v="12"/>
    <x v="2"/>
    <x v="2"/>
    <n v="2000000"/>
    <x v="7"/>
    <x v="3"/>
    <x v="0"/>
    <s v="Ahmedabad"/>
    <s v="Employee Benefits (EB)"/>
    <x v="0"/>
    <s v="Mediclaim"/>
    <s v="Group Medical"/>
  </r>
  <r>
    <x v="13"/>
    <x v="13"/>
    <x v="2"/>
    <x v="2"/>
    <n v="500000"/>
    <x v="5"/>
    <x v="3"/>
    <x v="0"/>
    <s v="Ahmedabad"/>
    <s v="Liability"/>
    <x v="3"/>
    <s v="Financial Lines"/>
    <s v="Cyber Liability Insurance"/>
  </r>
  <r>
    <x v="14"/>
    <x v="14"/>
    <x v="0"/>
    <x v="0"/>
    <n v="2500000"/>
    <x v="3"/>
    <x v="4"/>
    <x v="0"/>
    <s v="Ahmedabad"/>
    <s v="Employee Benefits (EB)"/>
    <x v="0"/>
    <s v="Mediclaim"/>
    <s v="Group Medical"/>
  </r>
  <r>
    <x v="15"/>
    <x v="15"/>
    <x v="3"/>
    <x v="3"/>
    <n v="1400000"/>
    <x v="2"/>
    <x v="5"/>
    <x v="0"/>
    <s v="Ahmedabad"/>
    <s v="Employee Benefits (EB)"/>
    <x v="0"/>
    <s v="Mediclaim"/>
    <s v="Group Medical"/>
  </r>
  <r>
    <x v="16"/>
    <x v="16"/>
    <x v="3"/>
    <x v="3"/>
    <n v="4500000"/>
    <x v="8"/>
    <x v="6"/>
    <x v="0"/>
    <s v="Ahmedabad"/>
    <s v="Employee Benefits (EB)"/>
    <x v="2"/>
    <s v="Miscellaneous"/>
    <s v="Group Medical"/>
  </r>
  <r>
    <x v="17"/>
    <x v="17"/>
    <x v="0"/>
    <x v="0"/>
    <n v="9500000"/>
    <x v="4"/>
    <x v="7"/>
    <x v="1"/>
    <s v="Ahmedabad"/>
    <s v="Employee Benefits (EB)"/>
    <x v="0"/>
    <s v="Mediclaim"/>
    <s v="Group Medical"/>
  </r>
  <r>
    <x v="18"/>
    <x v="18"/>
    <x v="3"/>
    <x v="3"/>
    <n v="4500000"/>
    <x v="9"/>
    <x v="8"/>
    <x v="0"/>
    <s v="Ahmedabad"/>
    <s v="Employee Benefits (EB)"/>
    <x v="0"/>
    <s v="Mediclaim"/>
    <s v="Group Medical"/>
  </r>
  <r>
    <x v="19"/>
    <x v="19"/>
    <x v="0"/>
    <x v="0"/>
    <n v="0"/>
    <x v="2"/>
    <x v="9"/>
    <x v="0"/>
    <s v="Ahmedabad"/>
    <s v="Employee Benefits (EB)"/>
    <x v="0"/>
    <s v="Mediclaim"/>
    <s v="Group Medical"/>
  </r>
  <r>
    <x v="20"/>
    <x v="20"/>
    <x v="0"/>
    <x v="0"/>
    <n v="6000000"/>
    <x v="9"/>
    <x v="4"/>
    <x v="0"/>
    <s v="Ahmedabad"/>
    <s v="Employee Benefits (EB)"/>
    <x v="0"/>
    <s v="Mediclaim"/>
    <s v="Group Medical"/>
  </r>
  <r>
    <x v="21"/>
    <x v="21"/>
    <x v="3"/>
    <x v="3"/>
    <n v="600000"/>
    <x v="2"/>
    <x v="10"/>
    <x v="0"/>
    <s v="Ahmedabad"/>
    <s v="Emerging Corporates Group (ECG)"/>
    <x v="0"/>
    <s v="Mediclaim"/>
    <s v="Group Medical"/>
  </r>
  <r>
    <x v="22"/>
    <x v="22"/>
    <x v="3"/>
    <x v="3"/>
    <n v="210000"/>
    <x v="10"/>
    <x v="10"/>
    <x v="0"/>
    <s v="Ahmedabad"/>
    <s v="Emerging Corporates Group (ECG)"/>
    <x v="0"/>
    <s v="Mediclaim"/>
    <s v="Group Personal Accident"/>
  </r>
  <r>
    <x v="23"/>
    <x v="23"/>
    <x v="3"/>
    <x v="3"/>
    <n v="300000"/>
    <x v="11"/>
    <x v="7"/>
    <x v="1"/>
    <s v="Ahmedabad"/>
    <s v="Liability"/>
    <x v="3"/>
    <s v="Financial Lines"/>
    <s v="Commercial General Liability"/>
  </r>
  <r>
    <x v="24"/>
    <x v="24"/>
    <x v="3"/>
    <x v="3"/>
    <n v="300000"/>
    <x v="11"/>
    <x v="7"/>
    <x v="1"/>
    <s v="Ahmedabad"/>
    <s v="Liability"/>
    <x v="3"/>
    <s v="Financial Lines"/>
    <s v="Commercial Crime Insurance"/>
  </r>
  <r>
    <x v="25"/>
    <x v="25"/>
    <x v="3"/>
    <x v="3"/>
    <n v="5000000"/>
    <x v="12"/>
    <x v="10"/>
    <x v="0"/>
    <s v="Ahmedabad"/>
    <s v="Employee Benefits (EB)"/>
    <x v="0"/>
    <s v="Mediclaim"/>
    <s v="Group Medical"/>
  </r>
  <r>
    <x v="26"/>
    <x v="26"/>
    <x v="0"/>
    <x v="0"/>
    <n v="0"/>
    <x v="2"/>
    <x v="11"/>
    <x v="1"/>
    <s v="Ahmedabad"/>
    <s v="Marine"/>
    <x v="1"/>
    <s v="Marine Cargo"/>
    <s v="Marine Combo policy ( EXIM +Inland)"/>
  </r>
  <r>
    <x v="27"/>
    <x v="27"/>
    <x v="2"/>
    <x v="2"/>
    <n v="90000000"/>
    <x v="4"/>
    <x v="12"/>
    <x v="0"/>
    <s v="Ahmedabad"/>
    <s v="Property / BI"/>
    <x v="4"/>
    <s v="Constructions &amp;amp; Infrastructure"/>
    <s v="Industrial All Risks"/>
  </r>
  <r>
    <x v="28"/>
    <x v="28"/>
    <x v="0"/>
    <x v="0"/>
    <n v="0"/>
    <x v="13"/>
    <x v="7"/>
    <x v="2"/>
    <s v="Ahmedabad"/>
    <s v="Marine"/>
    <x v="1"/>
    <s v="Marine Cargo"/>
    <s v="Marine Cargo"/>
  </r>
  <r>
    <x v="29"/>
    <x v="29"/>
    <x v="4"/>
    <x v="4"/>
    <n v="0"/>
    <x v="14"/>
    <x v="1"/>
    <x v="0"/>
    <s v="Ahmedabad"/>
    <s v="Property / BI"/>
    <x v="4"/>
    <s v="Constructions &amp;amp; Infrastructure"/>
    <s v="Fire &amp;amp; Special Perils"/>
  </r>
  <r>
    <x v="30"/>
    <x v="30"/>
    <x v="4"/>
    <x v="4"/>
    <n v="300000"/>
    <x v="1"/>
    <x v="1"/>
    <x v="0"/>
    <s v="Ahmedabad"/>
    <s v="Construction, Power &amp; Infrastructure"/>
    <x v="5"/>
    <s v="Engineering"/>
    <s v="Contractors All Risk"/>
  </r>
  <r>
    <x v="31"/>
    <x v="31"/>
    <x v="4"/>
    <x v="4"/>
    <n v="0"/>
    <x v="4"/>
    <x v="1"/>
    <x v="0"/>
    <s v="Ahmedabad"/>
    <s v="Property / BI"/>
    <x v="4"/>
    <s v="Constructions &amp;amp; Infrastructure"/>
    <s v="Fire &amp;amp; Special Perils"/>
  </r>
  <r>
    <x v="32"/>
    <x v="32"/>
    <x v="4"/>
    <x v="4"/>
    <n v="300000"/>
    <x v="14"/>
    <x v="1"/>
    <x v="0"/>
    <s v="Ahmedabad"/>
    <s v="Property / BI"/>
    <x v="4"/>
    <s v="Constructions &amp;amp; Infrastructure"/>
    <s v="Fire &amp;amp; Special Perils"/>
  </r>
  <r>
    <x v="33"/>
    <x v="33"/>
    <x v="4"/>
    <x v="4"/>
    <n v="1000000"/>
    <x v="2"/>
    <x v="13"/>
    <x v="0"/>
    <s v="Ahmedabad"/>
    <s v="Property / BI"/>
    <x v="4"/>
    <s v="Constructions &amp;amp; Infrastructure"/>
    <s v="Fire &amp;amp; Special Perils"/>
  </r>
  <r>
    <x v="34"/>
    <x v="34"/>
    <x v="4"/>
    <x v="4"/>
    <n v="0"/>
    <x v="9"/>
    <x v="2"/>
    <x v="0"/>
    <s v="Ahmedabad"/>
    <s v="Property / BI"/>
    <x v="4"/>
    <s v="Constructions &amp;amp; Infrastructure"/>
    <s v="Fire &amp;amp; Special Perils"/>
  </r>
  <r>
    <x v="35"/>
    <x v="35"/>
    <x v="4"/>
    <x v="4"/>
    <n v="0"/>
    <x v="4"/>
    <x v="2"/>
    <x v="0"/>
    <s v="Ahmedabad"/>
    <s v="Property / BI"/>
    <x v="4"/>
    <s v="Constructions &amp;amp; Infrastructure"/>
    <s v="Fire &amp;amp; Special Perils"/>
  </r>
  <r>
    <x v="36"/>
    <x v="36"/>
    <x v="4"/>
    <x v="4"/>
    <n v="0"/>
    <x v="4"/>
    <x v="2"/>
    <x v="0"/>
    <s v="Ahmedabad"/>
    <s v="Property / BI"/>
    <x v="4"/>
    <s v="Constructions &amp;amp; Infrastructure"/>
    <s v="Fire &amp;amp; Special Perils"/>
  </r>
  <r>
    <x v="37"/>
    <x v="37"/>
    <x v="4"/>
    <x v="4"/>
    <n v="0"/>
    <x v="0"/>
    <x v="2"/>
    <x v="0"/>
    <s v="Ahmedabad"/>
    <s v="Property / BI"/>
    <x v="4"/>
    <s v="Constructions &amp;amp; Infrastructure"/>
    <s v="Fire &amp;amp; Special Perils"/>
  </r>
  <r>
    <x v="38"/>
    <x v="38"/>
    <x v="2"/>
    <x v="2"/>
    <n v="0"/>
    <x v="9"/>
    <x v="2"/>
    <x v="0"/>
    <s v="Ahmedabad"/>
    <s v="Crises Mgmt / Terr / Political Risks / K&amp;amp;R"/>
    <x v="6"/>
    <s v="Political Risks"/>
    <s v="SABOTAGE &amp;amp; TERRORISM &amp;amp; Political Violence"/>
  </r>
  <r>
    <x v="39"/>
    <x v="39"/>
    <x v="2"/>
    <x v="2"/>
    <n v="500000"/>
    <x v="14"/>
    <x v="14"/>
    <x v="0"/>
    <s v="Ahmedabad"/>
    <s v="Construction, Power &amp; Infrastructure"/>
    <x v="5"/>
    <s v="Engineering"/>
    <s v="Contractors All Risk"/>
  </r>
  <r>
    <x v="40"/>
    <x v="40"/>
    <x v="2"/>
    <x v="2"/>
    <n v="1000000"/>
    <x v="2"/>
    <x v="7"/>
    <x v="0"/>
    <s v="Ahmedabad"/>
    <s v="Construction, Power &amp; Infrastructure"/>
    <x v="5"/>
    <s v="Engineering"/>
    <s v="Contractors All Risk"/>
  </r>
  <r>
    <x v="41"/>
    <x v="41"/>
    <x v="3"/>
    <x v="3"/>
    <n v="500000"/>
    <x v="15"/>
    <x v="7"/>
    <x v="0"/>
    <s v="Ahmedabad"/>
    <s v="Construction, Power &amp; Infrastructure"/>
    <x v="5"/>
    <s v="Engineering"/>
    <s v="Contractors All Risk"/>
  </r>
  <r>
    <x v="42"/>
    <x v="42"/>
    <x v="3"/>
    <x v="3"/>
    <n v="300000"/>
    <x v="16"/>
    <x v="7"/>
    <x v="0"/>
    <s v="Ahmedabad"/>
    <s v="Construction, Power &amp; Infrastructure"/>
    <x v="5"/>
    <s v="Engineering"/>
    <s v="Contractors All Risk"/>
  </r>
  <r>
    <x v="43"/>
    <x v="43"/>
    <x v="0"/>
    <x v="0"/>
    <n v="700000"/>
    <x v="2"/>
    <x v="14"/>
    <x v="0"/>
    <s v="Ahmedabad"/>
    <s v="Property / BI"/>
    <x v="4"/>
    <s v="Constructions &amp;amp; Infrastructure"/>
    <s v="Fire &amp;amp; Special Perils"/>
  </r>
  <r>
    <x v="44"/>
    <x v="44"/>
    <x v="3"/>
    <x v="3"/>
    <n v="800000"/>
    <x v="14"/>
    <x v="7"/>
    <x v="0"/>
    <s v="Ahmedabad"/>
    <s v="Construction, Power &amp; Infrastructure"/>
    <x v="5"/>
    <s v="Engineering"/>
    <s v="Contractors All Risk"/>
  </r>
  <r>
    <x v="45"/>
    <x v="45"/>
    <x v="0"/>
    <x v="0"/>
    <n v="0"/>
    <x v="17"/>
    <x v="15"/>
    <x v="1"/>
    <s v="Ahmedabad"/>
    <s v="Property / BI"/>
    <x v="4"/>
    <s v="Constructions &amp;amp; Infrastructure"/>
    <s v="Fire &amp;amp; Special Perils"/>
  </r>
  <r>
    <x v="46"/>
    <x v="46"/>
    <x v="2"/>
    <x v="2"/>
    <n v="1000000"/>
    <x v="2"/>
    <x v="14"/>
    <x v="0"/>
    <s v="Ahmedabad"/>
    <s v="Property / BI"/>
    <x v="4"/>
    <s v="Constructions &amp;amp; Infrastructure"/>
    <s v="Fire &amp;amp; Special Perils"/>
  </r>
  <r>
    <x v="47"/>
    <x v="47"/>
    <x v="0"/>
    <x v="0"/>
    <n v="0"/>
    <x v="14"/>
    <x v="7"/>
    <x v="2"/>
    <s v="Ahmedabad"/>
    <s v="Property / BI"/>
    <x v="4"/>
    <s v="Constructions &amp;amp; Infrastructure"/>
    <s v="Fire &amp;amp; Special Perils"/>
  </r>
  <r>
    <x v="48"/>
    <x v="48"/>
    <x v="2"/>
    <x v="2"/>
    <n v="0"/>
    <x v="14"/>
    <x v="1"/>
    <x v="0"/>
    <s v="Ahmedabad"/>
    <s v="Liability"/>
    <x v="3"/>
    <s v="Financial Lines"/>
    <s v="Director &amp;amp; Officers / Management  Liabil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9F4E5-1F43-4C2F-A992-BE2D12954473}" name="PivotTable11" cacheId="1" applyNumberFormats="0" applyBorderFormats="0" applyFontFormats="0" applyPatternFormats="0" applyAlignmentFormats="0" applyWidthHeightFormats="1" dataCaption="Values" tag="7e705978-b0d4-40b0-bcf5-b72d03804c17" updatedVersion="8" minRefreshableVersion="3" useAutoFormatting="1" subtotalHiddenItems="1" itemPrintTitles="1" createdVersion="8" indent="0" outline="1" outlineData="1" multipleFieldFilters="0">
  <location ref="B19:B20" firstHeaderRow="1" firstDataRow="1" firstDataCol="0"/>
  <pivotFields count="3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name="Sum of Cross sell bugdet" fld="2" baseField="0" baseItem="0" numFmtId="164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  <x15:activeTabTopLevelEntity name="[NN EN 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1EA02-9110-47FF-B198-5D74CDBA1F4A}" name="PivotTable21" cacheId="11" applyNumberFormats="0" applyBorderFormats="0" applyFontFormats="0" applyPatternFormats="0" applyAlignmentFormats="0" applyWidthHeightFormats="1" dataCaption="Values" tag="e18a6061-f284-4bd2-9160-efac5affb623" updatedVersion="8" minRefreshableVersion="3" useAutoFormatting="1" subtotalHiddenItems="1" itemPrintTitles="1" createdVersion="8" indent="0" outline="1" outlineData="1" multipleFieldFilters="0" chartFormat="15">
  <location ref="A1:F14" firstHeaderRow="1" firstDataRow="2" firstDataCol="1"/>
  <pivotFields count="3">
    <pivotField axis="axisRow" allDrilled="1" subtotalTop="0" showAll="0" sortType="ascending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efaultSubtotal="0" defaultAttributeDrillState="1">
      <items count="4">
        <item x="1"/>
        <item x="2"/>
        <item x="3"/>
        <item x="0"/>
      </items>
    </pivotField>
    <pivotField dataField="1" subtotalTop="0" showAll="0" defaultSubtotal="0"/>
  </pivotFields>
  <rowFields count="1">
    <field x="0"/>
  </rowFields>
  <rowItems count="12">
    <i>
      <x v="6"/>
    </i>
    <i>
      <x v="5"/>
    </i>
    <i>
      <x v="4"/>
    </i>
    <i>
      <x/>
    </i>
    <i>
      <x v="7"/>
    </i>
    <i>
      <x v="8"/>
    </i>
    <i>
      <x v="10"/>
    </i>
    <i>
      <x v="1"/>
    </i>
    <i>
      <x v="9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voice_number" fld="2" subtotal="count" baseField="0" baseItem="5"/>
  </dataFields>
  <chartFormats count="16"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7DB72-C458-49AE-82E0-9AEADC3C03C2}" name="PivotTable22" cacheId="7" applyNumberFormats="0" applyBorderFormats="0" applyFontFormats="0" applyPatternFormats="0" applyAlignmentFormats="0" applyWidthHeightFormats="1" dataCaption="Values" tag="bd6b0e90-1432-4989-aeb0-d725537190e4" updatedVersion="8" minRefreshableVersion="3" useAutoFormatting="1" subtotalHiddenItems="1" itemPrintTitles="1" createdVersion="8" indent="0" outline="1" outlineData="1" multipleFieldFilters="0" chartFormat="6">
  <location ref="A1:B11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0">
    <i>
      <x v="6"/>
    </i>
    <i>
      <x v="2"/>
    </i>
    <i>
      <x v="3"/>
    </i>
    <i>
      <x v="5"/>
    </i>
    <i>
      <x v="4"/>
    </i>
    <i>
      <x v="1"/>
    </i>
    <i>
      <x v="7"/>
    </i>
    <i>
      <x v="8"/>
    </i>
    <i>
      <x/>
    </i>
    <i t="grand">
      <x/>
    </i>
  </rowItems>
  <colItems count="1">
    <i/>
  </colItems>
  <dataFields count="1">
    <dataField name="Count of global_attendees" fld="0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DD414-46FF-4DD2-A6BA-E9F9D579A1ED}" name="PivotTable23" cacheId="6" applyNumberFormats="0" applyBorderFormats="0" applyFontFormats="0" applyPatternFormats="0" applyAlignmentFormats="0" applyWidthHeightFormats="1" dataCaption="Values" tag="79686497-dac5-4041-9a98-7f862a7baab5" updatedVersion="8" minRefreshableVersion="3" useAutoFormatting="1" subtotalHiddenItems="1" itemPrintTitles="1" createdVersion="8" indent="0" outline="1" outlineData="1" multipleFieldFilters="0" chartFormat="2">
  <location ref="A17:B20" firstHeaderRow="1" firstDataRow="1" firstDataCol="1"/>
  <pivotFields count="6">
    <pivotField dataField="1" subtotalTop="0" showAll="0" defaultSubtotal="0"/>
    <pivotField allDrilled="1" subtotalTop="0" showAll="0" sortType="a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>
      <items count="2">
        <item x="0" e="0"/>
        <item x="1" e="0"/>
      </items>
    </pivotField>
    <pivotField axis="axisRow" allDrilled="1" subtotalTop="0" showAll="0" dataSourceSort="1" defaultSubtotal="0">
      <items count="2">
        <item x="0" e="0"/>
        <item x="1" e="0"/>
      </items>
    </pivotField>
  </pivotFields>
  <rowFields count="4">
    <field x="5"/>
    <field x="4"/>
    <field x="3"/>
    <field x="2"/>
  </rowFields>
  <rowItems count="3">
    <i>
      <x/>
    </i>
    <i>
      <x v="1"/>
    </i>
    <i t="grand">
      <x/>
    </i>
  </rowItems>
  <colItems count="1">
    <i/>
  </colItems>
  <dataFields count="1">
    <dataField name="Count of global_attende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56"/>
    <rowHierarchyUsage hierarchyUsage="57"/>
    <rowHierarchyUsage hierarchyUsage="58"/>
    <rowHierarchyUsage hierarchyUsage="5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E1F6D-7094-4CD6-AB18-B333DDD39D3A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4:B19" firstHeaderRow="1" firstDataRow="1" firstDataCol="1" rowPageCount="1" colPageCount="1"/>
  <pivotFields count="13">
    <pivotField axis="axisRow" showAll="0" measureFilter="1" sortType="de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6">
        <item x="1"/>
        <item x="0"/>
        <item x="4"/>
        <item x="3"/>
        <item x="2"/>
        <item t="default"/>
      </items>
    </pivotField>
    <pivotField showAll="0">
      <items count="6">
        <item x="0"/>
        <item x="4"/>
        <item x="3"/>
        <item x="2"/>
        <item x="1"/>
        <item t="default"/>
      </items>
    </pivotField>
    <pivotField showAll="0"/>
    <pivotField dataField="1" showAll="0">
      <items count="19">
        <item x="13"/>
        <item x="6"/>
        <item x="1"/>
        <item x="10"/>
        <item x="16"/>
        <item x="11"/>
        <item x="14"/>
        <item x="15"/>
        <item x="5"/>
        <item x="2"/>
        <item x="3"/>
        <item x="7"/>
        <item x="4"/>
        <item x="12"/>
        <item x="9"/>
        <item x="8"/>
        <item x="0"/>
        <item x="17"/>
        <item t="default"/>
      </items>
    </pivotField>
    <pivotField numFmtId="1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 v="17"/>
    </i>
    <i>
      <x v="16"/>
    </i>
    <i>
      <x v="12"/>
    </i>
    <i>
      <x v="10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/>
  </dataFields>
  <pivotTableStyleInfo name="PivotStyleLight16" showRowHeaders="1" showColHeaders="1" showRowStripes="0" showColStripes="0" showLastColumn="1"/>
  <filters count="1">
    <filter fld="0" type="count" evalOrder="-1" id="10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58A63F-F51A-4DAE-9339-89C1ED361C3E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 rowPageCount="1" colPageCount="1"/>
  <pivotFields count="13">
    <pivotField axis="axisRow" showAll="0" measureFilter="1" sortType="a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dataFiel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">
    <i>
      <x v="10"/>
    </i>
    <i>
      <x v="12"/>
    </i>
    <i>
      <x v="16"/>
    </i>
    <i>
      <x v="17"/>
    </i>
    <i t="grand">
      <x/>
    </i>
  </rowItems>
  <colItems count="1">
    <i/>
  </colItems>
  <pageFields count="1">
    <pageField fld="7" hier="-1"/>
  </pageFields>
  <dataFields count="1">
    <dataField name="Sum of revenue_amount" fld="5" baseField="0" baseItem="0" numFmtId="167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EDA27-FC3E-4086-BC85-749550A83E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M8:N12" firstHeaderRow="1" firstDataRow="1" firstDataCol="1"/>
  <pivotFields count="13">
    <pivotField showAll="0" measureFilter="1" sortType="ascending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dataField="1"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Row" multipleItemSelectionAllowed="1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revenue_amount" fld="5" baseField="0" baseItem="0" numFmtId="167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4" filterVal="4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FAC3C-43AD-4637-A9F4-3FD529CDF746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5:H6" firstHeaderRow="1" firstDataRow="1" firstDataCol="0" rowPageCount="1" colPageCount="1"/>
  <pivotFields count="13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dataField="1" showAll="0"/>
    <pivotField showAll="0"/>
    <pivotField showAll="0"/>
    <pivotField showAll="0"/>
    <pivotField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Total Opportunitie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904D8-A234-4428-BD8C-6BCB341CD25C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26:B34" firstHeaderRow="1" firstDataRow="1" firstDataCol="1" rowPageCount="1" colPageCount="1"/>
  <pivotFields count="13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showAll="0"/>
    <pivotField numFmtId="14"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7" hier="-1"/>
  </pageFields>
  <dataFields count="1">
    <dataField name="Count of opportunity_name" fld="0" subtotal="count" baseField="0" baseItem="0"/>
  </dataFields>
  <chartFormats count="8">
    <chartFormat chart="1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6" format="2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6" format="2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6" format="29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6" format="30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16" format="3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16" format="32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4F559-3C27-4162-8F7B-F88AF86B8C0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1:H12" firstHeaderRow="1" firstDataRow="1" firstDataCol="0" rowPageCount="1" colPageCount="1"/>
  <pivotFields count="13">
    <pivotField dataField="1"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showAll="0"/>
    <pivotField numFmtId="14" showAll="0">
      <items count="17">
        <item x="7"/>
        <item x="15"/>
        <item x="8"/>
        <item x="11"/>
        <item x="0"/>
        <item x="9"/>
        <item x="10"/>
        <item x="4"/>
        <item x="5"/>
        <item x="6"/>
        <item x="14"/>
        <item x="1"/>
        <item x="3"/>
        <item x="2"/>
        <item x="13"/>
        <item x="12"/>
        <item t="default"/>
      </items>
    </pivotField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7" hier="-1"/>
  </pageFields>
  <dataFields count="1">
    <dataField name="Count of opportunity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54641-8DF9-4F3B-81DE-B3615835A5A6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D26:E30" firstHeaderRow="1" firstDataRow="1" firstDataCol="1"/>
  <pivotFields count="13">
    <pivotField showAll="0">
      <items count="50">
        <item x="33"/>
        <item x="1"/>
        <item x="35"/>
        <item x="29"/>
        <item x="34"/>
        <item x="2"/>
        <item x="22"/>
        <item x="21"/>
        <item x="30"/>
        <item x="36"/>
        <item x="16"/>
        <item x="13"/>
        <item x="37"/>
        <item x="38"/>
        <item x="20"/>
        <item x="15"/>
        <item x="0"/>
        <item x="45"/>
        <item x="18"/>
        <item x="40"/>
        <item x="12"/>
        <item x="23"/>
        <item x="24"/>
        <item x="42"/>
        <item x="10"/>
        <item x="11"/>
        <item x="3"/>
        <item x="44"/>
        <item x="27"/>
        <item x="14"/>
        <item x="39"/>
        <item x="28"/>
        <item x="26"/>
        <item x="25"/>
        <item x="43"/>
        <item x="46"/>
        <item x="6"/>
        <item x="5"/>
        <item x="4"/>
        <item x="8"/>
        <item x="31"/>
        <item x="47"/>
        <item x="7"/>
        <item x="41"/>
        <item x="17"/>
        <item x="19"/>
        <item x="48"/>
        <item x="9"/>
        <item x="32"/>
        <item t="default"/>
      </items>
    </pivotField>
    <pivotField showAll="0"/>
    <pivotField showAll="0"/>
    <pivotField showAll="0"/>
    <pivotField showAll="0"/>
    <pivotField dataField="1" showAll="0"/>
    <pivotField numFmtId="14" showAll="0"/>
    <pivotField axis="axisRow" multipleItemSelectionAllowed="1" showAll="0">
      <items count="4">
        <item x="1"/>
        <item x="2"/>
        <item x="0"/>
        <item t="default"/>
      </items>
    </pivotField>
    <pivotField showAll="0"/>
    <pivotField showAll="0"/>
    <pivotField showAll="0">
      <items count="8">
        <item x="0"/>
        <item x="5"/>
        <item x="4"/>
        <item x="3"/>
        <item x="1"/>
        <item x="2"/>
        <item x="6"/>
        <item t="default"/>
      </items>
    </pivotField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5" baseField="0" baseItem="0"/>
  </dataFields>
  <chartFormats count="2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6BCB8-FE12-419B-BE17-61D6739286F6}" name="PivotTable10" cacheId="8" applyNumberFormats="0" applyBorderFormats="0" applyFontFormats="0" applyPatternFormats="0" applyAlignmentFormats="0" applyWidthHeightFormats="1" dataCaption="Values" tag="ebb3db66-5983-4905-aeb5-3d9ed3f4b7bb" updatedVersion="8" minRefreshableVersion="3" useAutoFormatting="1" subtotalHiddenItems="1" itemPrintTitles="1" createdVersion="8" indent="0" outline="1" outlineData="1" multipleFieldFilters="0">
  <location ref="A13:B15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1">
    <field x="3"/>
  </rowFields>
  <rowItems count="2">
    <i>
      <x/>
    </i>
    <i t="grand">
      <x/>
    </i>
  </rowItems>
  <colItems count="1">
    <i/>
  </colItems>
  <dataFields count="1">
    <dataField name="Sum of Amount" fld="2" baseField="0" baseItem="0"/>
  </dataFields>
  <formats count="1">
    <format dxfId="10">
      <pivotArea collapsedLevelsAreSubtotals="1" fieldPosition="0">
        <references count="1">
          <reference field="3" count="0"/>
        </references>
      </pivotArea>
    </format>
  </format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04063-7E57-4752-97CF-678FFD19B45B}" name="PivotTable9" cacheId="12" applyNumberFormats="0" applyBorderFormats="0" applyFontFormats="0" applyPatternFormats="0" applyAlignmentFormats="0" applyWidthHeightFormats="1" dataCaption="Values" tag="037c171d-f92a-457e-b590-4eaca5051392" updatedVersion="8" minRefreshableVersion="3" useAutoFormatting="1" subtotalHiddenItems="1" itemPrintTitles="1" createdVersion="8" indent="0" outline="1" outlineData="1" multipleFieldFilters="0">
  <location ref="A3:E7" firstHeaderRow="1" firstDataRow="3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2">
    <i>
      <x/>
    </i>
    <i t="grand">
      <x/>
    </i>
  </rowItems>
  <colFields count="2">
    <field x="-2"/>
    <field x="3"/>
  </colFields>
  <colItems count="4">
    <i>
      <x/>
      <x/>
    </i>
    <i i="1">
      <x v="1"/>
      <x/>
    </i>
    <i t="grand">
      <x/>
    </i>
    <i t="grand" i="1">
      <x v="1"/>
    </i>
  </colItems>
  <dataFields count="2">
    <dataField name="Sum of Amount" fld="1" baseField="0" baseItem="0"/>
    <dataField name="Sum of Amount" fld="2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-2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brokerage_202001231040]"/>
        <x15:activeTabTopLevelEntity name="[fees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C2B52-DE68-4D35-A515-06BA8DC0BEE1}" name="PivotTable14" cacheId="2" applyNumberFormats="0" applyBorderFormats="0" applyFontFormats="0" applyPatternFormats="0" applyAlignmentFormats="0" applyWidthHeightFormats="1" dataCaption="Values" tag="37e36610-5d37-42fd-8391-3a45fa7eafc8" updatedVersion="8" minRefreshableVersion="3" useAutoFormatting="1" subtotalHiddenItems="1" itemPrintTitles="1" createdVersion="8" indent="0" outline="1" outlineData="1" multipleFieldFilters="0">
  <location ref="D12:D13" firstHeaderRow="1" firstDataRow="1" firstDataCol="0"/>
  <pivotFields count="4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name="Sum of Renewal Budget" fld="3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  <x15:activeTabTopLevelEntity name="[invoice_202001231041]"/>
        <x15:activeTabTopLevelEntity name="[NN EN 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086B8-1E25-416C-A4B3-8E0CA0DBEBD3}" name="PivotTable13" cacheId="9" applyNumberFormats="0" applyBorderFormats="0" applyFontFormats="0" applyPatternFormats="0" applyAlignmentFormats="0" applyWidthHeightFormats="1" dataCaption="Values" tag="8e207539-69a4-4b25-b121-b5b1c90437ad" updatedVersion="8" minRefreshableVersion="3" useAutoFormatting="1" subtotalHiddenItems="1" itemPrintTitles="1" createdVersion="8" indent="0" outline="1" outlineData="1" multipleFieldFilters="0">
  <location ref="A12:B14" firstHeaderRow="1" firstDataRow="1" firstDataCol="1"/>
  <pivotFields count="4">
    <pivotField allDrilled="1" subtotalTop="0" showAll="0" dataSourceSort="1" defaultSubtotal="0" defaultAttributeDrillState="1">
      <items count="1">
        <item s="1" x="0"/>
      </items>
    </pivotField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2"/>
  </rowFields>
  <rowItems count="2">
    <i>
      <x/>
    </i>
    <i t="grand">
      <x/>
    </i>
  </rowItems>
  <colItems count="1">
    <i/>
  </colItems>
  <dataFields count="1">
    <dataField name="Sum of Amount" fld="3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96F39-D759-49DC-AA87-045899F852E2}" name="PivotTable12" cacheId="3" applyNumberFormats="0" applyBorderFormats="0" applyFontFormats="0" applyPatternFormats="0" applyAlignmentFormats="0" applyWidthHeightFormats="1" dataCaption="Values" tag="ffc05d82-aba3-4cb2-a6f2-4d0db374b6f2" updatedVersion="8" minRefreshableVersion="3" useAutoFormatting="1" subtotalHiddenItems="1" itemPrintTitles="1" createdVersion="8" indent="0" outline="1" outlineData="1" multipleFieldFilters="0">
  <location ref="A3:E7" firstHeaderRow="1" firstDataRow="3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Fields count="2">
    <field x="2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Sum of Amount" fld="1" baseField="0" baseItem="0"/>
    <dataField name="Sum of Amount" fld="3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2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B4C6C-9A2E-4B2C-A138-0D8474A103C8}" name="PivotTable2" cacheId="4" applyNumberFormats="0" applyBorderFormats="0" applyFontFormats="0" applyPatternFormats="0" applyAlignmentFormats="0" applyWidthHeightFormats="1" dataCaption="Values" tag="be473463-9675-4655-8a4d-2ac214b7db3e" updatedVersion="8" minRefreshableVersion="3" useAutoFormatting="1" subtotalHiddenItems="1" itemPrintTitles="1" createdVersion="8" indent="0" outline="1" outlineData="1" multipleFieldFilters="0">
  <location ref="B7:F11" firstHeaderRow="1" firstDataRow="3" firstDataCol="1"/>
  <pivotFields count="4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</pivotFields>
  <rowFields count="1">
    <field x="0"/>
  </rowFields>
  <rowItems count="2">
    <i>
      <x/>
    </i>
    <i t="grand">
      <x/>
    </i>
  </rowItems>
  <colFields count="2">
    <field x="-2"/>
    <field x="3"/>
  </colFields>
  <colItems count="4">
    <i>
      <x/>
      <x/>
    </i>
    <i i="1">
      <x v="1"/>
      <x/>
    </i>
    <i t="grand">
      <x/>
    </i>
    <i t="grand" i="1">
      <x v="1"/>
    </i>
  </colItems>
  <dataFields count="2">
    <dataField name="Sum of Amount" fld="1" baseField="0" baseItem="0"/>
    <dataField name="Sum of Amount" fld="2" baseField="0" baseItem="0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-2"/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fees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004414-0854-42E4-9BE8-B1AE1E8D2916}" name="PivotTable5" cacheId="5" applyNumberFormats="0" applyBorderFormats="0" applyFontFormats="0" applyPatternFormats="0" applyAlignmentFormats="0" applyWidthHeightFormats="1" dataCaption="Values" tag="d3f0ea13-6bfa-4300-93ee-62aa32068a9b" updatedVersion="8" minRefreshableVersion="3" useAutoFormatting="1" subtotalHiddenItems="1" itemPrintTitles="1" createdVersion="8" indent="0" outline="1" outlineData="1" multipleFieldFilters="0">
  <location ref="B20:B21" firstHeaderRow="1" firstDataRow="1" firstDataCol="0"/>
  <pivotFields count="2">
    <pivotField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Items count="1">
    <i/>
  </rowItems>
  <colItems count="1">
    <i/>
  </colItems>
  <dataFields count="1">
    <dataField name="Sum of New Budget" fld="1" baseField="0" baseItem="0" numFmtId="164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invoice_202001231041]"/>
        <x15:activeTabTopLevelEntity name="[NN EN 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DA1FF-D48A-4D47-B924-299E2B0114DB}" name="PivotTable4" cacheId="10" applyNumberFormats="0" applyBorderFormats="0" applyFontFormats="0" applyPatternFormats="0" applyAlignmentFormats="0" applyWidthHeightFormats="1" dataCaption="Values" tag="05cf6383-dab8-471b-967f-a1d6eddb30ad" updatedVersion="8" minRefreshableVersion="3" useAutoFormatting="1" subtotalHiddenItems="1" itemPrintTitles="1" createdVersion="8" indent="0" outline="1" outlineData="1" multipleFieldFilters="0">
  <location ref="B14:C16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 of Amount" fld="1" baseField="0" baseItem="0" numFmtId="164"/>
  </dataFields>
  <pivotHierarchies count="8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invoice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DBA979A-69B7-4B7C-8FD0-A782AC206721}" autoFormatId="16" applyNumberFormats="0" applyBorderFormats="0" applyFontFormats="0" applyPatternFormats="0" applyAlignmentFormats="0" applyWidthHeightFormats="0">
  <queryTableRefresh nextId="14">
    <queryTableFields count="13">
      <queryTableField id="1" name="opportunity_name" tableColumnId="1"/>
      <queryTableField id="2" name="opportunity_id" tableColumnId="2"/>
      <queryTableField id="3" name="Account Exe Id" tableColumnId="3"/>
      <queryTableField id="4" name="Account Executive" tableColumnId="4"/>
      <queryTableField id="5" name="premium_amount" tableColumnId="5"/>
      <queryTableField id="6" name="revenue_amount" tableColumnId="6"/>
      <queryTableField id="7" name="closing_date" tableColumnId="7"/>
      <queryTableField id="8" name="stage" tableColumnId="8"/>
      <queryTableField id="9" name="branch" tableColumnId="9"/>
      <queryTableField id="10" name="specialty" tableColumnId="10"/>
      <queryTableField id="11" name="product_group" tableColumnId="11"/>
      <queryTableField id="12" name="product_sub_group" tableColumnId="12"/>
      <queryTableField id="13" name="risk_details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7BE1C0-8949-4269-B460-D69039474C0B}" name="gcrm_opportunity_202001231041" displayName="gcrm_opportunity_202001231041" ref="A1:M50" tableType="queryTable" totalsRowShown="0">
  <autoFilter ref="A1:M50" xr:uid="{FC7BE1C0-8949-4269-B460-D69039474C0B}"/>
  <tableColumns count="13">
    <tableColumn id="1" xr3:uid="{4514AB55-DE58-418D-97C8-D950B1DC3A18}" uniqueName="1" name="opportunity_name" queryTableFieldId="1" dataDxfId="9"/>
    <tableColumn id="2" xr3:uid="{D6C02E81-BC28-4EE0-9063-933A3A1BF8EA}" uniqueName="2" name="opportunity_id" queryTableFieldId="2" dataDxfId="8"/>
    <tableColumn id="3" xr3:uid="{1F388D79-E966-43E5-ABFE-B45A4A707A1C}" uniqueName="3" name="Account Exe Id" queryTableFieldId="3"/>
    <tableColumn id="4" xr3:uid="{E25BCDFF-DC7F-4423-ACB8-33EC19DFF03A}" uniqueName="4" name="Account Executive" queryTableFieldId="4" dataDxfId="7"/>
    <tableColumn id="5" xr3:uid="{B5763B94-100D-4D46-8407-F55041A4088B}" uniqueName="5" name="premium_amount" queryTableFieldId="5"/>
    <tableColumn id="6" xr3:uid="{DB8B15D5-A1B5-4820-A4A6-8B9005993F62}" uniqueName="6" name="revenue_amount" queryTableFieldId="6"/>
    <tableColumn id="7" xr3:uid="{512B0CF1-A574-4D95-9A61-B8D7A367780F}" uniqueName="7" name="closing_date" queryTableFieldId="7" dataDxfId="6"/>
    <tableColumn id="8" xr3:uid="{375601BE-DF87-48AD-AE00-B9AFAF4A46B4}" uniqueName="8" name="stage" queryTableFieldId="8" dataDxfId="5"/>
    <tableColumn id="9" xr3:uid="{A20C9446-B05E-403B-84A8-E43C57671BF4}" uniqueName="9" name="branch" queryTableFieldId="9" dataDxfId="4"/>
    <tableColumn id="10" xr3:uid="{02B7E7F5-6A5A-4188-8DFE-5B911CBF8F96}" uniqueName="10" name="specialty" queryTableFieldId="10" dataDxfId="3"/>
    <tableColumn id="11" xr3:uid="{2F63D5B6-5C47-4C60-AA1D-2553C8BFC981}" uniqueName="11" name="product_group" queryTableFieldId="11" dataDxfId="2"/>
    <tableColumn id="12" xr3:uid="{3A1B9174-52FD-4A64-9577-92517E6991C3}" uniqueName="12" name="product_sub_group" queryTableFieldId="12" dataDxfId="1"/>
    <tableColumn id="13" xr3:uid="{F79AC7C3-C93A-40BE-BFE9-58BB3C9815D4}" uniqueName="13" name="risk_details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7" Type="http://schemas.openxmlformats.org/officeDocument/2006/relationships/pivotTable" Target="../pivotTables/pivotTable19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6" Type="http://schemas.openxmlformats.org/officeDocument/2006/relationships/pivotTable" Target="../pivotTables/pivotTable18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6C06-9494-4ADD-A0C9-4C25B141C59A}">
  <dimension ref="I22"/>
  <sheetViews>
    <sheetView showGridLines="0" tabSelected="1" topLeftCell="A28" zoomScale="73" zoomScaleNormal="73" workbookViewId="0">
      <selection activeCell="AB17" sqref="AB17"/>
    </sheetView>
  </sheetViews>
  <sheetFormatPr defaultRowHeight="14.4" x14ac:dyDescent="0.3"/>
  <sheetData>
    <row r="22" spans="9:9" x14ac:dyDescent="0.3">
      <c r="I22" s="5"/>
    </row>
  </sheetData>
  <pageMargins left="0.7" right="0.7" top="0.75" bottom="0.75" header="0.3" footer="0.3"/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0AB2-53DE-45D6-99AD-ACB086DD98D2}">
  <dimension ref="A1:K24"/>
  <sheetViews>
    <sheetView topLeftCell="C1" workbookViewId="0">
      <selection activeCell="M8" sqref="M8"/>
    </sheetView>
  </sheetViews>
  <sheetFormatPr defaultRowHeight="14.4" x14ac:dyDescent="0.3"/>
  <cols>
    <col min="1" max="1" width="13.77734375" bestFit="1" customWidth="1"/>
    <col min="2" max="2" width="23.5546875" bestFit="1" customWidth="1"/>
    <col min="3" max="3" width="3.88671875" bestFit="1" customWidth="1"/>
    <col min="4" max="4" width="4.109375" bestFit="1" customWidth="1"/>
    <col min="5" max="5" width="10.77734375" bestFit="1" customWidth="1"/>
    <col min="6" max="13" width="10.33203125" bestFit="1" customWidth="1"/>
    <col min="14" max="14" width="10.77734375" bestFit="1" customWidth="1"/>
  </cols>
  <sheetData>
    <row r="1" spans="1:2" x14ac:dyDescent="0.3">
      <c r="A1" s="9" t="s">
        <v>24</v>
      </c>
      <c r="B1" t="s">
        <v>200</v>
      </c>
    </row>
    <row r="2" spans="1:2" x14ac:dyDescent="0.3">
      <c r="A2" s="10" t="s">
        <v>201</v>
      </c>
      <c r="B2">
        <v>1</v>
      </c>
    </row>
    <row r="3" spans="1:2" x14ac:dyDescent="0.3">
      <c r="A3" s="10" t="s">
        <v>16</v>
      </c>
      <c r="B3">
        <v>2</v>
      </c>
    </row>
    <row r="4" spans="1:2" x14ac:dyDescent="0.3">
      <c r="A4" s="10" t="s">
        <v>18</v>
      </c>
      <c r="B4">
        <v>2</v>
      </c>
    </row>
    <row r="5" spans="1:2" x14ac:dyDescent="0.3">
      <c r="A5" s="10" t="s">
        <v>21</v>
      </c>
      <c r="B5">
        <v>2</v>
      </c>
    </row>
    <row r="6" spans="1:2" x14ac:dyDescent="0.3">
      <c r="A6" s="10" t="s">
        <v>20</v>
      </c>
      <c r="B6">
        <v>3</v>
      </c>
    </row>
    <row r="7" spans="1:2" x14ac:dyDescent="0.3">
      <c r="A7" s="10" t="s">
        <v>15</v>
      </c>
      <c r="B7">
        <v>3</v>
      </c>
    </row>
    <row r="8" spans="1:2" x14ac:dyDescent="0.3">
      <c r="A8" s="10" t="s">
        <v>93</v>
      </c>
      <c r="B8">
        <v>4</v>
      </c>
    </row>
    <row r="9" spans="1:2" x14ac:dyDescent="0.3">
      <c r="A9" s="10" t="s">
        <v>13</v>
      </c>
      <c r="B9">
        <v>5</v>
      </c>
    </row>
    <row r="10" spans="1:2" x14ac:dyDescent="0.3">
      <c r="A10" s="10" t="s">
        <v>14</v>
      </c>
      <c r="B10">
        <v>6</v>
      </c>
    </row>
    <row r="11" spans="1:2" x14ac:dyDescent="0.3">
      <c r="A11" s="10" t="s">
        <v>28</v>
      </c>
      <c r="B11">
        <v>28</v>
      </c>
    </row>
    <row r="17" spans="1:11" x14ac:dyDescent="0.3">
      <c r="A17" s="9" t="s">
        <v>24</v>
      </c>
      <c r="B17" t="s">
        <v>200</v>
      </c>
    </row>
    <row r="18" spans="1:11" x14ac:dyDescent="0.3">
      <c r="A18" s="10" t="s">
        <v>202</v>
      </c>
      <c r="B18">
        <v>2</v>
      </c>
    </row>
    <row r="19" spans="1:11" x14ac:dyDescent="0.3">
      <c r="A19" s="10" t="s">
        <v>203</v>
      </c>
      <c r="B19">
        <v>26</v>
      </c>
    </row>
    <row r="20" spans="1:11" x14ac:dyDescent="0.3">
      <c r="A20" s="10" t="s">
        <v>28</v>
      </c>
      <c r="B20">
        <v>28</v>
      </c>
      <c r="F20" s="26" t="s">
        <v>202</v>
      </c>
      <c r="G20" s="26" t="s">
        <v>203</v>
      </c>
    </row>
    <row r="21" spans="1:11" x14ac:dyDescent="0.3">
      <c r="F21" s="31">
        <v>2</v>
      </c>
      <c r="G21" s="31">
        <v>26</v>
      </c>
    </row>
    <row r="23" spans="1:11" x14ac:dyDescent="0.3">
      <c r="K23" s="27"/>
    </row>
    <row r="24" spans="1:11" x14ac:dyDescent="0.3">
      <c r="J24" s="28"/>
      <c r="K24" s="29"/>
    </row>
  </sheetData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3256-D02B-42B5-BD37-958582CC5F9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88C37-9D3E-498D-BFE5-208BDF182EFA}">
  <dimension ref="A1:N34"/>
  <sheetViews>
    <sheetView workbookViewId="0">
      <selection activeCell="B17" sqref="B17"/>
    </sheetView>
  </sheetViews>
  <sheetFormatPr defaultRowHeight="14.4" x14ac:dyDescent="0.3"/>
  <cols>
    <col min="1" max="1" width="17.6640625" bestFit="1" customWidth="1"/>
    <col min="2" max="2" width="22.33203125" bestFit="1" customWidth="1"/>
    <col min="4" max="4" width="17.21875" bestFit="1" customWidth="1"/>
    <col min="5" max="5" width="22.33203125" bestFit="1" customWidth="1"/>
    <col min="8" max="8" width="17.44140625" bestFit="1" customWidth="1"/>
    <col min="9" max="9" width="6.33203125" bestFit="1" customWidth="1"/>
    <col min="12" max="13" width="17.21875" bestFit="1" customWidth="1"/>
    <col min="14" max="14" width="22.33203125" bestFit="1" customWidth="1"/>
  </cols>
  <sheetData>
    <row r="1" spans="1:14" x14ac:dyDescent="0.3">
      <c r="A1" s="9" t="s">
        <v>52</v>
      </c>
      <c r="B1" t="s">
        <v>190</v>
      </c>
    </row>
    <row r="3" spans="1:14" x14ac:dyDescent="0.3">
      <c r="A3" s="9" t="s">
        <v>24</v>
      </c>
      <c r="B3" t="s">
        <v>191</v>
      </c>
      <c r="H3" s="9" t="s">
        <v>52</v>
      </c>
      <c r="I3" t="s">
        <v>190</v>
      </c>
    </row>
    <row r="4" spans="1:14" x14ac:dyDescent="0.3">
      <c r="A4" s="10" t="s">
        <v>107</v>
      </c>
      <c r="B4" s="19">
        <v>350000</v>
      </c>
    </row>
    <row r="5" spans="1:14" x14ac:dyDescent="0.3">
      <c r="A5" s="10" t="s">
        <v>162</v>
      </c>
      <c r="B5" s="19">
        <v>400000</v>
      </c>
      <c r="H5" t="s">
        <v>192</v>
      </c>
    </row>
    <row r="6" spans="1:14" x14ac:dyDescent="0.3">
      <c r="A6" s="10" t="s">
        <v>58</v>
      </c>
      <c r="B6" s="19">
        <v>400000</v>
      </c>
      <c r="H6">
        <v>49</v>
      </c>
    </row>
    <row r="7" spans="1:14" x14ac:dyDescent="0.3">
      <c r="A7" s="10" t="s">
        <v>136</v>
      </c>
      <c r="B7" s="19">
        <v>500000</v>
      </c>
      <c r="H7">
        <f>GETPIVOTDATA("opportunity_id",$H$5)</f>
        <v>49</v>
      </c>
    </row>
    <row r="8" spans="1:14" x14ac:dyDescent="0.3">
      <c r="A8" s="10" t="s">
        <v>28</v>
      </c>
      <c r="B8" s="19">
        <v>1650000</v>
      </c>
      <c r="M8" s="9" t="s">
        <v>24</v>
      </c>
      <c r="N8" t="s">
        <v>191</v>
      </c>
    </row>
    <row r="9" spans="1:14" x14ac:dyDescent="0.3">
      <c r="H9" s="9" t="s">
        <v>52</v>
      </c>
      <c r="I9" t="s">
        <v>190</v>
      </c>
      <c r="M9" s="10" t="s">
        <v>60</v>
      </c>
      <c r="N9" s="19">
        <v>5919500</v>
      </c>
    </row>
    <row r="10" spans="1:14" x14ac:dyDescent="0.3">
      <c r="M10" s="10" t="s">
        <v>111</v>
      </c>
      <c r="N10" s="19">
        <v>899000</v>
      </c>
    </row>
    <row r="11" spans="1:14" x14ac:dyDescent="0.3">
      <c r="H11" t="s">
        <v>193</v>
      </c>
      <c r="M11" s="10" t="s">
        <v>141</v>
      </c>
      <c r="N11" s="19">
        <v>60000</v>
      </c>
    </row>
    <row r="12" spans="1:14" x14ac:dyDescent="0.3">
      <c r="A12" s="9" t="s">
        <v>52</v>
      </c>
      <c r="B12" t="s">
        <v>190</v>
      </c>
      <c r="D12" s="20" t="str">
        <f t="shared" ref="D12:E22" si="0">A12</f>
        <v>stage</v>
      </c>
      <c r="E12" s="21" t="str">
        <f t="shared" si="0"/>
        <v>(All)</v>
      </c>
      <c r="H12">
        <v>49</v>
      </c>
      <c r="M12" s="10" t="s">
        <v>28</v>
      </c>
      <c r="N12" s="19">
        <v>6878500</v>
      </c>
    </row>
    <row r="13" spans="1:14" x14ac:dyDescent="0.3">
      <c r="D13" s="22">
        <f t="shared" si="0"/>
        <v>0</v>
      </c>
      <c r="E13" s="23">
        <f t="shared" si="0"/>
        <v>0</v>
      </c>
      <c r="H13">
        <f>GETPIVOTDATA("opportunity_name",$H$11)</f>
        <v>49</v>
      </c>
    </row>
    <row r="14" spans="1:14" x14ac:dyDescent="0.3">
      <c r="A14" s="9" t="s">
        <v>24</v>
      </c>
      <c r="B14" t="s">
        <v>191</v>
      </c>
      <c r="D14" s="22" t="str">
        <f t="shared" si="0"/>
        <v>Row Labels</v>
      </c>
      <c r="E14" s="23" t="str">
        <f t="shared" si="0"/>
        <v>Sum of revenue_amount</v>
      </c>
    </row>
    <row r="15" spans="1:14" x14ac:dyDescent="0.3">
      <c r="A15" s="10" t="s">
        <v>136</v>
      </c>
      <c r="B15">
        <v>500000</v>
      </c>
      <c r="D15" s="22" t="str">
        <f t="shared" si="0"/>
        <v>Fire</v>
      </c>
      <c r="E15" s="23">
        <f t="shared" si="0"/>
        <v>500000</v>
      </c>
      <c r="J15" t="str">
        <f t="shared" ref="J15:K17" si="1">M9</f>
        <v>Qualify Opportunity</v>
      </c>
      <c r="K15">
        <f t="shared" si="1"/>
        <v>5919500</v>
      </c>
    </row>
    <row r="16" spans="1:14" x14ac:dyDescent="0.3">
      <c r="A16" s="10" t="s">
        <v>58</v>
      </c>
      <c r="B16">
        <v>400000</v>
      </c>
      <c r="D16" s="22" t="str">
        <f t="shared" si="0"/>
        <v>EL-Group Mediclaim</v>
      </c>
      <c r="E16" s="23">
        <f t="shared" si="0"/>
        <v>400000</v>
      </c>
      <c r="J16" t="str">
        <f t="shared" si="1"/>
        <v>Negotiate</v>
      </c>
      <c r="K16">
        <f t="shared" si="1"/>
        <v>899000</v>
      </c>
    </row>
    <row r="17" spans="1:11" x14ac:dyDescent="0.3">
      <c r="A17" s="10" t="s">
        <v>162</v>
      </c>
      <c r="B17">
        <v>400000</v>
      </c>
      <c r="D17" s="22" t="str">
        <f t="shared" si="0"/>
        <v>DB -Mega Policy</v>
      </c>
      <c r="E17" s="23">
        <f t="shared" si="0"/>
        <v>400000</v>
      </c>
      <c r="J17" t="str">
        <f t="shared" si="1"/>
        <v>Propose Solution</v>
      </c>
      <c r="K17">
        <f t="shared" si="1"/>
        <v>60000</v>
      </c>
    </row>
    <row r="18" spans="1:11" x14ac:dyDescent="0.3">
      <c r="A18" s="10" t="s">
        <v>107</v>
      </c>
      <c r="B18">
        <v>350000</v>
      </c>
      <c r="D18" s="22" t="str">
        <f t="shared" si="0"/>
        <v>CVP GMC</v>
      </c>
      <c r="E18" s="23">
        <f t="shared" si="0"/>
        <v>350000</v>
      </c>
    </row>
    <row r="19" spans="1:11" x14ac:dyDescent="0.3">
      <c r="A19" s="10" t="s">
        <v>28</v>
      </c>
      <c r="B19">
        <v>1650000</v>
      </c>
      <c r="D19" s="22" t="str">
        <f t="shared" si="0"/>
        <v>Grand Total</v>
      </c>
      <c r="E19" s="23">
        <f t="shared" si="0"/>
        <v>1650000</v>
      </c>
    </row>
    <row r="20" spans="1:11" x14ac:dyDescent="0.3">
      <c r="D20" s="22">
        <f t="shared" si="0"/>
        <v>0</v>
      </c>
      <c r="E20" s="23">
        <f t="shared" si="0"/>
        <v>0</v>
      </c>
    </row>
    <row r="21" spans="1:11" x14ac:dyDescent="0.3">
      <c r="D21" s="22">
        <f t="shared" si="0"/>
        <v>0</v>
      </c>
      <c r="E21" s="23">
        <f t="shared" si="0"/>
        <v>0</v>
      </c>
    </row>
    <row r="22" spans="1:11" x14ac:dyDescent="0.3">
      <c r="D22" s="24">
        <f t="shared" si="0"/>
        <v>0</v>
      </c>
      <c r="E22" s="25">
        <f t="shared" si="0"/>
        <v>0</v>
      </c>
    </row>
    <row r="24" spans="1:11" x14ac:dyDescent="0.3">
      <c r="A24" s="9" t="s">
        <v>52</v>
      </c>
      <c r="B24" t="s">
        <v>190</v>
      </c>
    </row>
    <row r="26" spans="1:11" x14ac:dyDescent="0.3">
      <c r="A26" s="9" t="s">
        <v>24</v>
      </c>
      <c r="B26" t="s">
        <v>193</v>
      </c>
      <c r="D26" s="9" t="s">
        <v>24</v>
      </c>
      <c r="E26" t="s">
        <v>191</v>
      </c>
    </row>
    <row r="27" spans="1:11" x14ac:dyDescent="0.3">
      <c r="A27" s="10" t="s">
        <v>62</v>
      </c>
      <c r="B27">
        <v>15</v>
      </c>
      <c r="D27" s="10" t="s">
        <v>111</v>
      </c>
      <c r="E27">
        <v>899000</v>
      </c>
    </row>
    <row r="28" spans="1:11" x14ac:dyDescent="0.3">
      <c r="A28" s="10" t="s">
        <v>148</v>
      </c>
      <c r="B28">
        <v>6</v>
      </c>
      <c r="D28" s="10" t="s">
        <v>141</v>
      </c>
      <c r="E28">
        <v>60000</v>
      </c>
    </row>
    <row r="29" spans="1:11" x14ac:dyDescent="0.3">
      <c r="A29" s="10" t="s">
        <v>136</v>
      </c>
      <c r="B29">
        <v>13</v>
      </c>
      <c r="D29" s="10" t="s">
        <v>60</v>
      </c>
      <c r="E29">
        <v>5919500</v>
      </c>
    </row>
    <row r="30" spans="1:11" x14ac:dyDescent="0.3">
      <c r="A30" s="10" t="s">
        <v>82</v>
      </c>
      <c r="B30">
        <v>5</v>
      </c>
      <c r="D30" s="10" t="s">
        <v>28</v>
      </c>
      <c r="E30">
        <v>6878500</v>
      </c>
    </row>
    <row r="31" spans="1:11" x14ac:dyDescent="0.3">
      <c r="A31" s="10" t="s">
        <v>70</v>
      </c>
      <c r="B31">
        <v>7</v>
      </c>
    </row>
    <row r="32" spans="1:11" x14ac:dyDescent="0.3">
      <c r="A32" s="10" t="s">
        <v>78</v>
      </c>
      <c r="B32">
        <v>2</v>
      </c>
    </row>
    <row r="33" spans="1:2" x14ac:dyDescent="0.3">
      <c r="A33" s="10" t="s">
        <v>167</v>
      </c>
      <c r="B33">
        <v>1</v>
      </c>
    </row>
    <row r="34" spans="1:2" x14ac:dyDescent="0.3">
      <c r="A34" s="10" t="s">
        <v>28</v>
      </c>
      <c r="B34">
        <v>49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1B9C-A0F0-4026-AB4C-99157191605F}">
  <dimension ref="A1"/>
  <sheetViews>
    <sheetView topLeftCell="D7" workbookViewId="0">
      <selection activeCell="S24" sqref="S2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9"/>
  <sheetViews>
    <sheetView showGridLines="0" topLeftCell="B1" zoomScale="101" workbookViewId="0">
      <selection activeCell="D24" sqref="D24"/>
    </sheetView>
  </sheetViews>
  <sheetFormatPr defaultColWidth="8.77734375" defaultRowHeight="14.4" x14ac:dyDescent="0.3"/>
  <cols>
    <col min="2" max="2" width="20.77734375" bestFit="1" customWidth="1"/>
    <col min="3" max="3" width="20.77734375" customWidth="1"/>
    <col min="4" max="4" width="26.109375" bestFit="1" customWidth="1"/>
    <col min="5" max="5" width="21.77734375" bestFit="1" customWidth="1"/>
    <col min="6" max="6" width="23.6640625" bestFit="1" customWidth="1"/>
    <col min="7" max="7" width="23" bestFit="1" customWidth="1"/>
    <col min="8" max="8" width="22.44140625" bestFit="1" customWidth="1"/>
  </cols>
  <sheetData>
    <row r="1" spans="2:8" x14ac:dyDescent="0.2">
      <c r="B1" s="2" t="s">
        <v>0</v>
      </c>
      <c r="C1" s="2" t="s">
        <v>22</v>
      </c>
      <c r="D1" s="2" t="s">
        <v>1</v>
      </c>
      <c r="E1" s="2" t="s">
        <v>6</v>
      </c>
      <c r="F1" s="3" t="s">
        <v>10</v>
      </c>
      <c r="G1" s="3" t="s">
        <v>11</v>
      </c>
      <c r="H1" s="3" t="s">
        <v>12</v>
      </c>
    </row>
    <row r="2" spans="2:8" x14ac:dyDescent="0.2">
      <c r="B2" s="4" t="s">
        <v>2</v>
      </c>
      <c r="C2" s="4">
        <v>1</v>
      </c>
      <c r="D2" s="4" t="s">
        <v>13</v>
      </c>
      <c r="E2" s="5" t="s">
        <v>7</v>
      </c>
      <c r="F2" s="6">
        <v>12788092</v>
      </c>
      <c r="G2" s="6">
        <v>250000</v>
      </c>
      <c r="H2" s="6">
        <v>1500000</v>
      </c>
    </row>
    <row r="3" spans="2:8" x14ac:dyDescent="0.2">
      <c r="B3" s="4" t="s">
        <v>2</v>
      </c>
      <c r="C3" s="4">
        <v>2</v>
      </c>
      <c r="D3" s="5" t="s">
        <v>14</v>
      </c>
      <c r="E3" s="5" t="s">
        <v>3</v>
      </c>
      <c r="F3" s="6">
        <v>129902</v>
      </c>
      <c r="G3" s="6">
        <v>129000</v>
      </c>
      <c r="H3" s="6">
        <v>1289000</v>
      </c>
    </row>
    <row r="4" spans="2:8" x14ac:dyDescent="0.2">
      <c r="B4" s="4" t="s">
        <v>2</v>
      </c>
      <c r="C4" s="4">
        <v>3</v>
      </c>
      <c r="D4" s="5" t="s">
        <v>15</v>
      </c>
      <c r="E4" s="5" t="s">
        <v>3</v>
      </c>
      <c r="F4" s="6">
        <v>1278023</v>
      </c>
      <c r="G4" s="6">
        <v>12365300</v>
      </c>
      <c r="H4" s="6">
        <v>12900</v>
      </c>
    </row>
    <row r="5" spans="2:8" x14ac:dyDescent="0.2">
      <c r="B5" s="4" t="s">
        <v>2</v>
      </c>
      <c r="C5" s="4">
        <v>4</v>
      </c>
      <c r="D5" s="7" t="s">
        <v>16</v>
      </c>
      <c r="E5" s="5" t="s">
        <v>5</v>
      </c>
      <c r="F5" s="6">
        <v>1000000</v>
      </c>
      <c r="G5" s="6">
        <v>500000</v>
      </c>
      <c r="H5" s="6">
        <v>1010000</v>
      </c>
    </row>
    <row r="6" spans="2:8" x14ac:dyDescent="0.2">
      <c r="B6" s="4" t="s">
        <v>2</v>
      </c>
      <c r="C6" s="4">
        <v>5</v>
      </c>
      <c r="D6" s="4" t="s">
        <v>17</v>
      </c>
      <c r="E6" s="5" t="s">
        <v>7</v>
      </c>
      <c r="F6" s="6">
        <v>1250000</v>
      </c>
      <c r="G6" s="6">
        <v>3500000</v>
      </c>
      <c r="H6" s="6">
        <v>750000</v>
      </c>
    </row>
    <row r="7" spans="2:8" x14ac:dyDescent="0.2">
      <c r="B7" s="4" t="s">
        <v>2</v>
      </c>
      <c r="C7" s="4">
        <v>8</v>
      </c>
      <c r="D7" s="5" t="s">
        <v>19</v>
      </c>
      <c r="E7" s="5" t="s">
        <v>8</v>
      </c>
      <c r="F7" s="6">
        <v>1345000</v>
      </c>
      <c r="G7" s="6">
        <v>170034</v>
      </c>
      <c r="H7" s="6">
        <v>1298673</v>
      </c>
    </row>
    <row r="8" spans="2:8" x14ac:dyDescent="0.2">
      <c r="B8" s="4" t="s">
        <v>2</v>
      </c>
      <c r="C8" s="4">
        <v>6</v>
      </c>
      <c r="D8" s="5" t="s">
        <v>18</v>
      </c>
      <c r="E8" s="5" t="s">
        <v>7</v>
      </c>
      <c r="F8" s="6">
        <v>500000</v>
      </c>
      <c r="G8" s="6">
        <v>1250000</v>
      </c>
      <c r="H8" s="6">
        <v>500000</v>
      </c>
    </row>
    <row r="9" spans="2:8" x14ac:dyDescent="0.2">
      <c r="B9" s="4" t="s">
        <v>2</v>
      </c>
      <c r="C9" s="4">
        <v>9</v>
      </c>
      <c r="D9" s="4" t="s">
        <v>20</v>
      </c>
      <c r="E9" s="5" t="s">
        <v>7</v>
      </c>
      <c r="F9" s="6">
        <v>1350000</v>
      </c>
      <c r="G9" s="6">
        <v>750000</v>
      </c>
      <c r="H9" s="6">
        <v>750000</v>
      </c>
    </row>
    <row r="10" spans="2:8" x14ac:dyDescent="0.2">
      <c r="B10" s="4" t="s">
        <v>2</v>
      </c>
      <c r="C10" s="4">
        <v>10</v>
      </c>
      <c r="D10" s="5" t="s">
        <v>21</v>
      </c>
      <c r="E10" s="5" t="s">
        <v>3</v>
      </c>
      <c r="F10" s="6">
        <v>19888</v>
      </c>
      <c r="G10" s="6">
        <v>128777</v>
      </c>
      <c r="H10" s="6">
        <v>198882</v>
      </c>
    </row>
    <row r="11" spans="2:8" x14ac:dyDescent="0.2">
      <c r="B11" s="4" t="s">
        <v>2</v>
      </c>
      <c r="C11" s="4">
        <v>13</v>
      </c>
      <c r="D11" s="4" t="s">
        <v>4</v>
      </c>
      <c r="E11" s="5" t="s">
        <v>9</v>
      </c>
      <c r="F11" s="6">
        <v>12888</v>
      </c>
      <c r="G11" s="6">
        <v>1040000</v>
      </c>
      <c r="H11" s="6">
        <v>5010000</v>
      </c>
    </row>
    <row r="19" spans="6:6" x14ac:dyDescent="0.2">
      <c r="F19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F9ADD-2BA6-47CA-BB78-835222876A85}">
  <dimension ref="A3:E26"/>
  <sheetViews>
    <sheetView topLeftCell="A4" zoomScaleNormal="100" workbookViewId="0">
      <selection activeCell="E8" sqref="E8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4.44140625" bestFit="1" customWidth="1"/>
    <col min="4" max="5" width="19.21875" bestFit="1" customWidth="1"/>
    <col min="6" max="6" width="7" bestFit="1" customWidth="1"/>
    <col min="7" max="7" width="8.109375" bestFit="1" customWidth="1"/>
    <col min="8" max="9" width="19.21875" bestFit="1" customWidth="1"/>
  </cols>
  <sheetData>
    <row r="3" spans="1:5" x14ac:dyDescent="0.3">
      <c r="B3" s="9" t="s">
        <v>30</v>
      </c>
    </row>
    <row r="4" spans="1:5" x14ac:dyDescent="0.3">
      <c r="B4" t="s">
        <v>29</v>
      </c>
      <c r="C4" t="s">
        <v>29</v>
      </c>
      <c r="D4" t="s">
        <v>31</v>
      </c>
      <c r="E4" t="s">
        <v>31</v>
      </c>
    </row>
    <row r="5" spans="1:5" x14ac:dyDescent="0.3">
      <c r="A5" s="9" t="s">
        <v>24</v>
      </c>
      <c r="B5" t="s">
        <v>25</v>
      </c>
      <c r="C5" t="s">
        <v>25</v>
      </c>
    </row>
    <row r="6" spans="1:5" x14ac:dyDescent="0.3">
      <c r="A6" s="10" t="s">
        <v>25</v>
      </c>
      <c r="B6">
        <v>12644773.299999999</v>
      </c>
      <c r="C6">
        <v>396480</v>
      </c>
      <c r="D6">
        <v>12644773.299999999</v>
      </c>
      <c r="E6">
        <v>396480</v>
      </c>
    </row>
    <row r="7" spans="1:5" x14ac:dyDescent="0.3">
      <c r="A7" s="10" t="s">
        <v>28</v>
      </c>
      <c r="B7">
        <v>12644773.299999999</v>
      </c>
      <c r="C7">
        <v>396480</v>
      </c>
      <c r="D7">
        <v>12644773.299999999</v>
      </c>
      <c r="E7">
        <v>396480</v>
      </c>
    </row>
    <row r="8" spans="1:5" x14ac:dyDescent="0.3">
      <c r="E8" s="8">
        <f>SUM(D6:E6)</f>
        <v>13041253.299999999</v>
      </c>
    </row>
    <row r="12" spans="1:5" x14ac:dyDescent="0.3">
      <c r="E12" s="13" t="s">
        <v>38</v>
      </c>
    </row>
    <row r="13" spans="1:5" x14ac:dyDescent="0.3">
      <c r="A13" s="9" t="s">
        <v>24</v>
      </c>
      <c r="B13" t="s">
        <v>29</v>
      </c>
      <c r="E13" s="14">
        <f>E8/GETPIVOTDATA("[Measures].[Sum of Cross sell bugdet]",$B$19)</f>
        <v>0.64936419960035074</v>
      </c>
    </row>
    <row r="14" spans="1:5" x14ac:dyDescent="0.3">
      <c r="A14" s="10" t="s">
        <v>25</v>
      </c>
      <c r="B14" s="8">
        <v>2853842</v>
      </c>
    </row>
    <row r="15" spans="1:5" x14ac:dyDescent="0.3">
      <c r="A15" s="10" t="s">
        <v>28</v>
      </c>
      <c r="B15">
        <v>2853842</v>
      </c>
    </row>
    <row r="16" spans="1:5" x14ac:dyDescent="0.3">
      <c r="E16" t="s">
        <v>39</v>
      </c>
    </row>
    <row r="17" spans="1:5" x14ac:dyDescent="0.3">
      <c r="E17" s="16">
        <f>A26/C26</f>
        <v>0.14210158973876108</v>
      </c>
    </row>
    <row r="18" spans="1:5" x14ac:dyDescent="0.3">
      <c r="E18" s="8"/>
    </row>
    <row r="19" spans="1:5" x14ac:dyDescent="0.3">
      <c r="B19" t="s">
        <v>34</v>
      </c>
    </row>
    <row r="20" spans="1:5" x14ac:dyDescent="0.3">
      <c r="B20" s="8">
        <v>20083111</v>
      </c>
    </row>
    <row r="23" spans="1:5" x14ac:dyDescent="0.3">
      <c r="A23" t="s">
        <v>35</v>
      </c>
    </row>
    <row r="25" spans="1:5" x14ac:dyDescent="0.3">
      <c r="A25" t="s">
        <v>33</v>
      </c>
      <c r="B25" t="s">
        <v>32</v>
      </c>
      <c r="C25" t="s">
        <v>36</v>
      </c>
    </row>
    <row r="26" spans="1:5" x14ac:dyDescent="0.3">
      <c r="A26" s="8">
        <f>GETPIVOTDATA("[Measures].[Sum of Amount 3]",$A$13,"[invoice_202001231041].[income_class]","[invoice_202001231041].[income_class].&amp;[Cross Sell]")</f>
        <v>2853842</v>
      </c>
      <c r="B26" s="8">
        <f>E8</f>
        <v>13041253.299999999</v>
      </c>
      <c r="C26" s="8">
        <f>GETPIVOTDATA("[Measures].[Sum of Cross sell bugdet]",$B$19)</f>
        <v>20083111</v>
      </c>
    </row>
  </sheetData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8F94-5542-4418-900B-B558F0AA6D8F}">
  <dimension ref="A3:G23"/>
  <sheetViews>
    <sheetView topLeftCell="D16" zoomScale="130" zoomScaleNormal="130" workbookViewId="0">
      <selection activeCell="G23" sqref="G23"/>
    </sheetView>
  </sheetViews>
  <sheetFormatPr defaultRowHeight="14.4" x14ac:dyDescent="0.3"/>
  <cols>
    <col min="1" max="1" width="12.5546875" bestFit="1" customWidth="1"/>
    <col min="2" max="3" width="14.44140625" bestFit="1" customWidth="1"/>
    <col min="4" max="5" width="19.21875" bestFit="1" customWidth="1"/>
    <col min="6" max="6" width="14.44140625" bestFit="1" customWidth="1"/>
    <col min="7" max="7" width="26.109375" customWidth="1"/>
    <col min="8" max="9" width="19.21875" bestFit="1" customWidth="1"/>
  </cols>
  <sheetData>
    <row r="3" spans="1:7" x14ac:dyDescent="0.3">
      <c r="B3" s="9" t="s">
        <v>30</v>
      </c>
    </row>
    <row r="4" spans="1:7" x14ac:dyDescent="0.3">
      <c r="B4" t="s">
        <v>27</v>
      </c>
      <c r="D4" t="s">
        <v>31</v>
      </c>
      <c r="E4" t="s">
        <v>31</v>
      </c>
    </row>
    <row r="5" spans="1:7" x14ac:dyDescent="0.3">
      <c r="A5" s="9" t="s">
        <v>24</v>
      </c>
      <c r="B5" t="s">
        <v>29</v>
      </c>
      <c r="C5" t="s">
        <v>29</v>
      </c>
    </row>
    <row r="6" spans="1:7" x14ac:dyDescent="0.3">
      <c r="A6" s="10" t="s">
        <v>27</v>
      </c>
      <c r="B6">
        <v>18489219.640000012</v>
      </c>
      <c r="C6">
        <v>18051</v>
      </c>
      <c r="D6">
        <v>18489219.640000012</v>
      </c>
      <c r="E6">
        <v>18051</v>
      </c>
    </row>
    <row r="7" spans="1:7" x14ac:dyDescent="0.3">
      <c r="A7" s="10" t="s">
        <v>28</v>
      </c>
      <c r="B7">
        <v>18489219.640000012</v>
      </c>
      <c r="C7">
        <v>18051</v>
      </c>
      <c r="D7">
        <v>18489219.640000012</v>
      </c>
      <c r="E7">
        <v>18051</v>
      </c>
    </row>
    <row r="8" spans="1:7" x14ac:dyDescent="0.3">
      <c r="E8" s="8">
        <f>SUM(D6:E6)</f>
        <v>18507270.640000012</v>
      </c>
    </row>
    <row r="11" spans="1:7" x14ac:dyDescent="0.3">
      <c r="G11" s="13" t="s">
        <v>42</v>
      </c>
    </row>
    <row r="12" spans="1:7" x14ac:dyDescent="0.3">
      <c r="A12" s="9" t="s">
        <v>24</v>
      </c>
      <c r="B12" t="s">
        <v>29</v>
      </c>
      <c r="D12" t="s">
        <v>37</v>
      </c>
      <c r="G12" s="15">
        <f>C20/D20</f>
        <v>1.5022799823531163</v>
      </c>
    </row>
    <row r="13" spans="1:7" x14ac:dyDescent="0.3">
      <c r="A13" s="10" t="s">
        <v>27</v>
      </c>
      <c r="B13">
        <v>8244310</v>
      </c>
      <c r="D13">
        <v>12319455</v>
      </c>
    </row>
    <row r="14" spans="1:7" x14ac:dyDescent="0.3">
      <c r="A14" s="10" t="s">
        <v>28</v>
      </c>
      <c r="B14">
        <v>8244310</v>
      </c>
      <c r="D14" s="8">
        <f>GETPIVOTDATA("[Measures].[Sum of Renewal Budget]",$D$12)</f>
        <v>12319455</v>
      </c>
      <c r="G14" s="13" t="s">
        <v>43</v>
      </c>
    </row>
    <row r="15" spans="1:7" x14ac:dyDescent="0.3">
      <c r="B15" s="8">
        <f>GETPIVOTDATA("[Measures].[Sum of Amount 3]",$A$12,"[invoice_202001231041].[income_class]","[invoice_202001231041].[income_class].&amp;[Renewal]")</f>
        <v>8244310</v>
      </c>
      <c r="G15" s="14">
        <f>B20/D20</f>
        <v>0.66921061037196861</v>
      </c>
    </row>
    <row r="19" spans="2:7" x14ac:dyDescent="0.3">
      <c r="B19" t="s">
        <v>33</v>
      </c>
      <c r="C19" t="s">
        <v>32</v>
      </c>
      <c r="D19" t="s">
        <v>36</v>
      </c>
    </row>
    <row r="20" spans="2:7" x14ac:dyDescent="0.3">
      <c r="B20" s="8">
        <f>B15</f>
        <v>8244310</v>
      </c>
      <c r="C20" s="8">
        <f>E8</f>
        <v>18507270.640000012</v>
      </c>
      <c r="D20" s="8">
        <f>D14</f>
        <v>12319455</v>
      </c>
    </row>
    <row r="23" spans="2:7" x14ac:dyDescent="0.3">
      <c r="G23" s="3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4F52D-B536-4A92-9E28-C452D503D3AE}">
  <dimension ref="A1:M50"/>
  <sheetViews>
    <sheetView workbookViewId="0">
      <selection sqref="A1:M50"/>
    </sheetView>
  </sheetViews>
  <sheetFormatPr defaultRowHeight="14.4" x14ac:dyDescent="0.3"/>
  <cols>
    <col min="1" max="1" width="26.21875" bestFit="1" customWidth="1"/>
    <col min="2" max="2" width="16" bestFit="1" customWidth="1"/>
    <col min="3" max="3" width="15.77734375" bestFit="1" customWidth="1"/>
    <col min="4" max="4" width="18.77734375" bestFit="1" customWidth="1"/>
    <col min="5" max="5" width="18.6640625" bestFit="1" customWidth="1"/>
    <col min="6" max="6" width="17.88671875" bestFit="1" customWidth="1"/>
    <col min="7" max="7" width="13.77734375" bestFit="1" customWidth="1"/>
    <col min="8" max="8" width="17.21875" bestFit="1" customWidth="1"/>
    <col min="9" max="9" width="10.6640625" bestFit="1" customWidth="1"/>
    <col min="10" max="10" width="38.5546875" bestFit="1" customWidth="1"/>
    <col min="11" max="11" width="16.21875" bestFit="1" customWidth="1"/>
    <col min="12" max="12" width="30.33203125" bestFit="1" customWidth="1"/>
    <col min="13" max="13" width="47.109375" bestFit="1" customWidth="1"/>
  </cols>
  <sheetData>
    <row r="1" spans="1:13" x14ac:dyDescent="0.3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</row>
    <row r="2" spans="1:13" x14ac:dyDescent="0.3">
      <c r="A2" t="s">
        <v>58</v>
      </c>
      <c r="B2" t="s">
        <v>59</v>
      </c>
      <c r="C2">
        <v>3</v>
      </c>
      <c r="D2" t="s">
        <v>15</v>
      </c>
      <c r="E2">
        <v>8000000</v>
      </c>
      <c r="F2">
        <v>400000</v>
      </c>
      <c r="G2" s="18">
        <v>43782</v>
      </c>
      <c r="H2" t="s">
        <v>60</v>
      </c>
      <c r="I2" t="s">
        <v>2</v>
      </c>
      <c r="J2" t="s">
        <v>61</v>
      </c>
      <c r="K2" t="s">
        <v>62</v>
      </c>
      <c r="L2" t="s">
        <v>63</v>
      </c>
      <c r="M2" t="s">
        <v>64</v>
      </c>
    </row>
    <row r="3" spans="1:13" x14ac:dyDescent="0.3">
      <c r="A3" t="s">
        <v>65</v>
      </c>
      <c r="B3" t="s">
        <v>66</v>
      </c>
      <c r="C3">
        <v>1</v>
      </c>
      <c r="D3" t="s">
        <v>13</v>
      </c>
      <c r="E3">
        <v>200000</v>
      </c>
      <c r="F3">
        <v>30000</v>
      </c>
      <c r="G3" s="18">
        <v>43921</v>
      </c>
      <c r="H3" t="s">
        <v>60</v>
      </c>
      <c r="I3" t="s">
        <v>2</v>
      </c>
      <c r="J3" t="s">
        <v>61</v>
      </c>
      <c r="K3" t="s">
        <v>62</v>
      </c>
      <c r="L3" t="s">
        <v>63</v>
      </c>
      <c r="M3" t="s">
        <v>67</v>
      </c>
    </row>
    <row r="4" spans="1:13" x14ac:dyDescent="0.3">
      <c r="A4" t="s">
        <v>68</v>
      </c>
      <c r="B4" t="s">
        <v>69</v>
      </c>
      <c r="C4">
        <v>1</v>
      </c>
      <c r="D4" t="s">
        <v>13</v>
      </c>
      <c r="E4">
        <v>0</v>
      </c>
      <c r="F4">
        <v>100000</v>
      </c>
      <c r="G4" s="18">
        <v>44012</v>
      </c>
      <c r="H4" t="s">
        <v>60</v>
      </c>
      <c r="I4" t="s">
        <v>2</v>
      </c>
      <c r="J4" t="s">
        <v>70</v>
      </c>
      <c r="K4" t="s">
        <v>70</v>
      </c>
      <c r="L4" t="s">
        <v>71</v>
      </c>
      <c r="M4" t="s">
        <v>72</v>
      </c>
    </row>
    <row r="5" spans="1:13" x14ac:dyDescent="0.3">
      <c r="A5" t="s">
        <v>73</v>
      </c>
      <c r="B5" t="s">
        <v>74</v>
      </c>
      <c r="C5">
        <v>1</v>
      </c>
      <c r="D5" t="s">
        <v>13</v>
      </c>
      <c r="E5">
        <v>0</v>
      </c>
      <c r="F5">
        <v>100000</v>
      </c>
      <c r="G5" s="18">
        <v>43921</v>
      </c>
      <c r="H5" t="s">
        <v>60</v>
      </c>
      <c r="I5" t="s">
        <v>2</v>
      </c>
      <c r="J5" t="s">
        <v>70</v>
      </c>
      <c r="K5" t="s">
        <v>70</v>
      </c>
      <c r="L5" t="s">
        <v>71</v>
      </c>
      <c r="M5" t="s">
        <v>72</v>
      </c>
    </row>
    <row r="6" spans="1:13" x14ac:dyDescent="0.3">
      <c r="A6" t="s">
        <v>75</v>
      </c>
      <c r="B6" t="s">
        <v>76</v>
      </c>
      <c r="C6">
        <v>1</v>
      </c>
      <c r="D6" t="s">
        <v>13</v>
      </c>
      <c r="E6">
        <v>1200000</v>
      </c>
      <c r="F6">
        <v>100000</v>
      </c>
      <c r="G6" s="18">
        <v>43921</v>
      </c>
      <c r="H6" t="s">
        <v>60</v>
      </c>
      <c r="I6" t="s">
        <v>2</v>
      </c>
      <c r="J6" t="s">
        <v>77</v>
      </c>
      <c r="K6" t="s">
        <v>78</v>
      </c>
      <c r="L6" t="s">
        <v>78</v>
      </c>
      <c r="M6" t="s">
        <v>79</v>
      </c>
    </row>
    <row r="7" spans="1:13" x14ac:dyDescent="0.3">
      <c r="A7" t="s">
        <v>80</v>
      </c>
      <c r="B7" t="s">
        <v>81</v>
      </c>
      <c r="C7">
        <v>1</v>
      </c>
      <c r="D7" t="s">
        <v>13</v>
      </c>
      <c r="E7">
        <v>0</v>
      </c>
      <c r="F7">
        <v>100000</v>
      </c>
      <c r="G7" s="18">
        <v>43982</v>
      </c>
      <c r="H7" t="s">
        <v>60</v>
      </c>
      <c r="I7" t="s">
        <v>2</v>
      </c>
      <c r="J7" t="s">
        <v>82</v>
      </c>
      <c r="K7" t="s">
        <v>82</v>
      </c>
      <c r="L7" t="s">
        <v>83</v>
      </c>
      <c r="M7" t="s">
        <v>84</v>
      </c>
    </row>
    <row r="8" spans="1:13" x14ac:dyDescent="0.3">
      <c r="A8" t="s">
        <v>85</v>
      </c>
      <c r="B8" t="s">
        <v>86</v>
      </c>
      <c r="C8">
        <v>1</v>
      </c>
      <c r="D8" t="s">
        <v>13</v>
      </c>
      <c r="E8">
        <v>0</v>
      </c>
      <c r="F8">
        <v>100000</v>
      </c>
      <c r="G8" s="18">
        <v>43982</v>
      </c>
      <c r="H8" t="s">
        <v>60</v>
      </c>
      <c r="I8" t="s">
        <v>2</v>
      </c>
      <c r="J8" t="s">
        <v>70</v>
      </c>
      <c r="K8" t="s">
        <v>70</v>
      </c>
      <c r="L8" t="s">
        <v>71</v>
      </c>
      <c r="M8" t="s">
        <v>72</v>
      </c>
    </row>
    <row r="9" spans="1:13" x14ac:dyDescent="0.3">
      <c r="A9" t="s">
        <v>87</v>
      </c>
      <c r="B9" t="s">
        <v>88</v>
      </c>
      <c r="C9">
        <v>1</v>
      </c>
      <c r="D9" t="s">
        <v>13</v>
      </c>
      <c r="E9">
        <v>0</v>
      </c>
      <c r="F9">
        <v>125000</v>
      </c>
      <c r="G9" s="18">
        <v>44012</v>
      </c>
      <c r="H9" t="s">
        <v>60</v>
      </c>
      <c r="I9" t="s">
        <v>2</v>
      </c>
      <c r="J9" t="s">
        <v>61</v>
      </c>
      <c r="K9" t="s">
        <v>62</v>
      </c>
      <c r="L9" t="s">
        <v>63</v>
      </c>
      <c r="M9" t="s">
        <v>64</v>
      </c>
    </row>
    <row r="10" spans="1:13" x14ac:dyDescent="0.3">
      <c r="A10" t="s">
        <v>89</v>
      </c>
      <c r="B10" t="s">
        <v>90</v>
      </c>
      <c r="C10">
        <v>1</v>
      </c>
      <c r="D10" t="s">
        <v>13</v>
      </c>
      <c r="E10">
        <v>0</v>
      </c>
      <c r="F10">
        <v>100000</v>
      </c>
      <c r="G10" s="18">
        <v>43921</v>
      </c>
      <c r="H10" t="s">
        <v>60</v>
      </c>
      <c r="I10" t="s">
        <v>2</v>
      </c>
      <c r="J10" t="s">
        <v>70</v>
      </c>
      <c r="K10" t="s">
        <v>70</v>
      </c>
      <c r="L10" t="s">
        <v>71</v>
      </c>
      <c r="M10" t="s">
        <v>72</v>
      </c>
    </row>
    <row r="11" spans="1:13" x14ac:dyDescent="0.3">
      <c r="A11" t="s">
        <v>91</v>
      </c>
      <c r="B11" t="s">
        <v>92</v>
      </c>
      <c r="C11">
        <v>12</v>
      </c>
      <c r="D11" t="s">
        <v>93</v>
      </c>
      <c r="E11">
        <v>0</v>
      </c>
      <c r="F11">
        <v>200000</v>
      </c>
      <c r="G11" s="18">
        <v>43921</v>
      </c>
      <c r="H11" t="s">
        <v>60</v>
      </c>
      <c r="I11" t="s">
        <v>2</v>
      </c>
      <c r="J11" t="s">
        <v>70</v>
      </c>
      <c r="K11" t="s">
        <v>70</v>
      </c>
      <c r="L11" t="s">
        <v>71</v>
      </c>
      <c r="M11" t="s">
        <v>72</v>
      </c>
    </row>
    <row r="12" spans="1:13" x14ac:dyDescent="0.3">
      <c r="A12" t="s">
        <v>94</v>
      </c>
      <c r="B12" t="s">
        <v>95</v>
      </c>
      <c r="C12">
        <v>12</v>
      </c>
      <c r="D12" t="s">
        <v>93</v>
      </c>
      <c r="E12">
        <v>0</v>
      </c>
      <c r="F12">
        <v>75000</v>
      </c>
      <c r="G12" s="18">
        <v>43921</v>
      </c>
      <c r="H12" t="s">
        <v>60</v>
      </c>
      <c r="I12" t="s">
        <v>2</v>
      </c>
      <c r="J12" t="s">
        <v>61</v>
      </c>
      <c r="K12" t="s">
        <v>62</v>
      </c>
      <c r="L12" t="s">
        <v>63</v>
      </c>
      <c r="M12" t="s">
        <v>64</v>
      </c>
    </row>
    <row r="13" spans="1:13" x14ac:dyDescent="0.3">
      <c r="A13" t="s">
        <v>96</v>
      </c>
      <c r="B13" t="s">
        <v>97</v>
      </c>
      <c r="C13">
        <v>12</v>
      </c>
      <c r="D13" t="s">
        <v>93</v>
      </c>
      <c r="E13">
        <v>0</v>
      </c>
      <c r="F13">
        <v>25000</v>
      </c>
      <c r="G13" s="18">
        <v>43921</v>
      </c>
      <c r="H13" t="s">
        <v>60</v>
      </c>
      <c r="I13" t="s">
        <v>2</v>
      </c>
      <c r="J13" t="s">
        <v>61</v>
      </c>
      <c r="K13" t="s">
        <v>62</v>
      </c>
      <c r="L13" t="s">
        <v>63</v>
      </c>
      <c r="M13" t="s">
        <v>67</v>
      </c>
    </row>
    <row r="14" spans="1:13" x14ac:dyDescent="0.3">
      <c r="A14" t="s">
        <v>98</v>
      </c>
      <c r="B14" t="s">
        <v>99</v>
      </c>
      <c r="C14">
        <v>12</v>
      </c>
      <c r="D14" t="s">
        <v>93</v>
      </c>
      <c r="E14">
        <v>2000000</v>
      </c>
      <c r="F14">
        <v>150000</v>
      </c>
      <c r="G14" s="18">
        <v>43982</v>
      </c>
      <c r="H14" t="s">
        <v>60</v>
      </c>
      <c r="I14" t="s">
        <v>2</v>
      </c>
      <c r="J14" t="s">
        <v>61</v>
      </c>
      <c r="K14" t="s">
        <v>62</v>
      </c>
      <c r="L14" t="s">
        <v>63</v>
      </c>
      <c r="M14" t="s">
        <v>64</v>
      </c>
    </row>
    <row r="15" spans="1:13" x14ac:dyDescent="0.3">
      <c r="A15" t="s">
        <v>100</v>
      </c>
      <c r="B15" t="s">
        <v>101</v>
      </c>
      <c r="C15">
        <v>12</v>
      </c>
      <c r="D15" t="s">
        <v>93</v>
      </c>
      <c r="E15">
        <v>500000</v>
      </c>
      <c r="F15">
        <v>75000</v>
      </c>
      <c r="G15" s="18">
        <v>43982</v>
      </c>
      <c r="H15" t="s">
        <v>60</v>
      </c>
      <c r="I15" t="s">
        <v>2</v>
      </c>
      <c r="J15" t="s">
        <v>82</v>
      </c>
      <c r="K15" t="s">
        <v>82</v>
      </c>
      <c r="L15" t="s">
        <v>83</v>
      </c>
      <c r="M15" t="s">
        <v>102</v>
      </c>
    </row>
    <row r="16" spans="1:13" x14ac:dyDescent="0.3">
      <c r="A16" t="s">
        <v>103</v>
      </c>
      <c r="B16" t="s">
        <v>104</v>
      </c>
      <c r="C16">
        <v>3</v>
      </c>
      <c r="D16" t="s">
        <v>15</v>
      </c>
      <c r="E16">
        <v>2500000</v>
      </c>
      <c r="F16">
        <v>125000</v>
      </c>
      <c r="G16" s="18">
        <v>43800</v>
      </c>
      <c r="H16" t="s">
        <v>60</v>
      </c>
      <c r="I16" t="s">
        <v>2</v>
      </c>
      <c r="J16" t="s">
        <v>61</v>
      </c>
      <c r="K16" t="s">
        <v>62</v>
      </c>
      <c r="L16" t="s">
        <v>63</v>
      </c>
      <c r="M16" t="s">
        <v>64</v>
      </c>
    </row>
    <row r="17" spans="1:13" x14ac:dyDescent="0.3">
      <c r="A17" t="s">
        <v>105</v>
      </c>
      <c r="B17" t="s">
        <v>106</v>
      </c>
      <c r="C17">
        <v>10</v>
      </c>
      <c r="D17" t="s">
        <v>21</v>
      </c>
      <c r="E17">
        <v>1400000</v>
      </c>
      <c r="F17">
        <v>100000</v>
      </c>
      <c r="G17" s="18">
        <v>43808</v>
      </c>
      <c r="H17" t="s">
        <v>60</v>
      </c>
      <c r="I17" t="s">
        <v>2</v>
      </c>
      <c r="J17" t="s">
        <v>61</v>
      </c>
      <c r="K17" t="s">
        <v>62</v>
      </c>
      <c r="L17" t="s">
        <v>63</v>
      </c>
      <c r="M17" t="s">
        <v>64</v>
      </c>
    </row>
    <row r="18" spans="1:13" x14ac:dyDescent="0.3">
      <c r="A18" t="s">
        <v>107</v>
      </c>
      <c r="B18" t="s">
        <v>108</v>
      </c>
      <c r="C18">
        <v>10</v>
      </c>
      <c r="D18" t="s">
        <v>21</v>
      </c>
      <c r="E18">
        <v>4500000</v>
      </c>
      <c r="F18">
        <v>350000</v>
      </c>
      <c r="G18" s="18">
        <v>43810</v>
      </c>
      <c r="H18" t="s">
        <v>60</v>
      </c>
      <c r="I18" t="s">
        <v>2</v>
      </c>
      <c r="J18" t="s">
        <v>61</v>
      </c>
      <c r="K18" t="s">
        <v>78</v>
      </c>
      <c r="L18" t="s">
        <v>78</v>
      </c>
      <c r="M18" t="s">
        <v>64</v>
      </c>
    </row>
    <row r="19" spans="1:13" x14ac:dyDescent="0.3">
      <c r="A19" t="s">
        <v>109</v>
      </c>
      <c r="B19" t="s">
        <v>110</v>
      </c>
      <c r="C19">
        <v>3</v>
      </c>
      <c r="D19" t="s">
        <v>15</v>
      </c>
      <c r="E19">
        <v>9500000</v>
      </c>
      <c r="F19">
        <v>200000</v>
      </c>
      <c r="G19" s="18">
        <v>43738</v>
      </c>
      <c r="H19" t="s">
        <v>111</v>
      </c>
      <c r="I19" t="s">
        <v>2</v>
      </c>
      <c r="J19" t="s">
        <v>61</v>
      </c>
      <c r="K19" t="s">
        <v>62</v>
      </c>
      <c r="L19" t="s">
        <v>63</v>
      </c>
      <c r="M19" t="s">
        <v>64</v>
      </c>
    </row>
    <row r="20" spans="1:13" x14ac:dyDescent="0.3">
      <c r="A20" t="s">
        <v>112</v>
      </c>
      <c r="B20" t="s">
        <v>113</v>
      </c>
      <c r="C20">
        <v>10</v>
      </c>
      <c r="D20" t="s">
        <v>21</v>
      </c>
      <c r="E20">
        <v>4500000</v>
      </c>
      <c r="F20">
        <v>300000</v>
      </c>
      <c r="G20" s="18">
        <v>43767</v>
      </c>
      <c r="H20" t="s">
        <v>60</v>
      </c>
      <c r="I20" t="s">
        <v>2</v>
      </c>
      <c r="J20" t="s">
        <v>61</v>
      </c>
      <c r="K20" t="s">
        <v>62</v>
      </c>
      <c r="L20" t="s">
        <v>63</v>
      </c>
      <c r="M20" t="s">
        <v>64</v>
      </c>
    </row>
    <row r="21" spans="1:13" x14ac:dyDescent="0.3">
      <c r="A21" t="s">
        <v>114</v>
      </c>
      <c r="B21" t="s">
        <v>115</v>
      </c>
      <c r="C21">
        <v>3</v>
      </c>
      <c r="D21" t="s">
        <v>15</v>
      </c>
      <c r="E21">
        <v>0</v>
      </c>
      <c r="F21">
        <v>100000</v>
      </c>
      <c r="G21" s="18">
        <v>43784</v>
      </c>
      <c r="H21" t="s">
        <v>60</v>
      </c>
      <c r="I21" t="s">
        <v>2</v>
      </c>
      <c r="J21" t="s">
        <v>61</v>
      </c>
      <c r="K21" t="s">
        <v>62</v>
      </c>
      <c r="L21" t="s">
        <v>63</v>
      </c>
      <c r="M21" t="s">
        <v>64</v>
      </c>
    </row>
    <row r="22" spans="1:13" x14ac:dyDescent="0.3">
      <c r="A22" t="s">
        <v>116</v>
      </c>
      <c r="B22" t="s">
        <v>117</v>
      </c>
      <c r="C22">
        <v>3</v>
      </c>
      <c r="D22" t="s">
        <v>15</v>
      </c>
      <c r="E22">
        <v>6000000</v>
      </c>
      <c r="F22">
        <v>300000</v>
      </c>
      <c r="G22" s="18">
        <v>43800</v>
      </c>
      <c r="H22" t="s">
        <v>60</v>
      </c>
      <c r="I22" t="s">
        <v>2</v>
      </c>
      <c r="J22" t="s">
        <v>61</v>
      </c>
      <c r="K22" t="s">
        <v>62</v>
      </c>
      <c r="L22" t="s">
        <v>63</v>
      </c>
      <c r="M22" t="s">
        <v>64</v>
      </c>
    </row>
    <row r="23" spans="1:13" x14ac:dyDescent="0.3">
      <c r="A23" t="s">
        <v>118</v>
      </c>
      <c r="B23" t="s">
        <v>119</v>
      </c>
      <c r="C23">
        <v>10</v>
      </c>
      <c r="D23" t="s">
        <v>21</v>
      </c>
      <c r="E23">
        <v>600000</v>
      </c>
      <c r="F23">
        <v>100000</v>
      </c>
      <c r="G23" s="18">
        <v>43799</v>
      </c>
      <c r="H23" t="s">
        <v>60</v>
      </c>
      <c r="I23" t="s">
        <v>2</v>
      </c>
      <c r="J23" t="s">
        <v>120</v>
      </c>
      <c r="K23" t="s">
        <v>62</v>
      </c>
      <c r="L23" t="s">
        <v>63</v>
      </c>
      <c r="M23" t="s">
        <v>64</v>
      </c>
    </row>
    <row r="24" spans="1:13" x14ac:dyDescent="0.3">
      <c r="A24" t="s">
        <v>121</v>
      </c>
      <c r="B24" t="s">
        <v>122</v>
      </c>
      <c r="C24">
        <v>10</v>
      </c>
      <c r="D24" t="s">
        <v>21</v>
      </c>
      <c r="E24">
        <v>210000</v>
      </c>
      <c r="F24">
        <v>35000</v>
      </c>
      <c r="G24" s="18">
        <v>43799</v>
      </c>
      <c r="H24" t="s">
        <v>60</v>
      </c>
      <c r="I24" t="s">
        <v>2</v>
      </c>
      <c r="J24" t="s">
        <v>120</v>
      </c>
      <c r="K24" t="s">
        <v>62</v>
      </c>
      <c r="L24" t="s">
        <v>63</v>
      </c>
      <c r="M24" t="s">
        <v>67</v>
      </c>
    </row>
    <row r="25" spans="1:13" x14ac:dyDescent="0.3">
      <c r="A25" t="s">
        <v>123</v>
      </c>
      <c r="B25" t="s">
        <v>124</v>
      </c>
      <c r="C25">
        <v>10</v>
      </c>
      <c r="D25" t="s">
        <v>21</v>
      </c>
      <c r="E25">
        <v>300000</v>
      </c>
      <c r="F25">
        <v>49500</v>
      </c>
      <c r="G25" s="18">
        <v>43738</v>
      </c>
      <c r="H25" t="s">
        <v>111</v>
      </c>
      <c r="I25" t="s">
        <v>2</v>
      </c>
      <c r="J25" t="s">
        <v>82</v>
      </c>
      <c r="K25" t="s">
        <v>82</v>
      </c>
      <c r="L25" t="s">
        <v>83</v>
      </c>
      <c r="M25" t="s">
        <v>84</v>
      </c>
    </row>
    <row r="26" spans="1:13" x14ac:dyDescent="0.3">
      <c r="A26" t="s">
        <v>125</v>
      </c>
      <c r="B26" t="s">
        <v>126</v>
      </c>
      <c r="C26">
        <v>10</v>
      </c>
      <c r="D26" t="s">
        <v>21</v>
      </c>
      <c r="E26">
        <v>300000</v>
      </c>
      <c r="F26">
        <v>49500</v>
      </c>
      <c r="G26" s="18">
        <v>43738</v>
      </c>
      <c r="H26" t="s">
        <v>111</v>
      </c>
      <c r="I26" t="s">
        <v>2</v>
      </c>
      <c r="J26" t="s">
        <v>82</v>
      </c>
      <c r="K26" t="s">
        <v>82</v>
      </c>
      <c r="L26" t="s">
        <v>83</v>
      </c>
      <c r="M26" t="s">
        <v>127</v>
      </c>
    </row>
    <row r="27" spans="1:13" x14ac:dyDescent="0.3">
      <c r="A27" t="s">
        <v>128</v>
      </c>
      <c r="B27" t="s">
        <v>129</v>
      </c>
      <c r="C27">
        <v>10</v>
      </c>
      <c r="D27" t="s">
        <v>21</v>
      </c>
      <c r="E27">
        <v>5000000</v>
      </c>
      <c r="F27">
        <v>250000</v>
      </c>
      <c r="G27" s="18">
        <v>43799</v>
      </c>
      <c r="H27" t="s">
        <v>60</v>
      </c>
      <c r="I27" t="s">
        <v>2</v>
      </c>
      <c r="J27" t="s">
        <v>61</v>
      </c>
      <c r="K27" t="s">
        <v>62</v>
      </c>
      <c r="L27" t="s">
        <v>63</v>
      </c>
      <c r="M27" t="s">
        <v>64</v>
      </c>
    </row>
    <row r="28" spans="1:13" x14ac:dyDescent="0.3">
      <c r="A28" t="s">
        <v>70</v>
      </c>
      <c r="B28" t="s">
        <v>130</v>
      </c>
      <c r="C28">
        <v>3</v>
      </c>
      <c r="D28" t="s">
        <v>15</v>
      </c>
      <c r="E28">
        <v>0</v>
      </c>
      <c r="F28">
        <v>100000</v>
      </c>
      <c r="G28" s="18">
        <v>43769</v>
      </c>
      <c r="H28" t="s">
        <v>111</v>
      </c>
      <c r="I28" t="s">
        <v>2</v>
      </c>
      <c r="J28" t="s">
        <v>70</v>
      </c>
      <c r="K28" t="s">
        <v>70</v>
      </c>
      <c r="L28" t="s">
        <v>131</v>
      </c>
      <c r="M28" t="s">
        <v>132</v>
      </c>
    </row>
    <row r="29" spans="1:13" x14ac:dyDescent="0.3">
      <c r="A29" t="s">
        <v>133</v>
      </c>
      <c r="B29" t="s">
        <v>134</v>
      </c>
      <c r="C29">
        <v>12</v>
      </c>
      <c r="D29" t="s">
        <v>93</v>
      </c>
      <c r="E29">
        <v>90000000</v>
      </c>
      <c r="F29">
        <v>200000</v>
      </c>
      <c r="G29" s="18">
        <v>44074</v>
      </c>
      <c r="H29" t="s">
        <v>60</v>
      </c>
      <c r="I29" t="s">
        <v>2</v>
      </c>
      <c r="J29" t="s">
        <v>135</v>
      </c>
      <c r="K29" t="s">
        <v>136</v>
      </c>
      <c r="L29" t="s">
        <v>137</v>
      </c>
      <c r="M29" t="s">
        <v>138</v>
      </c>
    </row>
    <row r="30" spans="1:13" x14ac:dyDescent="0.3">
      <c r="A30" t="s">
        <v>139</v>
      </c>
      <c r="B30" t="s">
        <v>140</v>
      </c>
      <c r="C30">
        <v>3</v>
      </c>
      <c r="D30" t="s">
        <v>15</v>
      </c>
      <c r="E30">
        <v>0</v>
      </c>
      <c r="F30">
        <v>10000</v>
      </c>
      <c r="G30" s="18">
        <v>43738</v>
      </c>
      <c r="H30" t="s">
        <v>141</v>
      </c>
      <c r="I30" t="s">
        <v>2</v>
      </c>
      <c r="J30" t="s">
        <v>70</v>
      </c>
      <c r="K30" t="s">
        <v>70</v>
      </c>
      <c r="L30" t="s">
        <v>131</v>
      </c>
      <c r="M30" t="s">
        <v>131</v>
      </c>
    </row>
    <row r="31" spans="1:13" x14ac:dyDescent="0.3">
      <c r="A31" t="s">
        <v>142</v>
      </c>
      <c r="B31" t="s">
        <v>143</v>
      </c>
      <c r="C31">
        <v>6</v>
      </c>
      <c r="D31" t="s">
        <v>18</v>
      </c>
      <c r="E31">
        <v>0</v>
      </c>
      <c r="F31">
        <v>50000</v>
      </c>
      <c r="G31" s="18">
        <v>43921</v>
      </c>
      <c r="H31" t="s">
        <v>60</v>
      </c>
      <c r="I31" t="s">
        <v>2</v>
      </c>
      <c r="J31" t="s">
        <v>135</v>
      </c>
      <c r="K31" t="s">
        <v>136</v>
      </c>
      <c r="L31" t="s">
        <v>137</v>
      </c>
      <c r="M31" t="s">
        <v>144</v>
      </c>
    </row>
    <row r="32" spans="1:13" x14ac:dyDescent="0.3">
      <c r="A32" t="s">
        <v>145</v>
      </c>
      <c r="B32" t="s">
        <v>146</v>
      </c>
      <c r="C32">
        <v>6</v>
      </c>
      <c r="D32" t="s">
        <v>18</v>
      </c>
      <c r="E32">
        <v>300000</v>
      </c>
      <c r="F32">
        <v>30000</v>
      </c>
      <c r="G32" s="18">
        <v>43921</v>
      </c>
      <c r="H32" t="s">
        <v>60</v>
      </c>
      <c r="I32" t="s">
        <v>2</v>
      </c>
      <c r="J32" t="s">
        <v>147</v>
      </c>
      <c r="K32" t="s">
        <v>148</v>
      </c>
      <c r="L32" t="s">
        <v>148</v>
      </c>
      <c r="M32" t="s">
        <v>149</v>
      </c>
    </row>
    <row r="33" spans="1:13" x14ac:dyDescent="0.3">
      <c r="A33" t="s">
        <v>150</v>
      </c>
      <c r="B33" t="s">
        <v>151</v>
      </c>
      <c r="C33">
        <v>6</v>
      </c>
      <c r="D33" t="s">
        <v>18</v>
      </c>
      <c r="E33">
        <v>0</v>
      </c>
      <c r="F33">
        <v>200000</v>
      </c>
      <c r="G33" s="18">
        <v>43921</v>
      </c>
      <c r="H33" t="s">
        <v>60</v>
      </c>
      <c r="I33" t="s">
        <v>2</v>
      </c>
      <c r="J33" t="s">
        <v>135</v>
      </c>
      <c r="K33" t="s">
        <v>136</v>
      </c>
      <c r="L33" t="s">
        <v>137</v>
      </c>
      <c r="M33" t="s">
        <v>144</v>
      </c>
    </row>
    <row r="34" spans="1:13" x14ac:dyDescent="0.3">
      <c r="A34" t="s">
        <v>152</v>
      </c>
      <c r="B34" t="s">
        <v>153</v>
      </c>
      <c r="C34">
        <v>6</v>
      </c>
      <c r="D34" t="s">
        <v>18</v>
      </c>
      <c r="E34">
        <v>300000</v>
      </c>
      <c r="F34">
        <v>50000</v>
      </c>
      <c r="G34" s="18">
        <v>43921</v>
      </c>
      <c r="H34" t="s">
        <v>60</v>
      </c>
      <c r="I34" t="s">
        <v>2</v>
      </c>
      <c r="J34" t="s">
        <v>135</v>
      </c>
      <c r="K34" t="s">
        <v>136</v>
      </c>
      <c r="L34" t="s">
        <v>137</v>
      </c>
      <c r="M34" t="s">
        <v>144</v>
      </c>
    </row>
    <row r="35" spans="1:13" x14ac:dyDescent="0.3">
      <c r="A35" t="s">
        <v>154</v>
      </c>
      <c r="B35" t="s">
        <v>155</v>
      </c>
      <c r="C35">
        <v>6</v>
      </c>
      <c r="D35" t="s">
        <v>18</v>
      </c>
      <c r="E35">
        <v>1000000</v>
      </c>
      <c r="F35">
        <v>100000</v>
      </c>
      <c r="G35" s="18">
        <v>44043</v>
      </c>
      <c r="H35" t="s">
        <v>60</v>
      </c>
      <c r="I35" t="s">
        <v>2</v>
      </c>
      <c r="J35" t="s">
        <v>135</v>
      </c>
      <c r="K35" t="s">
        <v>136</v>
      </c>
      <c r="L35" t="s">
        <v>137</v>
      </c>
      <c r="M35" t="s">
        <v>144</v>
      </c>
    </row>
    <row r="36" spans="1:13" x14ac:dyDescent="0.3">
      <c r="A36" t="s">
        <v>156</v>
      </c>
      <c r="B36" t="s">
        <v>157</v>
      </c>
      <c r="C36">
        <v>6</v>
      </c>
      <c r="D36" t="s">
        <v>18</v>
      </c>
      <c r="E36">
        <v>0</v>
      </c>
      <c r="F36">
        <v>300000</v>
      </c>
      <c r="G36" s="18">
        <v>44012</v>
      </c>
      <c r="H36" t="s">
        <v>60</v>
      </c>
      <c r="I36" t="s">
        <v>2</v>
      </c>
      <c r="J36" t="s">
        <v>135</v>
      </c>
      <c r="K36" t="s">
        <v>136</v>
      </c>
      <c r="L36" t="s">
        <v>137</v>
      </c>
      <c r="M36" t="s">
        <v>144</v>
      </c>
    </row>
    <row r="37" spans="1:13" x14ac:dyDescent="0.3">
      <c r="A37" t="s">
        <v>158</v>
      </c>
      <c r="B37" t="s">
        <v>159</v>
      </c>
      <c r="C37">
        <v>6</v>
      </c>
      <c r="D37" t="s">
        <v>18</v>
      </c>
      <c r="E37">
        <v>0</v>
      </c>
      <c r="F37">
        <v>200000</v>
      </c>
      <c r="G37" s="18">
        <v>44012</v>
      </c>
      <c r="H37" t="s">
        <v>60</v>
      </c>
      <c r="I37" t="s">
        <v>2</v>
      </c>
      <c r="J37" t="s">
        <v>135</v>
      </c>
      <c r="K37" t="s">
        <v>136</v>
      </c>
      <c r="L37" t="s">
        <v>137</v>
      </c>
      <c r="M37" t="s">
        <v>144</v>
      </c>
    </row>
    <row r="38" spans="1:13" x14ac:dyDescent="0.3">
      <c r="A38" t="s">
        <v>160</v>
      </c>
      <c r="B38" t="s">
        <v>161</v>
      </c>
      <c r="C38">
        <v>6</v>
      </c>
      <c r="D38" t="s">
        <v>18</v>
      </c>
      <c r="E38">
        <v>0</v>
      </c>
      <c r="F38">
        <v>200000</v>
      </c>
      <c r="G38" s="18">
        <v>44012</v>
      </c>
      <c r="H38" t="s">
        <v>60</v>
      </c>
      <c r="I38" t="s">
        <v>2</v>
      </c>
      <c r="J38" t="s">
        <v>135</v>
      </c>
      <c r="K38" t="s">
        <v>136</v>
      </c>
      <c r="L38" t="s">
        <v>137</v>
      </c>
      <c r="M38" t="s">
        <v>144</v>
      </c>
    </row>
    <row r="39" spans="1:13" x14ac:dyDescent="0.3">
      <c r="A39" t="s">
        <v>162</v>
      </c>
      <c r="B39" t="s">
        <v>163</v>
      </c>
      <c r="C39">
        <v>6</v>
      </c>
      <c r="D39" t="s">
        <v>18</v>
      </c>
      <c r="E39">
        <v>0</v>
      </c>
      <c r="F39">
        <v>400000</v>
      </c>
      <c r="G39" s="18">
        <v>44012</v>
      </c>
      <c r="H39" t="s">
        <v>60</v>
      </c>
      <c r="I39" t="s">
        <v>2</v>
      </c>
      <c r="J39" t="s">
        <v>135</v>
      </c>
      <c r="K39" t="s">
        <v>136</v>
      </c>
      <c r="L39" t="s">
        <v>137</v>
      </c>
      <c r="M39" t="s">
        <v>144</v>
      </c>
    </row>
    <row r="40" spans="1:13" x14ac:dyDescent="0.3">
      <c r="A40" t="s">
        <v>164</v>
      </c>
      <c r="B40" t="s">
        <v>165</v>
      </c>
      <c r="C40">
        <v>12</v>
      </c>
      <c r="D40" t="s">
        <v>93</v>
      </c>
      <c r="E40">
        <v>0</v>
      </c>
      <c r="F40">
        <v>300000</v>
      </c>
      <c r="G40" s="18">
        <v>44012</v>
      </c>
      <c r="H40" t="s">
        <v>60</v>
      </c>
      <c r="I40" t="s">
        <v>2</v>
      </c>
      <c r="J40" t="s">
        <v>166</v>
      </c>
      <c r="K40" t="s">
        <v>167</v>
      </c>
      <c r="L40" t="s">
        <v>168</v>
      </c>
      <c r="M40" t="s">
        <v>169</v>
      </c>
    </row>
    <row r="41" spans="1:13" x14ac:dyDescent="0.3">
      <c r="A41" t="s">
        <v>170</v>
      </c>
      <c r="B41" t="s">
        <v>171</v>
      </c>
      <c r="C41">
        <v>12</v>
      </c>
      <c r="D41" t="s">
        <v>93</v>
      </c>
      <c r="E41">
        <v>500000</v>
      </c>
      <c r="F41">
        <v>50000</v>
      </c>
      <c r="G41" s="18">
        <v>43830</v>
      </c>
      <c r="H41" t="s">
        <v>60</v>
      </c>
      <c r="I41" t="s">
        <v>2</v>
      </c>
      <c r="J41" t="s">
        <v>147</v>
      </c>
      <c r="K41" t="s">
        <v>148</v>
      </c>
      <c r="L41" t="s">
        <v>148</v>
      </c>
      <c r="M41" t="s">
        <v>149</v>
      </c>
    </row>
    <row r="42" spans="1:13" x14ac:dyDescent="0.3">
      <c r="A42" t="s">
        <v>172</v>
      </c>
      <c r="B42" t="s">
        <v>173</v>
      </c>
      <c r="C42">
        <v>12</v>
      </c>
      <c r="D42" t="s">
        <v>93</v>
      </c>
      <c r="E42">
        <v>1000000</v>
      </c>
      <c r="F42">
        <v>100000</v>
      </c>
      <c r="G42" s="18">
        <v>43738</v>
      </c>
      <c r="H42" t="s">
        <v>60</v>
      </c>
      <c r="I42" t="s">
        <v>2</v>
      </c>
      <c r="J42" t="s">
        <v>147</v>
      </c>
      <c r="K42" t="s">
        <v>148</v>
      </c>
      <c r="L42" t="s">
        <v>148</v>
      </c>
      <c r="M42" t="s">
        <v>149</v>
      </c>
    </row>
    <row r="43" spans="1:13" x14ac:dyDescent="0.3">
      <c r="A43" t="s">
        <v>174</v>
      </c>
      <c r="B43" t="s">
        <v>175</v>
      </c>
      <c r="C43">
        <v>10</v>
      </c>
      <c r="D43" t="s">
        <v>21</v>
      </c>
      <c r="E43">
        <v>500000</v>
      </c>
      <c r="F43">
        <v>62000</v>
      </c>
      <c r="G43" s="18">
        <v>43738</v>
      </c>
      <c r="H43" t="s">
        <v>60</v>
      </c>
      <c r="I43" t="s">
        <v>2</v>
      </c>
      <c r="J43" t="s">
        <v>147</v>
      </c>
      <c r="K43" t="s">
        <v>148</v>
      </c>
      <c r="L43" t="s">
        <v>148</v>
      </c>
      <c r="M43" t="s">
        <v>149</v>
      </c>
    </row>
    <row r="44" spans="1:13" x14ac:dyDescent="0.3">
      <c r="A44" t="s">
        <v>176</v>
      </c>
      <c r="B44" t="s">
        <v>177</v>
      </c>
      <c r="C44">
        <v>10</v>
      </c>
      <c r="D44" t="s">
        <v>21</v>
      </c>
      <c r="E44">
        <v>300000</v>
      </c>
      <c r="F44">
        <v>37500</v>
      </c>
      <c r="G44" s="18">
        <v>43738</v>
      </c>
      <c r="H44" t="s">
        <v>60</v>
      </c>
      <c r="I44" t="s">
        <v>2</v>
      </c>
      <c r="J44" t="s">
        <v>147</v>
      </c>
      <c r="K44" t="s">
        <v>148</v>
      </c>
      <c r="L44" t="s">
        <v>148</v>
      </c>
      <c r="M44" t="s">
        <v>149</v>
      </c>
    </row>
    <row r="45" spans="1:13" x14ac:dyDescent="0.3">
      <c r="A45" t="s">
        <v>178</v>
      </c>
      <c r="B45" t="s">
        <v>179</v>
      </c>
      <c r="C45">
        <v>3</v>
      </c>
      <c r="D45" t="s">
        <v>15</v>
      </c>
      <c r="E45">
        <v>700000</v>
      </c>
      <c r="F45">
        <v>100000</v>
      </c>
      <c r="G45" s="18">
        <v>43830</v>
      </c>
      <c r="H45" t="s">
        <v>60</v>
      </c>
      <c r="I45" t="s">
        <v>2</v>
      </c>
      <c r="J45" t="s">
        <v>135</v>
      </c>
      <c r="K45" t="s">
        <v>136</v>
      </c>
      <c r="L45" t="s">
        <v>137</v>
      </c>
      <c r="M45" t="s">
        <v>144</v>
      </c>
    </row>
    <row r="46" spans="1:13" x14ac:dyDescent="0.3">
      <c r="A46" t="s">
        <v>180</v>
      </c>
      <c r="B46" t="s">
        <v>181</v>
      </c>
      <c r="C46">
        <v>10</v>
      </c>
      <c r="D46" t="s">
        <v>21</v>
      </c>
      <c r="E46">
        <v>800000</v>
      </c>
      <c r="F46">
        <v>50000</v>
      </c>
      <c r="G46" s="18">
        <v>43738</v>
      </c>
      <c r="H46" t="s">
        <v>60</v>
      </c>
      <c r="I46" t="s">
        <v>2</v>
      </c>
      <c r="J46" t="s">
        <v>147</v>
      </c>
      <c r="K46" t="s">
        <v>148</v>
      </c>
      <c r="L46" t="s">
        <v>148</v>
      </c>
      <c r="M46" t="s">
        <v>149</v>
      </c>
    </row>
    <row r="47" spans="1:13" x14ac:dyDescent="0.3">
      <c r="A47" t="s">
        <v>136</v>
      </c>
      <c r="B47" t="s">
        <v>182</v>
      </c>
      <c r="C47">
        <v>3</v>
      </c>
      <c r="D47" t="s">
        <v>15</v>
      </c>
      <c r="E47">
        <v>0</v>
      </c>
      <c r="F47">
        <v>500000</v>
      </c>
      <c r="G47" s="18">
        <v>43739</v>
      </c>
      <c r="H47" t="s">
        <v>111</v>
      </c>
      <c r="I47" t="s">
        <v>2</v>
      </c>
      <c r="J47" t="s">
        <v>135</v>
      </c>
      <c r="K47" t="s">
        <v>136</v>
      </c>
      <c r="L47" t="s">
        <v>137</v>
      </c>
      <c r="M47" t="s">
        <v>144</v>
      </c>
    </row>
    <row r="48" spans="1:13" x14ac:dyDescent="0.3">
      <c r="A48" t="s">
        <v>183</v>
      </c>
      <c r="B48" t="s">
        <v>184</v>
      </c>
      <c r="C48">
        <v>12</v>
      </c>
      <c r="D48" t="s">
        <v>93</v>
      </c>
      <c r="E48">
        <v>1000000</v>
      </c>
      <c r="F48">
        <v>100000</v>
      </c>
      <c r="G48" s="18">
        <v>43830</v>
      </c>
      <c r="H48" t="s">
        <v>60</v>
      </c>
      <c r="I48" t="s">
        <v>2</v>
      </c>
      <c r="J48" t="s">
        <v>135</v>
      </c>
      <c r="K48" t="s">
        <v>136</v>
      </c>
      <c r="L48" t="s">
        <v>137</v>
      </c>
      <c r="M48" t="s">
        <v>144</v>
      </c>
    </row>
    <row r="49" spans="1:13" x14ac:dyDescent="0.3">
      <c r="A49" t="s">
        <v>185</v>
      </c>
      <c r="B49" t="s">
        <v>186</v>
      </c>
      <c r="C49">
        <v>3</v>
      </c>
      <c r="D49" t="s">
        <v>15</v>
      </c>
      <c r="E49">
        <v>0</v>
      </c>
      <c r="F49">
        <v>50000</v>
      </c>
      <c r="G49" s="18">
        <v>43738</v>
      </c>
      <c r="H49" t="s">
        <v>141</v>
      </c>
      <c r="I49" t="s">
        <v>2</v>
      </c>
      <c r="J49" t="s">
        <v>135</v>
      </c>
      <c r="K49" t="s">
        <v>136</v>
      </c>
      <c r="L49" t="s">
        <v>137</v>
      </c>
      <c r="M49" t="s">
        <v>144</v>
      </c>
    </row>
    <row r="50" spans="1:13" x14ac:dyDescent="0.3">
      <c r="A50" t="s">
        <v>187</v>
      </c>
      <c r="B50" t="s">
        <v>188</v>
      </c>
      <c r="C50">
        <v>12</v>
      </c>
      <c r="D50" t="s">
        <v>93</v>
      </c>
      <c r="E50">
        <v>0</v>
      </c>
      <c r="F50">
        <v>50000</v>
      </c>
      <c r="G50" s="18">
        <v>43921</v>
      </c>
      <c r="H50" t="s">
        <v>60</v>
      </c>
      <c r="I50" t="s">
        <v>2</v>
      </c>
      <c r="J50" t="s">
        <v>82</v>
      </c>
      <c r="K50" t="s">
        <v>82</v>
      </c>
      <c r="L50" t="s">
        <v>83</v>
      </c>
      <c r="M50" t="s">
        <v>189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8558-3012-4F11-91CD-99C4DA9A8BB0}">
  <dimension ref="B3:I25"/>
  <sheetViews>
    <sheetView workbookViewId="0">
      <selection activeCell="B14" sqref="B14:C16"/>
    </sheetView>
  </sheetViews>
  <sheetFormatPr defaultRowHeight="14.4" x14ac:dyDescent="0.3"/>
  <cols>
    <col min="1" max="2" width="12.5546875" bestFit="1" customWidth="1"/>
    <col min="3" max="4" width="14.44140625" bestFit="1" customWidth="1"/>
    <col min="5" max="6" width="19.21875" bestFit="1" customWidth="1"/>
    <col min="7" max="7" width="7" bestFit="1" customWidth="1"/>
    <col min="8" max="8" width="8.109375" bestFit="1" customWidth="1"/>
    <col min="9" max="10" width="19.21875" bestFit="1" customWidth="1"/>
  </cols>
  <sheetData>
    <row r="3" spans="2:9" x14ac:dyDescent="0.3">
      <c r="C3" s="11"/>
      <c r="D3" s="11"/>
      <c r="E3" s="11"/>
    </row>
    <row r="4" spans="2:9" x14ac:dyDescent="0.3">
      <c r="B4" t="s">
        <v>26</v>
      </c>
      <c r="C4" s="12"/>
      <c r="D4" s="12"/>
      <c r="E4" s="12"/>
    </row>
    <row r="7" spans="2:9" x14ac:dyDescent="0.3">
      <c r="C7" s="9" t="s">
        <v>30</v>
      </c>
    </row>
    <row r="8" spans="2:9" x14ac:dyDescent="0.3">
      <c r="C8" t="s">
        <v>29</v>
      </c>
      <c r="D8" t="s">
        <v>29</v>
      </c>
      <c r="E8" t="s">
        <v>31</v>
      </c>
      <c r="F8" t="s">
        <v>31</v>
      </c>
    </row>
    <row r="9" spans="2:9" x14ac:dyDescent="0.3">
      <c r="B9" s="9" t="s">
        <v>24</v>
      </c>
      <c r="C9" t="s">
        <v>26</v>
      </c>
      <c r="D9" t="s">
        <v>26</v>
      </c>
    </row>
    <row r="10" spans="2:9" x14ac:dyDescent="0.3">
      <c r="B10" s="10" t="s">
        <v>26</v>
      </c>
      <c r="C10">
        <v>3431629.3099999996</v>
      </c>
      <c r="D10">
        <v>100000</v>
      </c>
      <c r="E10">
        <v>3431629.3099999996</v>
      </c>
      <c r="F10">
        <v>100000</v>
      </c>
    </row>
    <row r="11" spans="2:9" x14ac:dyDescent="0.3">
      <c r="B11" s="10" t="s">
        <v>28</v>
      </c>
      <c r="C11">
        <v>3431629.3099999996</v>
      </c>
      <c r="D11">
        <v>100000</v>
      </c>
      <c r="E11">
        <v>3431629.3099999996</v>
      </c>
      <c r="F11">
        <v>100000</v>
      </c>
    </row>
    <row r="12" spans="2:9" x14ac:dyDescent="0.3">
      <c r="F12" s="8">
        <f>SUM(E11:F11)</f>
        <v>3531629.3099999996</v>
      </c>
    </row>
    <row r="13" spans="2:9" x14ac:dyDescent="0.3">
      <c r="I13" t="s">
        <v>40</v>
      </c>
    </row>
    <row r="14" spans="2:9" x14ac:dyDescent="0.3">
      <c r="B14" s="9" t="s">
        <v>24</v>
      </c>
      <c r="C14" t="s">
        <v>29</v>
      </c>
      <c r="I14" s="16">
        <f>F12/GETPIVOTDATA("[Measures].[Sum of New Budget]",$B$20)</f>
        <v>0.17950932542596132</v>
      </c>
    </row>
    <row r="15" spans="2:9" x14ac:dyDescent="0.3">
      <c r="B15" s="10" t="s">
        <v>26</v>
      </c>
      <c r="C15" s="8">
        <v>569815</v>
      </c>
    </row>
    <row r="16" spans="2:9" x14ac:dyDescent="0.3">
      <c r="B16" s="10" t="s">
        <v>28</v>
      </c>
      <c r="C16" s="8">
        <v>569815</v>
      </c>
      <c r="I16" t="s">
        <v>41</v>
      </c>
    </row>
    <row r="17" spans="2:9" x14ac:dyDescent="0.3">
      <c r="I17" s="16">
        <f>B25/D25</f>
        <v>2.8963149098905329E-2</v>
      </c>
    </row>
    <row r="20" spans="2:9" x14ac:dyDescent="0.3">
      <c r="B20" t="s">
        <v>23</v>
      </c>
    </row>
    <row r="21" spans="2:9" x14ac:dyDescent="0.3">
      <c r="B21" s="8">
        <v>19673793</v>
      </c>
    </row>
    <row r="24" spans="2:9" x14ac:dyDescent="0.3">
      <c r="B24" t="s">
        <v>33</v>
      </c>
      <c r="C24" t="s">
        <v>32</v>
      </c>
      <c r="D24" t="s">
        <v>36</v>
      </c>
    </row>
    <row r="25" spans="2:9" x14ac:dyDescent="0.3">
      <c r="B25" s="8">
        <f>GETPIVOTDATA("[Measures].[Sum of Amount 3]",$B$14,"[invoice_202001231041].[income_class]","[invoice_202001231041].[income_class].&amp;[New]")</f>
        <v>569815</v>
      </c>
      <c r="C25" s="8">
        <f>F12</f>
        <v>3531629.3099999996</v>
      </c>
      <c r="D25" s="8">
        <f>GETPIVOTDATA("[Measures].[Sum of New Budget]",$B$20)</f>
        <v>19673793</v>
      </c>
    </row>
  </sheetData>
  <sortState xmlns:xlrd2="http://schemas.microsoft.com/office/spreadsheetml/2017/richdata2" ref="B4:E4">
    <sortCondition descending="1" ref="C3:C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1F40-E97B-47A0-9930-6B8572608303}">
  <dimension ref="A1:M50"/>
  <sheetViews>
    <sheetView workbookViewId="0">
      <selection sqref="A1:M50"/>
    </sheetView>
  </sheetViews>
  <sheetFormatPr defaultRowHeight="14.4" x14ac:dyDescent="0.3"/>
  <sheetData>
    <row r="1" spans="1:13" x14ac:dyDescent="0.3">
      <c r="A1" s="17" t="s">
        <v>45</v>
      </c>
      <c r="B1" s="17" t="s">
        <v>46</v>
      </c>
      <c r="C1" s="17" t="s">
        <v>47</v>
      </c>
      <c r="D1" s="17" t="s">
        <v>48</v>
      </c>
      <c r="E1" s="17" t="s">
        <v>49</v>
      </c>
      <c r="F1" s="17" t="s">
        <v>50</v>
      </c>
      <c r="G1" s="17" t="s">
        <v>51</v>
      </c>
      <c r="H1" s="17" t="s">
        <v>52</v>
      </c>
      <c r="I1" s="17" t="s">
        <v>53</v>
      </c>
      <c r="J1" s="17" t="s">
        <v>54</v>
      </c>
      <c r="K1" s="17" t="s">
        <v>55</v>
      </c>
      <c r="L1" s="17" t="s">
        <v>56</v>
      </c>
      <c r="M1" s="17" t="s">
        <v>57</v>
      </c>
    </row>
    <row r="2" spans="1:13" x14ac:dyDescent="0.3">
      <c r="A2" t="s">
        <v>58</v>
      </c>
      <c r="B2" t="s">
        <v>59</v>
      </c>
      <c r="C2">
        <v>3</v>
      </c>
      <c r="D2" t="s">
        <v>15</v>
      </c>
      <c r="E2">
        <v>8000000</v>
      </c>
      <c r="F2">
        <v>400000</v>
      </c>
      <c r="G2" s="18">
        <v>43782</v>
      </c>
      <c r="H2" t="s">
        <v>60</v>
      </c>
      <c r="I2" t="s">
        <v>2</v>
      </c>
      <c r="J2" t="s">
        <v>61</v>
      </c>
      <c r="K2" t="s">
        <v>62</v>
      </c>
      <c r="L2" t="s">
        <v>63</v>
      </c>
      <c r="M2" t="s">
        <v>64</v>
      </c>
    </row>
    <row r="3" spans="1:13" x14ac:dyDescent="0.3">
      <c r="A3" t="s">
        <v>65</v>
      </c>
      <c r="B3" t="s">
        <v>66</v>
      </c>
      <c r="C3">
        <v>1</v>
      </c>
      <c r="D3" t="s">
        <v>13</v>
      </c>
      <c r="E3">
        <v>200000</v>
      </c>
      <c r="F3">
        <v>30000</v>
      </c>
      <c r="G3" s="18">
        <v>43921</v>
      </c>
      <c r="H3" t="s">
        <v>60</v>
      </c>
      <c r="I3" t="s">
        <v>2</v>
      </c>
      <c r="J3" t="s">
        <v>61</v>
      </c>
      <c r="K3" t="s">
        <v>62</v>
      </c>
      <c r="L3" t="s">
        <v>63</v>
      </c>
      <c r="M3" t="s">
        <v>67</v>
      </c>
    </row>
    <row r="4" spans="1:13" x14ac:dyDescent="0.3">
      <c r="A4" t="s">
        <v>68</v>
      </c>
      <c r="B4" t="s">
        <v>69</v>
      </c>
      <c r="C4">
        <v>1</v>
      </c>
      <c r="D4" t="s">
        <v>13</v>
      </c>
      <c r="E4">
        <v>0</v>
      </c>
      <c r="F4">
        <v>100000</v>
      </c>
      <c r="G4" s="18">
        <v>44012</v>
      </c>
      <c r="H4" t="s">
        <v>60</v>
      </c>
      <c r="I4" t="s">
        <v>2</v>
      </c>
      <c r="J4" t="s">
        <v>70</v>
      </c>
      <c r="K4" t="s">
        <v>70</v>
      </c>
      <c r="L4" t="s">
        <v>71</v>
      </c>
      <c r="M4" t="s">
        <v>72</v>
      </c>
    </row>
    <row r="5" spans="1:13" x14ac:dyDescent="0.3">
      <c r="A5" t="s">
        <v>73</v>
      </c>
      <c r="B5" t="s">
        <v>74</v>
      </c>
      <c r="C5">
        <v>1</v>
      </c>
      <c r="D5" t="s">
        <v>13</v>
      </c>
      <c r="E5">
        <v>0</v>
      </c>
      <c r="F5">
        <v>100000</v>
      </c>
      <c r="G5" s="18">
        <v>43921</v>
      </c>
      <c r="H5" t="s">
        <v>60</v>
      </c>
      <c r="I5" t="s">
        <v>2</v>
      </c>
      <c r="J5" t="s">
        <v>70</v>
      </c>
      <c r="K5" t="s">
        <v>70</v>
      </c>
      <c r="L5" t="s">
        <v>71</v>
      </c>
      <c r="M5" t="s">
        <v>72</v>
      </c>
    </row>
    <row r="6" spans="1:13" x14ac:dyDescent="0.3">
      <c r="A6" t="s">
        <v>75</v>
      </c>
      <c r="B6" t="s">
        <v>76</v>
      </c>
      <c r="C6">
        <v>1</v>
      </c>
      <c r="D6" t="s">
        <v>13</v>
      </c>
      <c r="E6">
        <v>1200000</v>
      </c>
      <c r="F6">
        <v>100000</v>
      </c>
      <c r="G6" s="18">
        <v>43921</v>
      </c>
      <c r="H6" t="s">
        <v>60</v>
      </c>
      <c r="I6" t="s">
        <v>2</v>
      </c>
      <c r="J6" t="s">
        <v>77</v>
      </c>
      <c r="K6" t="s">
        <v>78</v>
      </c>
      <c r="L6" t="s">
        <v>78</v>
      </c>
      <c r="M6" t="s">
        <v>79</v>
      </c>
    </row>
    <row r="7" spans="1:13" x14ac:dyDescent="0.3">
      <c r="A7" t="s">
        <v>80</v>
      </c>
      <c r="B7" t="s">
        <v>81</v>
      </c>
      <c r="C7">
        <v>1</v>
      </c>
      <c r="D7" t="s">
        <v>13</v>
      </c>
      <c r="E7">
        <v>0</v>
      </c>
      <c r="F7">
        <v>100000</v>
      </c>
      <c r="G7" s="18">
        <v>43982</v>
      </c>
      <c r="H7" t="s">
        <v>60</v>
      </c>
      <c r="I7" t="s">
        <v>2</v>
      </c>
      <c r="J7" t="s">
        <v>82</v>
      </c>
      <c r="K7" t="s">
        <v>82</v>
      </c>
      <c r="L7" t="s">
        <v>83</v>
      </c>
      <c r="M7" t="s">
        <v>84</v>
      </c>
    </row>
    <row r="8" spans="1:13" x14ac:dyDescent="0.3">
      <c r="A8" t="s">
        <v>85</v>
      </c>
      <c r="B8" t="s">
        <v>86</v>
      </c>
      <c r="C8">
        <v>1</v>
      </c>
      <c r="D8" t="s">
        <v>13</v>
      </c>
      <c r="E8">
        <v>0</v>
      </c>
      <c r="F8">
        <v>100000</v>
      </c>
      <c r="G8" s="18">
        <v>43982</v>
      </c>
      <c r="H8" t="s">
        <v>60</v>
      </c>
      <c r="I8" t="s">
        <v>2</v>
      </c>
      <c r="J8" t="s">
        <v>70</v>
      </c>
      <c r="K8" t="s">
        <v>70</v>
      </c>
      <c r="L8" t="s">
        <v>71</v>
      </c>
      <c r="M8" t="s">
        <v>72</v>
      </c>
    </row>
    <row r="9" spans="1:13" x14ac:dyDescent="0.3">
      <c r="A9" t="s">
        <v>87</v>
      </c>
      <c r="B9" t="s">
        <v>88</v>
      </c>
      <c r="C9">
        <v>1</v>
      </c>
      <c r="D9" t="s">
        <v>13</v>
      </c>
      <c r="E9">
        <v>0</v>
      </c>
      <c r="F9">
        <v>125000</v>
      </c>
      <c r="G9" s="18">
        <v>44012</v>
      </c>
      <c r="H9" t="s">
        <v>60</v>
      </c>
      <c r="I9" t="s">
        <v>2</v>
      </c>
      <c r="J9" t="s">
        <v>61</v>
      </c>
      <c r="K9" t="s">
        <v>62</v>
      </c>
      <c r="L9" t="s">
        <v>63</v>
      </c>
      <c r="M9" t="s">
        <v>64</v>
      </c>
    </row>
    <row r="10" spans="1:13" x14ac:dyDescent="0.3">
      <c r="A10" t="s">
        <v>89</v>
      </c>
      <c r="B10" t="s">
        <v>90</v>
      </c>
      <c r="C10">
        <v>1</v>
      </c>
      <c r="D10" t="s">
        <v>13</v>
      </c>
      <c r="E10">
        <v>0</v>
      </c>
      <c r="F10">
        <v>100000</v>
      </c>
      <c r="G10" s="18">
        <v>43921</v>
      </c>
      <c r="H10" t="s">
        <v>60</v>
      </c>
      <c r="I10" t="s">
        <v>2</v>
      </c>
      <c r="J10" t="s">
        <v>70</v>
      </c>
      <c r="K10" t="s">
        <v>70</v>
      </c>
      <c r="L10" t="s">
        <v>71</v>
      </c>
      <c r="M10" t="s">
        <v>72</v>
      </c>
    </row>
    <row r="11" spans="1:13" x14ac:dyDescent="0.3">
      <c r="A11" t="s">
        <v>91</v>
      </c>
      <c r="B11" t="s">
        <v>92</v>
      </c>
      <c r="C11">
        <v>12</v>
      </c>
      <c r="D11" t="s">
        <v>93</v>
      </c>
      <c r="E11">
        <v>0</v>
      </c>
      <c r="F11">
        <v>200000</v>
      </c>
      <c r="G11" s="18">
        <v>43921</v>
      </c>
      <c r="H11" t="s">
        <v>60</v>
      </c>
      <c r="I11" t="s">
        <v>2</v>
      </c>
      <c r="J11" t="s">
        <v>70</v>
      </c>
      <c r="K11" t="s">
        <v>70</v>
      </c>
      <c r="L11" t="s">
        <v>71</v>
      </c>
      <c r="M11" t="s">
        <v>72</v>
      </c>
    </row>
    <row r="12" spans="1:13" x14ac:dyDescent="0.3">
      <c r="A12" t="s">
        <v>94</v>
      </c>
      <c r="B12" t="s">
        <v>95</v>
      </c>
      <c r="C12">
        <v>12</v>
      </c>
      <c r="D12" t="s">
        <v>93</v>
      </c>
      <c r="E12">
        <v>0</v>
      </c>
      <c r="F12">
        <v>75000</v>
      </c>
      <c r="G12" s="18">
        <v>43921</v>
      </c>
      <c r="H12" t="s">
        <v>60</v>
      </c>
      <c r="I12" t="s">
        <v>2</v>
      </c>
      <c r="J12" t="s">
        <v>61</v>
      </c>
      <c r="K12" t="s">
        <v>62</v>
      </c>
      <c r="L12" t="s">
        <v>63</v>
      </c>
      <c r="M12" t="s">
        <v>64</v>
      </c>
    </row>
    <row r="13" spans="1:13" x14ac:dyDescent="0.3">
      <c r="A13" t="s">
        <v>96</v>
      </c>
      <c r="B13" t="s">
        <v>97</v>
      </c>
      <c r="C13">
        <v>12</v>
      </c>
      <c r="D13" t="s">
        <v>93</v>
      </c>
      <c r="E13">
        <v>0</v>
      </c>
      <c r="F13">
        <v>25000</v>
      </c>
      <c r="G13" s="18">
        <v>43921</v>
      </c>
      <c r="H13" t="s">
        <v>60</v>
      </c>
      <c r="I13" t="s">
        <v>2</v>
      </c>
      <c r="J13" t="s">
        <v>61</v>
      </c>
      <c r="K13" t="s">
        <v>62</v>
      </c>
      <c r="L13" t="s">
        <v>63</v>
      </c>
      <c r="M13" t="s">
        <v>67</v>
      </c>
    </row>
    <row r="14" spans="1:13" x14ac:dyDescent="0.3">
      <c r="A14" t="s">
        <v>98</v>
      </c>
      <c r="B14" t="s">
        <v>99</v>
      </c>
      <c r="C14">
        <v>12</v>
      </c>
      <c r="D14" t="s">
        <v>93</v>
      </c>
      <c r="E14">
        <v>2000000</v>
      </c>
      <c r="F14">
        <v>150000</v>
      </c>
      <c r="G14" s="18">
        <v>43982</v>
      </c>
      <c r="H14" t="s">
        <v>60</v>
      </c>
      <c r="I14" t="s">
        <v>2</v>
      </c>
      <c r="J14" t="s">
        <v>61</v>
      </c>
      <c r="K14" t="s">
        <v>62</v>
      </c>
      <c r="L14" t="s">
        <v>63</v>
      </c>
      <c r="M14" t="s">
        <v>64</v>
      </c>
    </row>
    <row r="15" spans="1:13" x14ac:dyDescent="0.3">
      <c r="A15" t="s">
        <v>100</v>
      </c>
      <c r="B15" t="s">
        <v>101</v>
      </c>
      <c r="C15">
        <v>12</v>
      </c>
      <c r="D15" t="s">
        <v>93</v>
      </c>
      <c r="E15">
        <v>500000</v>
      </c>
      <c r="F15">
        <v>75000</v>
      </c>
      <c r="G15" s="18">
        <v>43982</v>
      </c>
      <c r="H15" t="s">
        <v>60</v>
      </c>
      <c r="I15" t="s">
        <v>2</v>
      </c>
      <c r="J15" t="s">
        <v>82</v>
      </c>
      <c r="K15" t="s">
        <v>82</v>
      </c>
      <c r="L15" t="s">
        <v>83</v>
      </c>
      <c r="M15" t="s">
        <v>102</v>
      </c>
    </row>
    <row r="16" spans="1:13" x14ac:dyDescent="0.3">
      <c r="A16" t="s">
        <v>103</v>
      </c>
      <c r="B16" t="s">
        <v>104</v>
      </c>
      <c r="C16">
        <v>3</v>
      </c>
      <c r="D16" t="s">
        <v>15</v>
      </c>
      <c r="E16">
        <v>2500000</v>
      </c>
      <c r="F16">
        <v>125000</v>
      </c>
      <c r="G16" s="18">
        <v>43800</v>
      </c>
      <c r="H16" t="s">
        <v>60</v>
      </c>
      <c r="I16" t="s">
        <v>2</v>
      </c>
      <c r="J16" t="s">
        <v>61</v>
      </c>
      <c r="K16" t="s">
        <v>62</v>
      </c>
      <c r="L16" t="s">
        <v>63</v>
      </c>
      <c r="M16" t="s">
        <v>64</v>
      </c>
    </row>
    <row r="17" spans="1:13" x14ac:dyDescent="0.3">
      <c r="A17" t="s">
        <v>105</v>
      </c>
      <c r="B17" t="s">
        <v>106</v>
      </c>
      <c r="C17">
        <v>10</v>
      </c>
      <c r="D17" t="s">
        <v>21</v>
      </c>
      <c r="E17">
        <v>1400000</v>
      </c>
      <c r="F17">
        <v>100000</v>
      </c>
      <c r="G17" s="18">
        <v>43808</v>
      </c>
      <c r="H17" t="s">
        <v>60</v>
      </c>
      <c r="I17" t="s">
        <v>2</v>
      </c>
      <c r="J17" t="s">
        <v>61</v>
      </c>
      <c r="K17" t="s">
        <v>62</v>
      </c>
      <c r="L17" t="s">
        <v>63</v>
      </c>
      <c r="M17" t="s">
        <v>64</v>
      </c>
    </row>
    <row r="18" spans="1:13" x14ac:dyDescent="0.3">
      <c r="A18" t="s">
        <v>107</v>
      </c>
      <c r="B18" t="s">
        <v>108</v>
      </c>
      <c r="C18">
        <v>10</v>
      </c>
      <c r="D18" t="s">
        <v>21</v>
      </c>
      <c r="E18">
        <v>4500000</v>
      </c>
      <c r="F18">
        <v>350000</v>
      </c>
      <c r="G18" s="18">
        <v>43810</v>
      </c>
      <c r="H18" t="s">
        <v>60</v>
      </c>
      <c r="I18" t="s">
        <v>2</v>
      </c>
      <c r="J18" t="s">
        <v>61</v>
      </c>
      <c r="K18" t="s">
        <v>78</v>
      </c>
      <c r="L18" t="s">
        <v>78</v>
      </c>
      <c r="M18" t="s">
        <v>64</v>
      </c>
    </row>
    <row r="19" spans="1:13" x14ac:dyDescent="0.3">
      <c r="A19" t="s">
        <v>109</v>
      </c>
      <c r="B19" t="s">
        <v>110</v>
      </c>
      <c r="C19">
        <v>3</v>
      </c>
      <c r="D19" t="s">
        <v>15</v>
      </c>
      <c r="E19">
        <v>9500000</v>
      </c>
      <c r="F19">
        <v>200000</v>
      </c>
      <c r="G19" s="18">
        <v>43738</v>
      </c>
      <c r="H19" t="s">
        <v>111</v>
      </c>
      <c r="I19" t="s">
        <v>2</v>
      </c>
      <c r="J19" t="s">
        <v>61</v>
      </c>
      <c r="K19" t="s">
        <v>62</v>
      </c>
      <c r="L19" t="s">
        <v>63</v>
      </c>
      <c r="M19" t="s">
        <v>64</v>
      </c>
    </row>
    <row r="20" spans="1:13" x14ac:dyDescent="0.3">
      <c r="A20" t="s">
        <v>112</v>
      </c>
      <c r="B20" t="s">
        <v>113</v>
      </c>
      <c r="C20">
        <v>10</v>
      </c>
      <c r="D20" t="s">
        <v>21</v>
      </c>
      <c r="E20">
        <v>4500000</v>
      </c>
      <c r="F20">
        <v>300000</v>
      </c>
      <c r="G20" s="18">
        <v>43767</v>
      </c>
      <c r="H20" t="s">
        <v>60</v>
      </c>
      <c r="I20" t="s">
        <v>2</v>
      </c>
      <c r="J20" t="s">
        <v>61</v>
      </c>
      <c r="K20" t="s">
        <v>62</v>
      </c>
      <c r="L20" t="s">
        <v>63</v>
      </c>
      <c r="M20" t="s">
        <v>64</v>
      </c>
    </row>
    <row r="21" spans="1:13" x14ac:dyDescent="0.3">
      <c r="A21" t="s">
        <v>114</v>
      </c>
      <c r="B21" t="s">
        <v>115</v>
      </c>
      <c r="C21">
        <v>3</v>
      </c>
      <c r="D21" t="s">
        <v>15</v>
      </c>
      <c r="E21">
        <v>0</v>
      </c>
      <c r="F21">
        <v>100000</v>
      </c>
      <c r="G21" s="18">
        <v>43784</v>
      </c>
      <c r="H21" t="s">
        <v>60</v>
      </c>
      <c r="I21" t="s">
        <v>2</v>
      </c>
      <c r="J21" t="s">
        <v>61</v>
      </c>
      <c r="K21" t="s">
        <v>62</v>
      </c>
      <c r="L21" t="s">
        <v>63</v>
      </c>
      <c r="M21" t="s">
        <v>64</v>
      </c>
    </row>
    <row r="22" spans="1:13" x14ac:dyDescent="0.3">
      <c r="A22" t="s">
        <v>116</v>
      </c>
      <c r="B22" t="s">
        <v>117</v>
      </c>
      <c r="C22">
        <v>3</v>
      </c>
      <c r="D22" t="s">
        <v>15</v>
      </c>
      <c r="E22">
        <v>6000000</v>
      </c>
      <c r="F22">
        <v>300000</v>
      </c>
      <c r="G22" s="18">
        <v>43800</v>
      </c>
      <c r="H22" t="s">
        <v>60</v>
      </c>
      <c r="I22" t="s">
        <v>2</v>
      </c>
      <c r="J22" t="s">
        <v>61</v>
      </c>
      <c r="K22" t="s">
        <v>62</v>
      </c>
      <c r="L22" t="s">
        <v>63</v>
      </c>
      <c r="M22" t="s">
        <v>64</v>
      </c>
    </row>
    <row r="23" spans="1:13" x14ac:dyDescent="0.3">
      <c r="A23" t="s">
        <v>118</v>
      </c>
      <c r="B23" t="s">
        <v>119</v>
      </c>
      <c r="C23">
        <v>10</v>
      </c>
      <c r="D23" t="s">
        <v>21</v>
      </c>
      <c r="E23">
        <v>600000</v>
      </c>
      <c r="F23">
        <v>100000</v>
      </c>
      <c r="G23" s="18">
        <v>43799</v>
      </c>
      <c r="H23" t="s">
        <v>60</v>
      </c>
      <c r="I23" t="s">
        <v>2</v>
      </c>
      <c r="J23" t="s">
        <v>120</v>
      </c>
      <c r="K23" t="s">
        <v>62</v>
      </c>
      <c r="L23" t="s">
        <v>63</v>
      </c>
      <c r="M23" t="s">
        <v>64</v>
      </c>
    </row>
    <row r="24" spans="1:13" x14ac:dyDescent="0.3">
      <c r="A24" t="s">
        <v>121</v>
      </c>
      <c r="B24" t="s">
        <v>122</v>
      </c>
      <c r="C24">
        <v>10</v>
      </c>
      <c r="D24" t="s">
        <v>21</v>
      </c>
      <c r="E24">
        <v>210000</v>
      </c>
      <c r="F24">
        <v>35000</v>
      </c>
      <c r="G24" s="18">
        <v>43799</v>
      </c>
      <c r="H24" t="s">
        <v>60</v>
      </c>
      <c r="I24" t="s">
        <v>2</v>
      </c>
      <c r="J24" t="s">
        <v>120</v>
      </c>
      <c r="K24" t="s">
        <v>62</v>
      </c>
      <c r="L24" t="s">
        <v>63</v>
      </c>
      <c r="M24" t="s">
        <v>67</v>
      </c>
    </row>
    <row r="25" spans="1:13" x14ac:dyDescent="0.3">
      <c r="A25" t="s">
        <v>123</v>
      </c>
      <c r="B25" t="s">
        <v>124</v>
      </c>
      <c r="C25">
        <v>10</v>
      </c>
      <c r="D25" t="s">
        <v>21</v>
      </c>
      <c r="E25">
        <v>300000</v>
      </c>
      <c r="F25">
        <v>49500</v>
      </c>
      <c r="G25" s="18">
        <v>43738</v>
      </c>
      <c r="H25" t="s">
        <v>111</v>
      </c>
      <c r="I25" t="s">
        <v>2</v>
      </c>
      <c r="J25" t="s">
        <v>82</v>
      </c>
      <c r="K25" t="s">
        <v>82</v>
      </c>
      <c r="L25" t="s">
        <v>83</v>
      </c>
      <c r="M25" t="s">
        <v>84</v>
      </c>
    </row>
    <row r="26" spans="1:13" x14ac:dyDescent="0.3">
      <c r="A26" t="s">
        <v>125</v>
      </c>
      <c r="B26" t="s">
        <v>126</v>
      </c>
      <c r="C26">
        <v>10</v>
      </c>
      <c r="D26" t="s">
        <v>21</v>
      </c>
      <c r="E26">
        <v>300000</v>
      </c>
      <c r="F26">
        <v>49500</v>
      </c>
      <c r="G26" s="18">
        <v>43738</v>
      </c>
      <c r="H26" t="s">
        <v>111</v>
      </c>
      <c r="I26" t="s">
        <v>2</v>
      </c>
      <c r="J26" t="s">
        <v>82</v>
      </c>
      <c r="K26" t="s">
        <v>82</v>
      </c>
      <c r="L26" t="s">
        <v>83</v>
      </c>
      <c r="M26" t="s">
        <v>127</v>
      </c>
    </row>
    <row r="27" spans="1:13" x14ac:dyDescent="0.3">
      <c r="A27" t="s">
        <v>128</v>
      </c>
      <c r="B27" t="s">
        <v>129</v>
      </c>
      <c r="C27">
        <v>10</v>
      </c>
      <c r="D27" t="s">
        <v>21</v>
      </c>
      <c r="E27">
        <v>5000000</v>
      </c>
      <c r="F27">
        <v>250000</v>
      </c>
      <c r="G27" s="18">
        <v>43799</v>
      </c>
      <c r="H27" t="s">
        <v>60</v>
      </c>
      <c r="I27" t="s">
        <v>2</v>
      </c>
      <c r="J27" t="s">
        <v>61</v>
      </c>
      <c r="K27" t="s">
        <v>62</v>
      </c>
      <c r="L27" t="s">
        <v>63</v>
      </c>
      <c r="M27" t="s">
        <v>64</v>
      </c>
    </row>
    <row r="28" spans="1:13" x14ac:dyDescent="0.3">
      <c r="A28" t="s">
        <v>70</v>
      </c>
      <c r="B28" t="s">
        <v>130</v>
      </c>
      <c r="C28">
        <v>3</v>
      </c>
      <c r="D28" t="s">
        <v>15</v>
      </c>
      <c r="E28">
        <v>0</v>
      </c>
      <c r="F28">
        <v>100000</v>
      </c>
      <c r="G28" s="18">
        <v>43769</v>
      </c>
      <c r="H28" t="s">
        <v>111</v>
      </c>
      <c r="I28" t="s">
        <v>2</v>
      </c>
      <c r="J28" t="s">
        <v>70</v>
      </c>
      <c r="K28" t="s">
        <v>70</v>
      </c>
      <c r="L28" t="s">
        <v>131</v>
      </c>
      <c r="M28" t="s">
        <v>132</v>
      </c>
    </row>
    <row r="29" spans="1:13" x14ac:dyDescent="0.3">
      <c r="A29" t="s">
        <v>133</v>
      </c>
      <c r="B29" t="s">
        <v>134</v>
      </c>
      <c r="C29">
        <v>12</v>
      </c>
      <c r="D29" t="s">
        <v>93</v>
      </c>
      <c r="E29">
        <v>90000000</v>
      </c>
      <c r="F29">
        <v>200000</v>
      </c>
      <c r="G29" s="18">
        <v>44074</v>
      </c>
      <c r="H29" t="s">
        <v>60</v>
      </c>
      <c r="I29" t="s">
        <v>2</v>
      </c>
      <c r="J29" t="s">
        <v>135</v>
      </c>
      <c r="K29" t="s">
        <v>136</v>
      </c>
      <c r="L29" t="s">
        <v>137</v>
      </c>
      <c r="M29" t="s">
        <v>138</v>
      </c>
    </row>
    <row r="30" spans="1:13" x14ac:dyDescent="0.3">
      <c r="A30" t="s">
        <v>139</v>
      </c>
      <c r="B30" t="s">
        <v>140</v>
      </c>
      <c r="C30">
        <v>3</v>
      </c>
      <c r="D30" t="s">
        <v>15</v>
      </c>
      <c r="E30">
        <v>0</v>
      </c>
      <c r="F30">
        <v>10000</v>
      </c>
      <c r="G30" s="18">
        <v>43738</v>
      </c>
      <c r="H30" t="s">
        <v>141</v>
      </c>
      <c r="I30" t="s">
        <v>2</v>
      </c>
      <c r="J30" t="s">
        <v>70</v>
      </c>
      <c r="K30" t="s">
        <v>70</v>
      </c>
      <c r="L30" t="s">
        <v>131</v>
      </c>
      <c r="M30" t="s">
        <v>131</v>
      </c>
    </row>
    <row r="31" spans="1:13" x14ac:dyDescent="0.3">
      <c r="A31" t="s">
        <v>142</v>
      </c>
      <c r="B31" t="s">
        <v>143</v>
      </c>
      <c r="C31">
        <v>6</v>
      </c>
      <c r="D31" t="s">
        <v>18</v>
      </c>
      <c r="E31">
        <v>0</v>
      </c>
      <c r="F31">
        <v>50000</v>
      </c>
      <c r="G31" s="18">
        <v>43921</v>
      </c>
      <c r="H31" t="s">
        <v>60</v>
      </c>
      <c r="I31" t="s">
        <v>2</v>
      </c>
      <c r="J31" t="s">
        <v>135</v>
      </c>
      <c r="K31" t="s">
        <v>136</v>
      </c>
      <c r="L31" t="s">
        <v>137</v>
      </c>
      <c r="M31" t="s">
        <v>144</v>
      </c>
    </row>
    <row r="32" spans="1:13" x14ac:dyDescent="0.3">
      <c r="A32" t="s">
        <v>145</v>
      </c>
      <c r="B32" t="s">
        <v>146</v>
      </c>
      <c r="C32">
        <v>6</v>
      </c>
      <c r="D32" t="s">
        <v>18</v>
      </c>
      <c r="E32">
        <v>300000</v>
      </c>
      <c r="F32">
        <v>30000</v>
      </c>
      <c r="G32" s="18">
        <v>43921</v>
      </c>
      <c r="H32" t="s">
        <v>60</v>
      </c>
      <c r="I32" t="s">
        <v>2</v>
      </c>
      <c r="J32" t="s">
        <v>147</v>
      </c>
      <c r="K32" t="s">
        <v>148</v>
      </c>
      <c r="L32" t="s">
        <v>148</v>
      </c>
      <c r="M32" t="s">
        <v>149</v>
      </c>
    </row>
    <row r="33" spans="1:13" x14ac:dyDescent="0.3">
      <c r="A33" t="s">
        <v>150</v>
      </c>
      <c r="B33" t="s">
        <v>151</v>
      </c>
      <c r="C33">
        <v>6</v>
      </c>
      <c r="D33" t="s">
        <v>18</v>
      </c>
      <c r="E33">
        <v>0</v>
      </c>
      <c r="F33">
        <v>200000</v>
      </c>
      <c r="G33" s="18">
        <v>43921</v>
      </c>
      <c r="H33" t="s">
        <v>60</v>
      </c>
      <c r="I33" t="s">
        <v>2</v>
      </c>
      <c r="J33" t="s">
        <v>135</v>
      </c>
      <c r="K33" t="s">
        <v>136</v>
      </c>
      <c r="L33" t="s">
        <v>137</v>
      </c>
      <c r="M33" t="s">
        <v>144</v>
      </c>
    </row>
    <row r="34" spans="1:13" x14ac:dyDescent="0.3">
      <c r="A34" t="s">
        <v>152</v>
      </c>
      <c r="B34" t="s">
        <v>153</v>
      </c>
      <c r="C34">
        <v>6</v>
      </c>
      <c r="D34" t="s">
        <v>18</v>
      </c>
      <c r="E34">
        <v>300000</v>
      </c>
      <c r="F34">
        <v>50000</v>
      </c>
      <c r="G34" s="18">
        <v>43921</v>
      </c>
      <c r="H34" t="s">
        <v>60</v>
      </c>
      <c r="I34" t="s">
        <v>2</v>
      </c>
      <c r="J34" t="s">
        <v>135</v>
      </c>
      <c r="K34" t="s">
        <v>136</v>
      </c>
      <c r="L34" t="s">
        <v>137</v>
      </c>
      <c r="M34" t="s">
        <v>144</v>
      </c>
    </row>
    <row r="35" spans="1:13" x14ac:dyDescent="0.3">
      <c r="A35" t="s">
        <v>154</v>
      </c>
      <c r="B35" t="s">
        <v>155</v>
      </c>
      <c r="C35">
        <v>6</v>
      </c>
      <c r="D35" t="s">
        <v>18</v>
      </c>
      <c r="E35">
        <v>1000000</v>
      </c>
      <c r="F35">
        <v>100000</v>
      </c>
      <c r="G35" s="18">
        <v>44043</v>
      </c>
      <c r="H35" t="s">
        <v>60</v>
      </c>
      <c r="I35" t="s">
        <v>2</v>
      </c>
      <c r="J35" t="s">
        <v>135</v>
      </c>
      <c r="K35" t="s">
        <v>136</v>
      </c>
      <c r="L35" t="s">
        <v>137</v>
      </c>
      <c r="M35" t="s">
        <v>144</v>
      </c>
    </row>
    <row r="36" spans="1:13" x14ac:dyDescent="0.3">
      <c r="A36" t="s">
        <v>156</v>
      </c>
      <c r="B36" t="s">
        <v>157</v>
      </c>
      <c r="C36">
        <v>6</v>
      </c>
      <c r="D36" t="s">
        <v>18</v>
      </c>
      <c r="E36">
        <v>0</v>
      </c>
      <c r="F36">
        <v>300000</v>
      </c>
      <c r="G36" s="18">
        <v>44012</v>
      </c>
      <c r="H36" t="s">
        <v>60</v>
      </c>
      <c r="I36" t="s">
        <v>2</v>
      </c>
      <c r="J36" t="s">
        <v>135</v>
      </c>
      <c r="K36" t="s">
        <v>136</v>
      </c>
      <c r="L36" t="s">
        <v>137</v>
      </c>
      <c r="M36" t="s">
        <v>144</v>
      </c>
    </row>
    <row r="37" spans="1:13" x14ac:dyDescent="0.3">
      <c r="A37" t="s">
        <v>158</v>
      </c>
      <c r="B37" t="s">
        <v>159</v>
      </c>
      <c r="C37">
        <v>6</v>
      </c>
      <c r="D37" t="s">
        <v>18</v>
      </c>
      <c r="E37">
        <v>0</v>
      </c>
      <c r="F37">
        <v>200000</v>
      </c>
      <c r="G37" s="18">
        <v>44012</v>
      </c>
      <c r="H37" t="s">
        <v>60</v>
      </c>
      <c r="I37" t="s">
        <v>2</v>
      </c>
      <c r="J37" t="s">
        <v>135</v>
      </c>
      <c r="K37" t="s">
        <v>136</v>
      </c>
      <c r="L37" t="s">
        <v>137</v>
      </c>
      <c r="M37" t="s">
        <v>144</v>
      </c>
    </row>
    <row r="38" spans="1:13" x14ac:dyDescent="0.3">
      <c r="A38" t="s">
        <v>160</v>
      </c>
      <c r="B38" t="s">
        <v>161</v>
      </c>
      <c r="C38">
        <v>6</v>
      </c>
      <c r="D38" t="s">
        <v>18</v>
      </c>
      <c r="E38">
        <v>0</v>
      </c>
      <c r="F38">
        <v>200000</v>
      </c>
      <c r="G38" s="18">
        <v>44012</v>
      </c>
      <c r="H38" t="s">
        <v>60</v>
      </c>
      <c r="I38" t="s">
        <v>2</v>
      </c>
      <c r="J38" t="s">
        <v>135</v>
      </c>
      <c r="K38" t="s">
        <v>136</v>
      </c>
      <c r="L38" t="s">
        <v>137</v>
      </c>
      <c r="M38" t="s">
        <v>144</v>
      </c>
    </row>
    <row r="39" spans="1:13" x14ac:dyDescent="0.3">
      <c r="A39" t="s">
        <v>162</v>
      </c>
      <c r="B39" t="s">
        <v>163</v>
      </c>
      <c r="C39">
        <v>6</v>
      </c>
      <c r="D39" t="s">
        <v>18</v>
      </c>
      <c r="E39">
        <v>0</v>
      </c>
      <c r="F39">
        <v>400000</v>
      </c>
      <c r="G39" s="18">
        <v>44012</v>
      </c>
      <c r="H39" t="s">
        <v>60</v>
      </c>
      <c r="I39" t="s">
        <v>2</v>
      </c>
      <c r="J39" t="s">
        <v>135</v>
      </c>
      <c r="K39" t="s">
        <v>136</v>
      </c>
      <c r="L39" t="s">
        <v>137</v>
      </c>
      <c r="M39" t="s">
        <v>144</v>
      </c>
    </row>
    <row r="40" spans="1:13" x14ac:dyDescent="0.3">
      <c r="A40" t="s">
        <v>164</v>
      </c>
      <c r="B40" t="s">
        <v>165</v>
      </c>
      <c r="C40">
        <v>12</v>
      </c>
      <c r="D40" t="s">
        <v>93</v>
      </c>
      <c r="E40">
        <v>0</v>
      </c>
      <c r="F40">
        <v>300000</v>
      </c>
      <c r="G40" s="18">
        <v>44012</v>
      </c>
      <c r="H40" t="s">
        <v>60</v>
      </c>
      <c r="I40" t="s">
        <v>2</v>
      </c>
      <c r="J40" t="s">
        <v>166</v>
      </c>
      <c r="K40" t="s">
        <v>167</v>
      </c>
      <c r="L40" t="s">
        <v>168</v>
      </c>
      <c r="M40" t="s">
        <v>169</v>
      </c>
    </row>
    <row r="41" spans="1:13" x14ac:dyDescent="0.3">
      <c r="A41" t="s">
        <v>170</v>
      </c>
      <c r="B41" t="s">
        <v>171</v>
      </c>
      <c r="C41">
        <v>12</v>
      </c>
      <c r="D41" t="s">
        <v>93</v>
      </c>
      <c r="E41">
        <v>500000</v>
      </c>
      <c r="F41">
        <v>50000</v>
      </c>
      <c r="G41" s="18">
        <v>43830</v>
      </c>
      <c r="H41" t="s">
        <v>60</v>
      </c>
      <c r="I41" t="s">
        <v>2</v>
      </c>
      <c r="J41" t="s">
        <v>147</v>
      </c>
      <c r="K41" t="s">
        <v>148</v>
      </c>
      <c r="L41" t="s">
        <v>148</v>
      </c>
      <c r="M41" t="s">
        <v>149</v>
      </c>
    </row>
    <row r="42" spans="1:13" x14ac:dyDescent="0.3">
      <c r="A42" t="s">
        <v>172</v>
      </c>
      <c r="B42" t="s">
        <v>173</v>
      </c>
      <c r="C42">
        <v>12</v>
      </c>
      <c r="D42" t="s">
        <v>93</v>
      </c>
      <c r="E42">
        <v>1000000</v>
      </c>
      <c r="F42">
        <v>100000</v>
      </c>
      <c r="G42" s="18">
        <v>43738</v>
      </c>
      <c r="H42" t="s">
        <v>60</v>
      </c>
      <c r="I42" t="s">
        <v>2</v>
      </c>
      <c r="J42" t="s">
        <v>147</v>
      </c>
      <c r="K42" t="s">
        <v>148</v>
      </c>
      <c r="L42" t="s">
        <v>148</v>
      </c>
      <c r="M42" t="s">
        <v>149</v>
      </c>
    </row>
    <row r="43" spans="1:13" x14ac:dyDescent="0.3">
      <c r="A43" t="s">
        <v>174</v>
      </c>
      <c r="B43" t="s">
        <v>175</v>
      </c>
      <c r="C43">
        <v>10</v>
      </c>
      <c r="D43" t="s">
        <v>21</v>
      </c>
      <c r="E43">
        <v>500000</v>
      </c>
      <c r="F43">
        <v>62000</v>
      </c>
      <c r="G43" s="18">
        <v>43738</v>
      </c>
      <c r="H43" t="s">
        <v>60</v>
      </c>
      <c r="I43" t="s">
        <v>2</v>
      </c>
      <c r="J43" t="s">
        <v>147</v>
      </c>
      <c r="K43" t="s">
        <v>148</v>
      </c>
      <c r="L43" t="s">
        <v>148</v>
      </c>
      <c r="M43" t="s">
        <v>149</v>
      </c>
    </row>
    <row r="44" spans="1:13" x14ac:dyDescent="0.3">
      <c r="A44" t="s">
        <v>176</v>
      </c>
      <c r="B44" t="s">
        <v>177</v>
      </c>
      <c r="C44">
        <v>10</v>
      </c>
      <c r="D44" t="s">
        <v>21</v>
      </c>
      <c r="E44">
        <v>300000</v>
      </c>
      <c r="F44">
        <v>37500</v>
      </c>
      <c r="G44" s="18">
        <v>43738</v>
      </c>
      <c r="H44" t="s">
        <v>60</v>
      </c>
      <c r="I44" t="s">
        <v>2</v>
      </c>
      <c r="J44" t="s">
        <v>147</v>
      </c>
      <c r="K44" t="s">
        <v>148</v>
      </c>
      <c r="L44" t="s">
        <v>148</v>
      </c>
      <c r="M44" t="s">
        <v>149</v>
      </c>
    </row>
    <row r="45" spans="1:13" x14ac:dyDescent="0.3">
      <c r="A45" t="s">
        <v>178</v>
      </c>
      <c r="B45" t="s">
        <v>179</v>
      </c>
      <c r="C45">
        <v>3</v>
      </c>
      <c r="D45" t="s">
        <v>15</v>
      </c>
      <c r="E45">
        <v>700000</v>
      </c>
      <c r="F45">
        <v>100000</v>
      </c>
      <c r="G45" s="18">
        <v>43830</v>
      </c>
      <c r="H45" t="s">
        <v>60</v>
      </c>
      <c r="I45" t="s">
        <v>2</v>
      </c>
      <c r="J45" t="s">
        <v>135</v>
      </c>
      <c r="K45" t="s">
        <v>136</v>
      </c>
      <c r="L45" t="s">
        <v>137</v>
      </c>
      <c r="M45" t="s">
        <v>144</v>
      </c>
    </row>
    <row r="46" spans="1:13" x14ac:dyDescent="0.3">
      <c r="A46" t="s">
        <v>180</v>
      </c>
      <c r="B46" t="s">
        <v>181</v>
      </c>
      <c r="C46">
        <v>10</v>
      </c>
      <c r="D46" t="s">
        <v>21</v>
      </c>
      <c r="E46">
        <v>800000</v>
      </c>
      <c r="F46">
        <v>50000</v>
      </c>
      <c r="G46" s="18">
        <v>43738</v>
      </c>
      <c r="H46" t="s">
        <v>60</v>
      </c>
      <c r="I46" t="s">
        <v>2</v>
      </c>
      <c r="J46" t="s">
        <v>147</v>
      </c>
      <c r="K46" t="s">
        <v>148</v>
      </c>
      <c r="L46" t="s">
        <v>148</v>
      </c>
      <c r="M46" t="s">
        <v>149</v>
      </c>
    </row>
    <row r="47" spans="1:13" x14ac:dyDescent="0.3">
      <c r="A47" t="s">
        <v>136</v>
      </c>
      <c r="B47" t="s">
        <v>182</v>
      </c>
      <c r="C47">
        <v>3</v>
      </c>
      <c r="D47" t="s">
        <v>15</v>
      </c>
      <c r="E47">
        <v>0</v>
      </c>
      <c r="F47">
        <v>500000</v>
      </c>
      <c r="G47" s="18">
        <v>43739</v>
      </c>
      <c r="H47" t="s">
        <v>111</v>
      </c>
      <c r="I47" t="s">
        <v>2</v>
      </c>
      <c r="J47" t="s">
        <v>135</v>
      </c>
      <c r="K47" t="s">
        <v>136</v>
      </c>
      <c r="L47" t="s">
        <v>137</v>
      </c>
      <c r="M47" t="s">
        <v>144</v>
      </c>
    </row>
    <row r="48" spans="1:13" x14ac:dyDescent="0.3">
      <c r="A48" t="s">
        <v>183</v>
      </c>
      <c r="B48" t="s">
        <v>184</v>
      </c>
      <c r="C48">
        <v>12</v>
      </c>
      <c r="D48" t="s">
        <v>93</v>
      </c>
      <c r="E48">
        <v>1000000</v>
      </c>
      <c r="F48">
        <v>100000</v>
      </c>
      <c r="G48" s="18">
        <v>43830</v>
      </c>
      <c r="H48" t="s">
        <v>60</v>
      </c>
      <c r="I48" t="s">
        <v>2</v>
      </c>
      <c r="J48" t="s">
        <v>135</v>
      </c>
      <c r="K48" t="s">
        <v>136</v>
      </c>
      <c r="L48" t="s">
        <v>137</v>
      </c>
      <c r="M48" t="s">
        <v>144</v>
      </c>
    </row>
    <row r="49" spans="1:13" x14ac:dyDescent="0.3">
      <c r="A49" t="s">
        <v>185</v>
      </c>
      <c r="B49" t="s">
        <v>186</v>
      </c>
      <c r="C49">
        <v>3</v>
      </c>
      <c r="D49" t="s">
        <v>15</v>
      </c>
      <c r="E49">
        <v>0</v>
      </c>
      <c r="F49">
        <v>50000</v>
      </c>
      <c r="G49" s="18">
        <v>43738</v>
      </c>
      <c r="H49" t="s">
        <v>141</v>
      </c>
      <c r="I49" t="s">
        <v>2</v>
      </c>
      <c r="J49" t="s">
        <v>135</v>
      </c>
      <c r="K49" t="s">
        <v>136</v>
      </c>
      <c r="L49" t="s">
        <v>137</v>
      </c>
      <c r="M49" t="s">
        <v>144</v>
      </c>
    </row>
    <row r="50" spans="1:13" x14ac:dyDescent="0.3">
      <c r="A50" t="s">
        <v>187</v>
      </c>
      <c r="B50" t="s">
        <v>188</v>
      </c>
      <c r="C50">
        <v>12</v>
      </c>
      <c r="D50" t="s">
        <v>93</v>
      </c>
      <c r="E50">
        <v>0</v>
      </c>
      <c r="F50">
        <v>50000</v>
      </c>
      <c r="G50" s="18">
        <v>43921</v>
      </c>
      <c r="H50" t="s">
        <v>60</v>
      </c>
      <c r="I50" t="s">
        <v>2</v>
      </c>
      <c r="J50" t="s">
        <v>82</v>
      </c>
      <c r="K50" t="s">
        <v>82</v>
      </c>
      <c r="L50" t="s">
        <v>83</v>
      </c>
      <c r="M50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AB13-A2DC-4D39-99E2-83F8486DF6E5}">
  <dimension ref="A1"/>
  <sheetViews>
    <sheetView workbookViewId="0">
      <selection activeCell="L21" sqref="L2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8E8-C41E-40AF-973F-F21992B180F0}">
  <dimension ref="A1:F14"/>
  <sheetViews>
    <sheetView workbookViewId="0">
      <selection activeCell="M4" sqref="M4"/>
    </sheetView>
  </sheetViews>
  <sheetFormatPr defaultRowHeight="14.4" x14ac:dyDescent="0.3"/>
  <cols>
    <col min="1" max="1" width="22.77734375" bestFit="1" customWidth="1"/>
    <col min="2" max="2" width="15.5546875" bestFit="1" customWidth="1"/>
    <col min="3" max="3" width="4.77734375" bestFit="1" customWidth="1"/>
    <col min="4" max="4" width="8.109375" bestFit="1" customWidth="1"/>
    <col min="5" max="5" width="7" bestFit="1" customWidth="1"/>
    <col min="6" max="6" width="10.77734375" bestFit="1" customWidth="1"/>
  </cols>
  <sheetData>
    <row r="1" spans="1:6" x14ac:dyDescent="0.3">
      <c r="A1" s="9" t="s">
        <v>205</v>
      </c>
      <c r="B1" s="9" t="s">
        <v>30</v>
      </c>
    </row>
    <row r="2" spans="1:6" x14ac:dyDescent="0.3">
      <c r="A2" s="9" t="s">
        <v>24</v>
      </c>
      <c r="B2" t="s">
        <v>25</v>
      </c>
      <c r="C2" t="s">
        <v>26</v>
      </c>
      <c r="D2" t="s">
        <v>27</v>
      </c>
      <c r="E2" t="s">
        <v>204</v>
      </c>
      <c r="F2" t="s">
        <v>28</v>
      </c>
    </row>
    <row r="3" spans="1:6" x14ac:dyDescent="0.3">
      <c r="A3" s="10" t="s">
        <v>197</v>
      </c>
      <c r="C3">
        <v>1</v>
      </c>
      <c r="F3">
        <v>1</v>
      </c>
    </row>
    <row r="4" spans="1:6" x14ac:dyDescent="0.3">
      <c r="A4" s="10" t="s">
        <v>21</v>
      </c>
      <c r="B4">
        <v>2</v>
      </c>
      <c r="F4">
        <v>2</v>
      </c>
    </row>
    <row r="5" spans="1:6" x14ac:dyDescent="0.3">
      <c r="A5" s="10" t="s">
        <v>196</v>
      </c>
      <c r="D5">
        <v>3</v>
      </c>
      <c r="E5">
        <v>1</v>
      </c>
      <c r="F5">
        <v>4</v>
      </c>
    </row>
    <row r="6" spans="1:6" x14ac:dyDescent="0.3">
      <c r="A6" s="10" t="s">
        <v>14</v>
      </c>
      <c r="B6">
        <v>10</v>
      </c>
      <c r="F6">
        <v>10</v>
      </c>
    </row>
    <row r="7" spans="1:6" x14ac:dyDescent="0.3">
      <c r="A7" s="10" t="s">
        <v>198</v>
      </c>
      <c r="C7">
        <v>7</v>
      </c>
      <c r="D7">
        <v>3</v>
      </c>
      <c r="F7">
        <v>10</v>
      </c>
    </row>
    <row r="8" spans="1:6" x14ac:dyDescent="0.3">
      <c r="A8" s="10" t="s">
        <v>199</v>
      </c>
      <c r="C8">
        <v>8</v>
      </c>
      <c r="E8">
        <v>4</v>
      </c>
      <c r="F8">
        <v>12</v>
      </c>
    </row>
    <row r="9" spans="1:6" x14ac:dyDescent="0.3">
      <c r="A9" s="10" t="s">
        <v>13</v>
      </c>
      <c r="B9">
        <v>19</v>
      </c>
      <c r="F9">
        <v>19</v>
      </c>
    </row>
    <row r="10" spans="1:6" x14ac:dyDescent="0.3">
      <c r="A10" s="10" t="s">
        <v>15</v>
      </c>
      <c r="B10">
        <v>20</v>
      </c>
      <c r="F10">
        <v>20</v>
      </c>
    </row>
    <row r="11" spans="1:6" x14ac:dyDescent="0.3">
      <c r="A11" s="10" t="s">
        <v>4</v>
      </c>
      <c r="B11">
        <v>12</v>
      </c>
      <c r="D11">
        <v>15</v>
      </c>
      <c r="F11">
        <v>27</v>
      </c>
    </row>
    <row r="12" spans="1:6" x14ac:dyDescent="0.3">
      <c r="A12" s="10" t="s">
        <v>194</v>
      </c>
      <c r="D12">
        <v>18</v>
      </c>
      <c r="E12">
        <v>18</v>
      </c>
      <c r="F12">
        <v>36</v>
      </c>
    </row>
    <row r="13" spans="1:6" x14ac:dyDescent="0.3">
      <c r="A13" s="10" t="s">
        <v>195</v>
      </c>
      <c r="D13">
        <v>58</v>
      </c>
      <c r="E13">
        <v>5</v>
      </c>
      <c r="F13">
        <v>63</v>
      </c>
    </row>
    <row r="14" spans="1:6" x14ac:dyDescent="0.3">
      <c r="A14" s="10" t="s">
        <v>28</v>
      </c>
      <c r="B14">
        <v>63</v>
      </c>
      <c r="C14">
        <v>16</v>
      </c>
      <c r="D14">
        <v>97</v>
      </c>
      <c r="E14">
        <v>28</v>
      </c>
      <c r="F14">
        <v>204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b r o k e r a g e _ 2 0 2 0 0 1 2 3 1 0 4 0 _ d 4 7 6 2 b 3 a - 3 0 a 9 - 4 1 8 9 - 8 7 6 7 - e 0 b 6 b 2 5 7 f c 5 b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  I D < / K e y > < / D i a g r a m O b j e c t K e y > < D i a g r a m O b j e c t K e y > < K e y > C o l u m n s \ E x e   N a m e 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 b r o k e r a g e _ 2 0 2 0 0 1 2 3 1 0 4 0 _ d 4 7 6 2 b 3 a - 3 0 a 9 - 4 1 8 9 - 8 7 6 7 - e 0 b 6 b 2 5 7 f c 5 b 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_ d 4 7 6 2 b 3 a - 3 0 a 9 - 4 1 8 9 - 8 7 6 7 - e 0 b 6 b 2 5 7 f c 5 b , f e e s _ 2 0 2 0 0 1 2 3 1 0 4 1 _ 7 9 f 8 9 f c 4 - 8 4 0 f - 4 c 4 6 - 9 d 3 4 - a 5 d f 8 6 7 0 c e 6 5 , N N   E N   E E   I n d i   b d g t   - 2 0 0 1 2 0 2 0 _ 6 2 7 d 8 1 b 5 - b 1 0 b - 4 f a 5 - 8 8 2 5 - 2 8 0 4 3 8 6 a 0 d c 9 , i n v o i c e _ 2 0 2 0 0 1 2 3 1 0 4 1 _ d 3 d 3 c 5 8 2 - c 2 f a - 4 9 e 9 - 8 7 c 4 - 5 6 1 3 9 7 d 8 3 3 6 3 , m e e t i n g _ l i s t _ 2 0 2 0 0 1 2 3 1 0 4 1 _ e 1 f f 5 2 9 5 - a 6 6 2 - 4 7 3 8 - a 4 6 7 - b 1 2 0 b f 9 5 1 6 6 2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s q m i d = " 4 5 5 8 0 7 4 e - 4 0 3 c - 4 6 2 6 - b 0 6 f - 5 0 5 6 1 1 c a 9 8 8 2 "   x m l n s = " h t t p : / / s c h e m a s . m i c r o s o f t . c o m / D a t a M a s h u p " > A A A A A H Q G A A B Q S w M E F A A C A A g A o J 7 z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K C e 8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n v N Y u + 8 Y B m 0 D A A A y E w A A E w A c A E Z v c m 1 1 b G F z L 1 N l Y 3 R p b 2 4 x L m 0 g o h g A K K A U A A A A A A A A A A A A A A A A A A A A A A A A A A A A z V j f T 9 s w E H 5 H 4 n + w w k v R M t R 2 0 x 4 2 8 Q C F a W h T m Y B p D x R F j n M L X v 0 j 8 o 9 C h f j f 5 z Q t Z I s d O q i y V U i t f O e 7 7 8 7 f 5 7 P Q Q A y V A p 1 X 3 4 M P 2 1 v b W / o a K 8 h Q q u Q U F M 4 h G f a H / f 5 g + G b Q f 9 t H + 4 i B 2 d 5 C 7 n M u r S L g V o 5 v C b C 9 7 1 J N U y m n v Y + U w d 5 I C g P C 6 F 4 0 e j / 5 p k H p y V R y z C a n A o 4 U n c H k S B L L S 5 d J o e R P h w B l 2 G A N Z v K Q e u + W 6 d t o N 0 b C M h Y j o y z s x l V y P 7 z k / B r A O E g V t r v L E w N 8 P / I 7 R / F n K r L 9 a L E n u r q / P H L 5 r 5 b x d 6 K v S n J p X C c + A c 4 c / s i F v c C p q 2 1 p W a 7 3 2 q D E 6 H L p f c D Y O c E M K 7 1 f 1 n G 1 + 5 B o d I 1 F 7 v J c z A t 4 T H K h s N A / p O I j y S w X p V H 3 P K j i u 7 u I M O o a m Q j M I X J t c q 7 I w K 2 5 j 9 F d V E h G y T w R l q e g V l Y s 5 n W j N t h Y H d r q r M o k 7 n A e g p e / 6 x 4 g s o B d y c w S k + R K 2 q I R / 4 A Q a Y V x / A F 0 c u T M J 8 K 8 e 7 t X l r q w l + t j X 0 2 p 6 w 2 5 9 t e r X b t K M g d y U k E k h 4 Q w r J s F H / A S z 2 q 5 a l l 9 V 2 b B X 6 e C G Q h n N O W h 4 Y W Y k t K j k U G B g B v M Q h 1 n u N C Q K M B a C o 9 R m 8 Q W Z V J P u + 9 3 t 7 e o 8 H K q L u s f A L r O 0 0 E n i i 6 z t o i 5 A S q g 4 4 b f p i Q c A P D v 1 f s C p j + l r p q d u D i z Z o L 1 t P J H 2 I 1 I Z U 0 y 7 0 T j 8 a t j 9 3 f s U G Q U p V l u 0 O v F K b q z j D q h d p l 4 R j O L G T q 0 W Q 6 m j e j t g F H F u q j B + 9 Z N m 9 L A e t i 6 k c T h g v Z / P z B 4 w e Q c A l N j D D f o T D I Y e i 3 V 4 T V j j p T U G m l g D K U 2 z 3 w u Z 9 W l 7 g 1 x / 9 i W M + B y 5 g o 9 l M Z I 7 q D c 1 A 6 j M n 5 x V / y 4 9 0 c H 4 3 e t M Q a h I L 5 8 8 f A 3 Z X n D 1 R V G x U x S A t 1 P j G X i F i 3 5 o A X m h s 9 1 U 7 I J w + h G K q v 8 D w + 8 x n 1 c 2 V / 2 b v l / 5 9 C z 3 7 7 P G W B r z i X u T p + K P G H U v d g 6 l 8 4 y e 4 t 0 g v g C + g n 6 b 0 p E T w D q R k k v J 2 q b S n I m U / f w x 8 a d a + a e m w 2 H V Q + e S 7 q c K J 7 I o p D K W E H N v H v i n T 4 m b y F f K 8 4 A A V v 3 b I q E a w D r h o h 1 D F 4 u 1 R 1 o 1 n 7 j Z s 8 h c q G A U 8 s T H L g j V 3 M j Z C d M a i + X F / P C 4 D y k n e Z w K Y B Q z M z c g 7 H t f w s r q 7 Z p w E N R P U 3 c e w 5 T 9 r s Y 2 / T 2 C 1 B L A Q I t A B Q A A g A I A K C e 8 1 i 7 Y 8 h U p Q A A A P Y A A A A S A A A A A A A A A A A A A A A A A A A A A A B D b 2 5 m a W c v U G F j a 2 F n Z S 5 4 b W x Q S w E C L Q A U A A I A C A C g n v N Y D 8 r p q 6 Q A A A D p A A A A E w A A A A A A A A A A A A A A A A D x A A A A W 0 N v b n R l b n R f V H l w Z X N d L n h t b F B L A Q I t A B Q A A g A I A K C e 8 1 i 7 7 x g G b Q M A A D I T A A A T A A A A A A A A A A A A A A A A A O I B A A B G b 3 J t d W x h c y 9 T Z W N 0 a W 9 u M S 5 t U E s F B g A A A A A D A A M A w g A A A J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f A A A A A A A A q 1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m Y x N z l l O C 0 3 O T E x L T Q 5 M 2 Y t O D c x N S 0 5 N z M 1 N j Y 0 N G M y N j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G F z d F V w Z G F 0 Z W Q i I F Z h b H V l P S J k M j A y N C 0 w N y 0 x O F Q x N z o w N j o y N S 4 4 M T E 4 M j k z W i I g L z 4 8 R W 5 0 c n k g V H l w Z T 0 i R m l s b E V y c m 9 y Q 2 9 1 b n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S I g L z 4 8 R W 5 0 c n k g V H l w Z T 0 i R m l s b E N v d W 5 0 I i B W Y W x 1 Z T 0 i b D k 2 M S I g L z 4 8 R W 5 0 c n k g V H l w Z T 0 i U G l 2 b 3 R P Y m p l Y 3 R O Y W 1 l I i B W Y W x 1 Z T 0 i c 0 5 l d y F Q a X Z v d F R h Y m x l N C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x F b n R y e S B U e X B l P S J G a W x s Q 2 9 s d W 1 u V H l w Z X M i I F Z h b H V l P S J z Q m d B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V 4 Z S B J R C Z x d W 9 0 O y w m c X V v d D t F e G U g T m F t Z S Z x d W 9 0 O y w m c X V v d D t i c m F u Y 2 h f b m F t Z S Z x d W 9 0 O y w m c X V v d D t z b 2 x 1 d G l v b l 9 n c m 9 1 c C Z x d W 9 0 O y w m c X V v d D t p b m N v b W V f Y 2 x h c 3 M m c X V v d D s s J n F 1 b 3 Q 7 Q W 1 v d W 5 0 J n F 1 b 3 Q 7 L C Z x d W 9 0 O 2 l u Y 2 9 t Z V 9 k d W V f Z G F 0 Z S Z x d W 9 0 O y w m c X V v d D t y Z X Z l b n V l X 3 R y Y W 5 z Y W N 0 a W 9 u X 3 R 5 c G U m c X V v d D s s J n F 1 b 3 Q 7 c m V u Z X d h b F 9 z d G F 0 d X M m c X V v d D s s J n F 1 b 3 Q 7 b G F w c 2 V f c m V h c 2 9 u J n F 1 b 3 Q 7 L C Z x d W 9 0 O 2 x h c 3 R f d X B k Y X R l Z F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y b 2 t l c m F n Z V 8 y M D I w M D E y M z E w N D A v Q 2 h h b m d l Z C B U e X B l L n t j b G l l b n R f b m F t Z S w w f S Z x d W 9 0 O y w m c X V v d D t T Z W N 0 a W 9 u M S 9 i c m 9 r Z X J h Z 2 V f M j A y M D A x M j M x M D Q w L 0 N o Y W 5 n Z W Q g V H l w Z S 5 7 c G 9 s a W N 5 X 2 5 1 b W J l c i w x f S Z x d W 9 0 O y w m c X V v d D t T Z W N 0 a W 9 u M S 9 i c m 9 r Z X J h Z 2 V f M j A y M D A x M j M x M D Q w L 0 N o Y W 5 n Z W Q g V H l w Z S 5 7 c G 9 s a W N 5 X 3 N 0 Y X R 1 c y w y f S Z x d W 9 0 O y w m c X V v d D t T Z W N 0 a W 9 u M S 9 i c m 9 r Z X J h Z 2 V f M j A y M D A x M j M x M D Q w L 0 N o Y W 5 n Z W Q g V H l w Z S 5 7 c G 9 s a W N 5 X 3 N 0 Y X J 0 X 2 R h d G U s M 3 0 m c X V v d D s s J n F 1 b 3 Q 7 U 2 V j d G l v b j E v Y n J v a 2 V y Y W d l X z I w M j A w M T I z M T A 0 M C 9 D a G F u Z 2 V k I F R 5 c G U u e 3 B v b G l j e V 9 l b m R f Z G F 0 Z S w 0 f S Z x d W 9 0 O y w m c X V v d D t T Z W N 0 a W 9 u M S 9 i c m 9 r Z X J h Z 2 V f M j A y M D A x M j M x M D Q w L 0 N o Y W 5 n Z W Q g V H l w Z S 5 7 c H J v Z H V j d F 9 n c m 9 1 c C w 1 f S Z x d W 9 0 O y w m c X V v d D t T Z W N 0 a W 9 u M S 9 i c m 9 r Z X J h Z 2 V f M j A y M D A x M j M x M D Q w L 0 N o Y W 5 n Z W Q g V H l w Z S 5 7 Q W N j b 3 V u d C B F e G U g S U Q s N n 0 m c X V v d D s s J n F 1 b 3 Q 7 U 2 V j d G l v b j E v Y n J v a 2 V y Y W d l X z I w M j A w M T I z M T A 0 M C 9 D a G F u Z 2 V k I F R 5 c G U u e 0 V 4 Z S B O Y W 1 l L D d 9 J n F 1 b 3 Q 7 L C Z x d W 9 0 O 1 N l Y 3 R p b 2 4 x L 2 J y b 2 t l c m F n Z V 8 y M D I w M D E y M z E w N D A v Q 2 h h b m d l Z C B U e X B l L n t i c m F u Y 2 h f b m F t Z S w 4 f S Z x d W 9 0 O y w m c X V v d D t T Z W N 0 a W 9 u M S 9 i c m 9 r Z X J h Z 2 V f M j A y M D A x M j M x M D Q w L 0 N o Y W 5 n Z W Q g V H l w Z S 5 7 c 2 9 s d X R p b 2 5 f Z 3 J v d X A s O X 0 m c X V v d D s s J n F 1 b 3 Q 7 U 2 V j d G l v b j E v Y n J v a 2 V y Y W d l X z I w M j A w M T I z M T A 0 M C 9 D a G F u Z 2 V k I F R 5 c G U u e 2 l u Y 2 9 t Z V 9 j b G F z c y w x M H 0 m c X V v d D s s J n F 1 b 3 Q 7 U 2 V j d G l v b j E v Y n J v a 2 V y Y W d l X z I w M j A w M T I z M T A 0 M C 9 D a G F u Z 2 V k I F R 5 c G U u e 0 F t b 3 V u d C w x M X 0 m c X V v d D s s J n F 1 b 3 Q 7 U 2 V j d G l v b j E v Y n J v a 2 V y Y W d l X z I w M j A w M T I z M T A 0 M C 9 D a G F u Z 2 V k I F R 5 c G U u e 2 l u Y 2 9 t Z V 9 k d W V f Z G F 0 Z S w x M n 0 m c X V v d D s s J n F 1 b 3 Q 7 U 2 V j d G l v b j E v Y n J v a 2 V y Y W d l X z I w M j A w M T I z M T A 0 M C 9 D a G F u Z 2 V k I F R 5 c G U u e 3 J l d m V u d W V f d H J h b n N h Y 3 R p b 2 5 f d H l w Z S w x M 3 0 m c X V v d D s s J n F 1 b 3 Q 7 U 2 V j d G l v b j E v Y n J v a 2 V y Y W d l X z I w M j A w M T I z M T A 0 M C 9 D a G F u Z 2 V k I F R 5 c G U u e 3 J l b m V 3 Y W x f c 3 R h d H V z L D E 0 f S Z x d W 9 0 O y w m c X V v d D t T Z W N 0 a W 9 u M S 9 i c m 9 r Z X J h Z 2 V f M j A y M D A x M j M x M D Q w L 0 N o Y W 5 n Z W Q g V H l w Z S 5 7 b G F w c 2 V f c m V h c 2 9 u L D E 1 f S Z x d W 9 0 O y w m c X V v d D t T Z W N 0 a W 9 u M S 9 i c m 9 r Z X J h Z 2 V f M j A y M D A x M j M x M D Q w L 0 N o Y W 5 n Z W Q g V H l w Z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R X h l I E l E L D Z 9 J n F 1 b 3 Q 7 L C Z x d W 9 0 O 1 N l Y 3 R p b 2 4 x L 2 J y b 2 t l c m F n Z V 8 y M D I w M D E y M z E w N D A v Q 2 h h b m d l Z C B U e X B l L n t F e G U g T m F t Z S w 3 f S Z x d W 9 0 O y w m c X V v d D t T Z W N 0 a W 9 u M S 9 i c m 9 r Z X J h Z 2 V f M j A y M D A x M j M x M D Q w L 0 N o Y W 5 n Z W Q g V H l w Z S 5 7 Y n J h b m N o X 2 5 h b W U s O H 0 m c X V v d D s s J n F 1 b 3 Q 7 U 2 V j d G l v b j E v Y n J v a 2 V y Y W d l X z I w M j A w M T I z M T A 0 M C 9 D a G F u Z 2 V k I F R 5 c G U u e 3 N v b H V 0 a W 9 u X 2 d y b 3 V w L D l 9 J n F 1 b 3 Q 7 L C Z x d W 9 0 O 1 N l Y 3 R p b 2 4 x L 2 J y b 2 t l c m F n Z V 8 y M D I w M D E y M z E w N D A v Q 2 h h b m d l Z C B U e X B l L n t p b m N v b W V f Y 2 x h c 3 M s M T B 9 J n F 1 b 3 Q 7 L C Z x d W 9 0 O 1 N l Y 3 R p b 2 4 x L 2 J y b 2 t l c m F n Z V 8 y M D I w M D E y M z E w N D A v Q 2 h h b m d l Z C B U e X B l L n t B b W 9 1 b n Q s M T F 9 J n F 1 b 3 Q 7 L C Z x d W 9 0 O 1 N l Y 3 R p b 2 4 x L 2 J y b 2 t l c m F n Z V 8 y M D I w M D E y M z E w N D A v Q 2 h h b m d l Z C B U e X B l L n t p b m N v b W V f Z H V l X 2 R h d G U s M T J 9 J n F 1 b 3 Q 7 L C Z x d W 9 0 O 1 N l Y 3 R p b 2 4 x L 2 J y b 2 t l c m F n Z V 8 y M D I w M D E y M z E w N D A v Q 2 h h b m d l Z C B U e X B l L n t y Z X Z l b n V l X 3 R y Y W 5 z Y W N 0 a W 9 u X 3 R 5 c G U s M T N 9 J n F 1 b 3 Q 7 L C Z x d W 9 0 O 1 N l Y 3 R p b 2 4 x L 2 J y b 2 t l c m F n Z V 8 y M D I w M D E y M z E w N D A v Q 2 h h b m d l Z C B U e X B l L n t y Z W 5 l d 2 F s X 3 N 0 Y X R 1 c y w x N H 0 m c X V v d D s s J n F 1 b 3 Q 7 U 2 V j d G l v b j E v Y n J v a 2 V y Y W d l X z I w M j A w M T I z M T A 0 M C 9 D a G F u Z 2 V k I F R 5 c G U u e 2 x h c H N l X 3 J l Y X N v b i w x N X 0 m c X V v d D s s J n F 1 b 3 Q 7 U 2 V j d G l v b j E v Y n J v a 2 V y Y W d l X z I w M j A w M T I z M T A 0 M C 9 D a G F u Z 2 V k I F R 5 c G U u e 2 x h c 3 R f d X B k Y X R l Z F 9 k Y X R l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n J v a 2 V y Y W d l X z I w M j A w M T I z M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b 2 t l c m F n Z V 8 y M D I w M D E y M z E w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l Y W I 1 Y m I y L T g z N G Q t N G V m M i 0 4 O T g 4 L T B h N T N l M W N i Y j J k M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2 N y b 3 N z I H N l b G w h U G l 2 b 3 R U Y W J s Z T E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c 6 M D Y 6 M j U u O D I 1 O D c 3 N F o i I C 8 + P E V u d H J 5 I F R 5 c G U 9 I k Z p b G x D b 2 x 1 b W 5 U e X B l c y I g V m F s d W U 9 I n N C Z 1 l H Q X d Z R 0 F 3 a 0 c i I C 8 + P E V u d H J 5 I F R 5 c G U 9 I k Z p b G x D b 2 x 1 b W 5 O Y W 1 l c y I g V m F s d W U 9 I n N b J n F 1 b 3 Q 7 Y 2 x p Z W 5 0 X 2 5 h b W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0 F t b 3 V u d C Z x d W 9 0 O y w m c X V v d D t p b m N v b W V f Z H V l X 2 R h d G U m c X V v d D s s J n F 1 b 3 Q 7 c m V 2 Z W 5 1 Z V 9 0 c m F u c 2 F j d G l v b l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B Y 2 N v d W 5 0 I E V 4 Z S B J R C w z f S Z x d W 9 0 O y w m c X V v d D t T Z W N 0 a W 9 u M S 9 m Z W V z X z I w M j A w M T I z M T A 0 M S 9 D a G F u Z 2 V k I F R 5 c G U u e 0 F j Y 2 9 1 b n Q g R X h l Y 3 V 0 a X Z l L D R 9 J n F 1 b 3 Q 7 L C Z x d W 9 0 O 1 N l Y 3 R p b 2 4 x L 2 Z l Z X N f M j A y M D A x M j M x M D Q x L 0 N o Y W 5 n Z W Q g V H l w Z S 5 7 a W 5 j b 2 1 l X 2 N s Y X N z L D V 9 J n F 1 b 3 Q 7 L C Z x d W 9 0 O 1 N l Y 3 R p b 2 4 x L 2 Z l Z X N f M j A y M D A x M j M x M D Q x L 0 N o Y W 5 n Z W Q g V H l w Z S 5 7 Q W 1 v d W 5 0 L D Z 9 J n F 1 b 3 Q 7 L C Z x d W 9 0 O 1 N l Y 3 R p b 2 4 x L 2 Z l Z X N f M j A y M D A x M j M x M D Q x L 0 N o Y W 5 n Z W Q g V H l w Z S 5 7 a W 5 j b 2 1 l X 2 R 1 Z V 9 k Y X R l L D d 9 J n F 1 b 3 Q 7 L C Z x d W 9 0 O 1 N l Y 3 R p b 2 4 x L 2 Z l Z X N f M j A y M D A x M j M x M D Q x L 0 N o Y W 5 n Z W Q g V H l w Z S 5 7 c m V 2 Z W 5 1 Z V 9 0 c m F u c 2 F j d G l v b l 9 0 e X B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Q W N j b 3 V u d C B F e G U g S U Q s M 3 0 m c X V v d D s s J n F 1 b 3 Q 7 U 2 V j d G l v b j E v Z m V l c 1 8 y M D I w M D E y M z E w N D E v Q 2 h h b m d l Z C B U e X B l L n t B Y 2 N v d W 5 0 I E V 4 Z W N 1 d G l 2 Z S w 0 f S Z x d W 9 0 O y w m c X V v d D t T Z W N 0 a W 9 u M S 9 m Z W V z X z I w M j A w M T I z M T A 0 M S 9 D a G F u Z 2 V k I F R 5 c G U u e 2 l u Y 2 9 t Z V 9 j b G F z c y w 1 f S Z x d W 9 0 O y w m c X V v d D t T Z W N 0 a W 9 u M S 9 m Z W V z X z I w M j A w M T I z M T A 0 M S 9 D a G F u Z 2 V k I F R 5 c G U u e 0 F t b 3 V u d C w 2 f S Z x d W 9 0 O y w m c X V v d D t T Z W N 0 a W 9 u M S 9 m Z W V z X z I w M j A w M T I z M T A 0 M S 9 D a G F u Z 2 V k I F R 5 c G U u e 2 l u Y 2 9 t Z V 9 k d W V f Z G F 0 Z S w 3 f S Z x d W 9 0 O y w m c X V v d D t T Z W N 0 a W 9 u M S 9 m Z W V z X z I w M j A w M T I z M T A 0 M S 9 D a G F u Z 2 V k I F R 5 c G U u e 3 J l d m V u d W V f d H J h b n N h Y 3 R p b 2 5 f d H l w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V k Z D M 0 N z U t Z j A 2 O S 0 0 Y j I 3 L T k y O T g t O W Y z N G V k M W J j O D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N z o w N j o y N S 4 4 N D E 1 M z c 2 W i I g L z 4 8 R W 5 0 c n k g V H l w Z T 0 i R m l s b E N v b H V t b l R 5 c G V z I i B W Y W x 1 Z T 0 i c 0 J n T U d C Z 0 1 E Q X c 9 P S I g L z 4 8 R W 5 0 c n k g V H l w Z T 0 i R m l s b E N v b H V t b k 5 h b W V z I i B W Y W x 1 Z T 0 i c 1 s m c X V v d D t C c m F u Y 2 g m c X V v d D s s J n F 1 b 3 Q 7 Q W N j b 3 V u d C B F e G U g S U Q m c X V v d D s s J n F 1 b 3 Q 7 R W 1 w b G 9 5 Z W U g T m F t Z S Z x d W 9 0 O y w m c X V v d D t O Z X c g U m 9 s Z T I m c X V v d D s s J n F 1 b 3 Q 7 T m V 3 I E J 1 Z G d l d C Z x d W 9 0 O y w m c X V v d D t D c m 9 z c y B z Z W x s I G J 1 Z 2 R l d C Z x d W 9 0 O y w m c X V v d D t S Z W 5 l d 2 F s I E J 1 Z G d l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O K 0 V O K 0 V F I E l u Z G k g Y m R n d C A t M j A w M T I w M j A v U m V t b 3 Z l Z C B C b 3 R 0 b 2 0 g U m 9 3 c z E u e 0 J y Y W 5 j a C w w f S Z x d W 9 0 O y w m c X V v d D t T Z W N 0 a W 9 u M S 9 O T i t F T i t F R S B J b m R p I G J k Z 3 Q g L T I w M D E y M D I w L 1 J l b W 9 2 Z W Q g Q m 9 0 d G 9 t I F J v d 3 M x L n t B Y 2 N v d W 5 0 I E V 4 Z S B J R C w x f S Z x d W 9 0 O y w m c X V v d D t T Z W N 0 a W 9 u M S 9 O T i t F T i t F R S B J b m R p I G J k Z 3 Q g L T I w M D E y M D I w L 1 J l b W 9 2 Z W Q g Q m 9 0 d G 9 t I F J v d 3 M x L n t F b X B s b 3 l l Z S B O Y W 1 l L D J 9 J n F 1 b 3 Q 7 L C Z x d W 9 0 O 1 N l Y 3 R p b 2 4 x L 0 5 O K 0 V O K 0 V F I E l u Z G k g Y m R n d C A t M j A w M T I w M j A v U m V t b 3 Z l Z C B C b 3 R 0 b 2 0 g U m 9 3 c z E u e 0 5 l d y B S b 2 x l M i w z f S Z x d W 9 0 O y w m c X V v d D t T Z W N 0 a W 9 u M S 9 O T i t F T i t F R S B J b m R p I G J k Z 3 Q g L T I w M D E y M D I w L 1 J l b W 9 2 Z W Q g Q m 9 0 d G 9 t I F J v d 3 M x L n t O Z X c g Q n V k Z 2 V 0 L D R 9 J n F 1 b 3 Q 7 L C Z x d W 9 0 O 1 N l Y 3 R p b 2 4 x L 0 5 O K 0 V O K 0 V F I E l u Z G k g Y m R n d C A t M j A w M T I w M j A v U m V t b 3 Z l Z C B C b 3 R 0 b 2 0 g U m 9 3 c z E u e 0 N y b 3 N z I H N l b G w g Y n V n Z G V 0 L D V 9 J n F 1 b 3 Q 7 L C Z x d W 9 0 O 1 N l Y 3 R p b 2 4 x L 0 5 O K 0 V O K 0 V F I E l u Z G k g Y m R n d C A t M j A w M T I w M j A v U m V t b 3 Z l Z C B C b 3 R 0 b 2 0 g U m 9 3 c z E u e 1 J l b m V 3 Y W w g Q n V k Z 2 V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5 O K 0 V O K 0 V F I E l u Z G k g Y m R n d C A t M j A w M T I w M j A v U m V t b 3 Z l Z C B C b 3 R 0 b 2 0 g U m 9 3 c z E u e 0 J y Y W 5 j a C w w f S Z x d W 9 0 O y w m c X V v d D t T Z W N 0 a W 9 u M S 9 O T i t F T i t F R S B J b m R p I G J k Z 3 Q g L T I w M D E y M D I w L 1 J l b W 9 2 Z W Q g Q m 9 0 d G 9 t I F J v d 3 M x L n t B Y 2 N v d W 5 0 I E V 4 Z S B J R C w x f S Z x d W 9 0 O y w m c X V v d D t T Z W N 0 a W 9 u M S 9 O T i t F T i t F R S B J b m R p I G J k Z 3 Q g L T I w M D E y M D I w L 1 J l b W 9 2 Z W Q g Q m 9 0 d G 9 t I F J v d 3 M x L n t F b X B s b 3 l l Z S B O Y W 1 l L D J 9 J n F 1 b 3 Q 7 L C Z x d W 9 0 O 1 N l Y 3 R p b 2 4 x L 0 5 O K 0 V O K 0 V F I E l u Z G k g Y m R n d C A t M j A w M T I w M j A v U m V t b 3 Z l Z C B C b 3 R 0 b 2 0 g U m 9 3 c z E u e 0 5 l d y B S b 2 x l M i w z f S Z x d W 9 0 O y w m c X V v d D t T Z W N 0 a W 9 u M S 9 O T i t F T i t F R S B J b m R p I G J k Z 3 Q g L T I w M D E y M D I w L 1 J l b W 9 2 Z W Q g Q m 9 0 d G 9 t I F J v d 3 M x L n t O Z X c g Q n V k Z 2 V 0 L D R 9 J n F 1 b 3 Q 7 L C Z x d W 9 0 O 1 N l Y 3 R p b 2 4 x L 0 5 O K 0 V O K 0 V F I E l u Z G k g Y m R n d C A t M j A w M T I w M j A v U m V t b 3 Z l Z C B C b 3 R 0 b 2 0 g U m 9 3 c z E u e 0 N y b 3 N z I H N l b G w g Y n V n Z G V 0 L D V 9 J n F 1 b 3 Q 7 L C Z x d W 9 0 O 1 N l Y 3 R p b 2 4 x L 0 5 O K 0 V O K 0 V F I E l u Z G k g Y m R n d C A t M j A w M T I w M j A v U m V t b 3 Z l Z C B C b 3 R 0 b 2 0 g U m 9 3 c z E u e 1 J l b m V 3 Y W w g Q n V k Z 2 V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O T i U y Q k V O J T J C R U U l M j B J b m R p J T I w Y m R n d C U y M C 0 y M D A x M j A y M C U y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O T B i Y m J j Y i 0 w M T Q 4 L T Q 4 N T k t O T k 1 Y y 1 h Z j g 2 M T Q 3 O W U 2 Z j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O Z X c h U G l 2 b 3 R U Y W J s Z T U i I C 8 + P E V u d H J 5 I F R 5 c G U 9 I k Z p b G x l Z E N v b X B s Z X R l U m V z d W x 0 V G 9 X b 3 J r c 2 h l Z X Q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V Q x N D o y M j o 1 O S 4 4 M j U y M D M x W i I g L z 4 8 R W 5 0 c n k g V H l w Z T 0 i R m l s b E N v b H V t b l R 5 c G V z I i B W Y W x 1 Z T 0 i c 0 F 3 a 0 d C Z 1 l E Q m d Z R 0 F B T U o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U g S U Q s N X 0 m c X V v d D s s J n F 1 b 3 Q 7 U 2 V j d G l v b j E v a W 5 2 b 2 l j Z V 8 y M D I w M D E y M z E w N D E v Q 2 h h b m d l Z C B U e X B l L n t B Y 2 N v d W 5 0 I E V 4 Z W N 1 d G l 2 Z S w 2 f S Z x d W 9 0 O y w m c X V v d D t T Z W N 0 a W 9 u M S 9 p b n Z v a W N l X z I w M j A w M T I z M T A 0 M S 9 D a G F u Z 2 V k I F R 5 c G U u e 2 l u Y 2 9 t Z V 9 j b G F z c y w 3 f S Z x d W 9 0 O y w m c X V v d D t T Z W N 0 a W 9 u M S 9 p b n Z v a W N l X z I w M j A w M T I z M T A 0 M S 9 D a G F u Z 2 V k I F R 5 c G U u e 2 N s a W V u d F 9 u Y W 1 l L D h 9 J n F 1 b 3 Q 7 L C Z x d W 9 0 O 1 N l Y 3 R p b 2 4 x L 2 l u d m 9 p Y 2 V f M j A y M D A x M j M x M D Q x L 0 N o Y W 5 n Z W Q g V H l w Z S 5 7 c G 9 s a W N 5 X 2 5 1 b W J l c i w 5 f S Z x d W 9 0 O y w m c X V v d D t T Z W N 0 a W 9 u M S 9 p b n Z v a W N l X z I w M j A w M T I z M T A 0 M S 9 D a G F u Z 2 V k I F R 5 c G U u e 0 F t b 3 V u d C w x M H 0 m c X V v d D s s J n F 1 b 3 Q 7 U 2 V j d G l v b j E v a W 5 2 b 2 l j Z V 8 y M D I w M D E y M z E w N D E v Q 2 h h b m d l Z C B U e X B l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9 D a G F u Z 2 V k I F R 5 c G U u e 2 l u d m 9 p Y 2 V f b n V t Y m V y L D B 9 J n F 1 b 3 Q 7 L C Z x d W 9 0 O 1 N l Y 3 R p b 2 4 x L 2 l u d m 9 p Y 2 V f M j A y M D A x M j M x M D Q x L 0 N o Y W 5 n Z W Q g V H l w Z S 5 7 a W 5 2 b 2 l j Z V 9 k Y X R l L D F 9 J n F 1 b 3 Q 7 L C Z x d W 9 0 O 1 N l Y 3 R p b 2 4 x L 2 l u d m 9 p Y 2 V f M j A y M D A x M j M x M D Q x L 0 N o Y W 5 n Z W Q g V H l w Z S 5 7 c m V 2 Z W 5 1 Z V 9 0 c m F u c 2 F j d G l v b l 9 0 e X B l L D J 9 J n F 1 b 3 Q 7 L C Z x d W 9 0 O 1 N l Y 3 R p b 2 4 x L 2 l u d m 9 p Y 2 V f M j A y M D A x M j M x M D Q x L 0 N o Y W 5 n Z W Q g V H l w Z S 5 7 Y n J h b m N o X 2 5 h b W U s M 3 0 m c X V v d D s s J n F 1 b 3 Q 7 U 2 V j d G l v b j E v a W 5 2 b 2 l j Z V 8 y M D I w M D E y M z E w N D E v Q 2 h h b m d l Z C B U e X B l L n t z b 2 x 1 d G l v b l 9 n c m 9 1 c C w 0 f S Z x d W 9 0 O y w m c X V v d D t T Z W N 0 a W 9 u M S 9 p b n Z v a W N l X z I w M j A w M T I z M T A 0 M S 9 D a G F u Z 2 V k I F R 5 c G U u e 0 F j Y 2 9 1 b n Q g R X h l I E l E L D V 9 J n F 1 b 3 Q 7 L C Z x d W 9 0 O 1 N l Y 3 R p b 2 4 x L 2 l u d m 9 p Y 2 V f M j A y M D A x M j M x M D Q x L 0 N o Y W 5 n Z W Q g V H l w Z S 5 7 Q W N j b 3 V u d C B F e G V j d X R p d m U s N n 0 m c X V v d D s s J n F 1 b 3 Q 7 U 2 V j d G l v b j E v a W 5 2 b 2 l j Z V 8 y M D I w M D E y M z E w N D E v Q 2 h h b m d l Z C B U e X B l L n t p b m N v b W V f Y 2 x h c 3 M s N 3 0 m c X V v d D s s J n F 1 b 3 Q 7 U 2 V j d G l v b j E v a W 5 2 b 2 l j Z V 8 y M D I w M D E y M z E w N D E v Q 2 h h b m d l Z C B U e X B l L n t j b G l l b n R f b m F t Z S w 4 f S Z x d W 9 0 O y w m c X V v d D t T Z W N 0 a W 9 u M S 9 p b n Z v a W N l X z I w M j A w M T I z M T A 0 M S 9 D a G F u Z 2 V k I F R 5 c G U u e 3 B v b G l j e V 9 u d W 1 i Z X I s O X 0 m c X V v d D s s J n F 1 b 3 Q 7 U 2 V j d G l v b j E v a W 5 2 b 2 l j Z V 8 y M D I w M D E y M z E w N D E v Q 2 h h b m d l Z C B U e X B l L n t B b W 9 1 b n Q s M T B 9 J n F 1 b 3 Q 7 L C Z x d W 9 0 O 1 N l Y 3 R p b 2 4 x L 2 l u d m 9 p Y 2 V f M j A y M D A x M j M x M D Q x L 0 N o Y W 5 n Z W Q g V H l w Z S 5 7 a W 5 j b 2 1 l X 2 R 1 Z V 9 k Y X R l L D E x f S Z x d W 9 0 O 1 0 s J n F 1 b 3 Q 7 U m V s Y X R p b 2 5 z a G l w S W 5 m b y Z x d W 9 0 O z p b X X 0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l h O D Q 4 N m E t Z G E y N y 0 0 Z W I 1 L W I 3 O W E t O W J h M D M y Z j B h Y T I z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T W V l d G l u Z y F Q a X Z v d F R h Y m x l M j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g 6 M j U 6 N D U u M D I 0 M D k z N l o i I C 8 + P E V u d H J 5 I F R 5 c G U 9 I k Z p b G x D b 2 x 1 b W 5 U e X B l c y I g V m F s d W U 9 I n N B d 1 l H Q m d r P S I g L z 4 8 R W 5 0 c n k g V H l w Z T 0 i R m l s b E N v b H V t b k 5 h b W V z I i B W Y W x 1 Z T 0 i c 1 s m c X V v d D t B Y 2 N v d W 5 0 I E V 4 Z S B J R C Z x d W 9 0 O y w m c X V v d D t B Y 2 N v d W 5 0 I E V 4 Z W N 1 d G l 2 Z S Z x d W 9 0 O y w m c X V v d D t i c m F u Y 2 h f b m F t Z S Z x d W 9 0 O y w m c X V v d D t n b G 9 i Y W x f Y X R 0 Z W 5 k Z W V z J n F 1 b 3 Q 7 L C Z x d W 9 0 O 2 1 l Z X R p b m d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X R p b m d f b G l z d F 8 y M D I w M D E y M z E w N D E v Q 2 h h b m d l Z C B U e X B l L n t B Y 2 N v d W 5 0 I E V 4 Z S B J R C w w f S Z x d W 9 0 O y w m c X V v d D t T Z W N 0 a W 9 u M S 9 t Z W V 0 a W 5 n X 2 x p c 3 R f M j A y M D A x M j M x M D Q x L 0 N o Y W 5 n Z W Q g V H l w Z S 5 7 Q W N j b 3 V u d C B F e G V j d X R p d m U s M X 0 m c X V v d D s s J n F 1 b 3 Q 7 U 2 V j d G l v b j E v b W V l d G l u Z 1 9 s a X N 0 X z I w M j A w M T I z M T A 0 M S 9 D a G F u Z 2 V k I F R 5 c G U u e 2 J y Y W 5 j a F 9 u Y W 1 l L D J 9 J n F 1 b 3 Q 7 L C Z x d W 9 0 O 1 N l Y 3 R p b 2 4 x L 2 1 l Z X R p b m d f b G l z d F 8 y M D I w M D E y M z E w N D E v Q 2 h h b m d l Z C B U e X B l L n t n b G 9 i Y W x f Y X R 0 Z W 5 k Z W V z L D N 9 J n F 1 b 3 Q 7 L C Z x d W 9 0 O 1 N l Y 3 R p b 2 4 x L 2 1 l Z X R p b m d f b G l z d F 8 y M D I w M D E y M z E w N D E v Q 2 h h b m d l Z C B U e X B l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D a G F u Z 2 V k I F R 5 c G U u e 0 F j Y 2 9 1 b n Q g R X h l I E l E L D B 9 J n F 1 b 3 Q 7 L C Z x d W 9 0 O 1 N l Y 3 R p b 2 4 x L 2 1 l Z X R p b m d f b G l z d F 8 y M D I w M D E y M z E w N D E v Q 2 h h b m d l Z C B U e X B l L n t B Y 2 N v d W 5 0 I E V 4 Z W N 1 d G l 2 Z S w x f S Z x d W 9 0 O y w m c X V v d D t T Z W N 0 a W 9 u M S 9 t Z W V 0 a W 5 n X 2 x p c 3 R f M j A y M D A x M j M x M D Q x L 0 N o Y W 5 n Z W Q g V H l w Z S 5 7 Y n J h b m N o X 2 5 h b W U s M n 0 m c X V v d D s s J n F 1 b 3 Q 7 U 2 V j d G l v b j E v b W V l d G l u Z 1 9 s a X N 0 X z I w M j A w M T I z M T A 0 M S 9 D a G F u Z 2 V k I F R 5 c G U u e 2 d s b 2 J h b F 9 h d H R l b m R l Z X M s M 3 0 m c X V v d D s s J n F 1 b 3 Q 7 U 2 V j d G l v b j E v b W V l d G l u Z 1 9 s a X N 0 X z I w M j A w M T I z M T A 0 M S 9 D a G F u Z 2 V k I F R 5 c G U u e 2 1 l Z X R p b m d f Z G F 0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l d G l u Z 1 9 s a X N 0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2 1 l Z X R p b m d f b G l z d F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Y j Y 0 Z D Y 5 L W M 5 M j E t N G U z Z i 0 5 O D Y 0 L W V k Y z l l N m M 5 N 2 R l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2 N y b V 9 v c H B v c n R 1 b m l 0 e V 8 y M D I w M D E y M z E w N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d j c m 1 f b 3 B w b 3 J 0 d W 5 p d H l f M j A y M D A x M j M x M D Q x L 0 F 1 d G 9 S Z W 1 v d m V k Q 2 9 s d W 1 u c z E u e 2 9 w c G 9 y d H V u a X R 5 X 2 5 h b W U s M H 0 m c X V v d D s s J n F 1 b 3 Q 7 U 2 V j d G l v b j E v Z 2 N y b V 9 v c H B v c n R 1 b m l 0 e V 8 y M D I w M D E y M z E w N D E v Q X V 0 b 1 J l b W 9 2 Z W R D b 2 x 1 b W 5 z M S 5 7 b 3 B w b 3 J 0 d W 5 p d H l f a W Q s M X 0 m c X V v d D s s J n F 1 b 3 Q 7 U 2 V j d G l v b j E v Z 2 N y b V 9 v c H B v c n R 1 b m l 0 e V 8 y M D I w M D E y M z E w N D E v Q X V 0 b 1 J l b W 9 2 Z W R D b 2 x 1 b W 5 z M S 5 7 Q W N j b 3 V u d C B F e G U g S W Q s M n 0 m c X V v d D s s J n F 1 b 3 Q 7 U 2 V j d G l v b j E v Z 2 N y b V 9 v c H B v c n R 1 b m l 0 e V 8 y M D I w M D E y M z E w N D E v Q X V 0 b 1 J l b W 9 2 Z W R D b 2 x 1 b W 5 z M S 5 7 Q W N j b 3 V u d C B F e G V j d X R p d m U s M 3 0 m c X V v d D s s J n F 1 b 3 Q 7 U 2 V j d G l v b j E v Z 2 N y b V 9 v c H B v c n R 1 b m l 0 e V 8 y M D I w M D E y M z E w N D E v Q X V 0 b 1 J l b W 9 2 Z W R D b 2 x 1 b W 5 z M S 5 7 c H J l b W l 1 b V 9 h b W 9 1 b n Q s N H 0 m c X V v d D s s J n F 1 b 3 Q 7 U 2 V j d G l v b j E v Z 2 N y b V 9 v c H B v c n R 1 b m l 0 e V 8 y M D I w M D E y M z E w N D E v Q X V 0 b 1 J l b W 9 2 Z W R D b 2 x 1 b W 5 z M S 5 7 c m V 2 Z W 5 1 Z V 9 h b W 9 1 b n Q s N X 0 m c X V v d D s s J n F 1 b 3 Q 7 U 2 V j d G l v b j E v Z 2 N y b V 9 v c H B v c n R 1 b m l 0 e V 8 y M D I w M D E y M z E w N D E v Q X V 0 b 1 J l b W 9 2 Z W R D b 2 x 1 b W 5 z M S 5 7 Y 2 x v c 2 l u Z 1 9 k Y X R l L D Z 9 J n F 1 b 3 Q 7 L C Z x d W 9 0 O 1 N l Y 3 R p b 2 4 x L 2 d j c m 1 f b 3 B w b 3 J 0 d W 5 p d H l f M j A y M D A x M j M x M D Q x L 0 F 1 d G 9 S Z W 1 v d m V k Q 2 9 s d W 1 u c z E u e 3 N 0 Y W d l L D d 9 J n F 1 b 3 Q 7 L C Z x d W 9 0 O 1 N l Y 3 R p b 2 4 x L 2 d j c m 1 f b 3 B w b 3 J 0 d W 5 p d H l f M j A y M D A x M j M x M D Q x L 0 F 1 d G 9 S Z W 1 v d m V k Q 2 9 s d W 1 u c z E u e 2 J y Y W 5 j a C w 4 f S Z x d W 9 0 O y w m c X V v d D t T Z W N 0 a W 9 u M S 9 n Y 3 J t X 2 9 w c G 9 y d H V u a X R 5 X z I w M j A w M T I z M T A 0 M S 9 B d X R v U m V t b 3 Z l Z E N v b H V t b n M x L n t z c G V j a W F s d H k s O X 0 m c X V v d D s s J n F 1 b 3 Q 7 U 2 V j d G l v b j E v Z 2 N y b V 9 v c H B v c n R 1 b m l 0 e V 8 y M D I w M D E y M z E w N D E v Q X V 0 b 1 J l b W 9 2 Z W R D b 2 x 1 b W 5 z M S 5 7 c H J v Z H V j d F 9 n c m 9 1 c C w x M H 0 m c X V v d D s s J n F 1 b 3 Q 7 U 2 V j d G l v b j E v Z 2 N y b V 9 v c H B v c n R 1 b m l 0 e V 8 y M D I w M D E y M z E w N D E v Q X V 0 b 1 J l b W 9 2 Z W R D b 2 x 1 b W 5 z M S 5 7 c H J v Z H V j d F 9 z d W J f Z 3 J v d X A s M T F 9 J n F 1 b 3 Q 7 L C Z x d W 9 0 O 1 N l Y 3 R p b 2 4 x L 2 d j c m 1 f b 3 B w b 3 J 0 d W 5 p d H l f M j A y M D A x M j M x M D Q x L 0 F 1 d G 9 S Z W 1 v d m V k Q 2 9 s d W 1 u c z E u e 3 J p c 2 t f Z G V 0 Y W l s c y w x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U g S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Q 2 9 s d W 1 u V H l w Z X M i I F Z h b H V l P S J z Q m d Z R E J n T U R D U V l H Q m d Z R 0 J n P T 0 i I C 8 + P E V u d H J 5 I F R 5 c G U 9 I k Z p b G x M Y X N 0 V X B k Y X R l Z C I g V m F s d W U 9 I m Q y M D I 0 L T A 3 L T E 5 V D A 2 O j M y O j Q 4 L j Q x M D A 5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j c m 1 f b 3 B w b 3 J 0 d W 5 p d H l f M j A y M D A x M j M x M D Q x L 2 d j c m 1 f b 3 B w b 3 J 0 d W 5 p d H l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1 1 A B t 5 c k O G 2 C J 0 y v s u 1 A A A A A A C A A A A A A A Q Z g A A A A E A A C A A A A C D J / P Y h V Z 3 5 f E c Y V W l G Z C D 2 Z 0 O I b U e Q l Y T z l r S r M V Y l w A A A A A O g A A A A A I A A C A A A A B V 8 7 7 j 9 L x l d f I + m k H K i e x h t 1 + z P l i 0 w K 4 y k q y w 8 g T i V V A A A A D M a 8 7 B B q e a 9 Z S m T R E Q R P a 1 e X t 4 P U u d Z 5 d B o x B S j r N u k F F 0 P Z m L Z S M Y x 6 q a N v f s V K 0 4 p b Y A N U J H X S e I h 7 A O c j R Q M B 0 V c 3 Q z s 6 j e k A A F 7 a 5 R x U A A A A A h g 6 a k M 4 / D v R I m D S K 9 k D v h s s f f 6 l l V 3 0 m 4 8 t o 5 3 K + s s D I N G E 6 O a 8 q c H W O P n 2 Y b D / 4 N L Y 1 i x O D 3 / p 3 A 3 Y t / f b x F < / D a t a M a s h u p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 2 0 2 4 - 0 7 - 1 9 T 1 2 : 2 4 : 2 4 . 7 4 1 3 4 4 4 + 0 5 : 3 0 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b r o k e r a g e _ 2 0 2 0 0 1 2 3 1 0 4 0 _ d 4 7 6 2 b 3 a - 3 0 a 9 - 4 1 8 9 - 8 7 6 7 - e 0 b 6 b 2 5 7 f c 5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 p o l i c y _ s t a t u s < / s t r i n g > < / k e y > < v a l u e > < i n t > 1 4 4 < / i n t > < / v a l u e > < / i t e m > < i t e m > < k e y > < s t r i n g > p o l i c y _ s t a r t _ d a t e < / s t r i n g > < / k e y > < v a l u e > < i n t > 1 7 6 < / i n t > < / v a l u e > < / i t e m > < i t e m > < k e y > < s t r i n g > p o l i c y _ e n d _ d a t e < / s t r i n g > < / k e y > < v a l u e > < i n t > 1 6 9 < / i n t > < / v a l u e > < / i t e m > < i t e m > < k e y > < s t r i n g > p r o d u c t _ g r o u p < / s t r i n g > < / k e y > < v a l u e > < i n t > 1 5 9 < / i n t > < / v a l u e > < / i t e m > < i t e m > < k e y > < s t r i n g > A c c o u n t   E x e   I D < / s t r i n g > < / k e y > < v a l u e > < i n t > 1 5 7 < / i n t > < / v a l u e > < / i t e m > < i t e m > < k e y > < s t r i n g > E x e   N a m e < / s t r i n g > < / k e y > < v a l u e > < i n t > 1 1 7 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i t e m > < k e y > < s t r i n g > r e n e w a l _ s t a t u s < / s t r i n g > < / k e y > < v a l u e > < i n t > 1 6 1 < / i n t > < / v a l u e > < / i t e m > < i t e m > < k e y > < s t r i n g > l a p s e _ r e a s o n < / s t r i n g > < / k e y > < v a l u e > < i n t > 1 4 5 < / i n t > < / v a l u e > < / i t e m > < i t e m > < k e y > < s t r i n g > l a s t _ u p d a t e d _ d a t e < / s t r i n g > < / k e y > < v a l u e > < i n t > 1 8 6 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  I D < / s t r i n g > < / k e y > < v a l u e > < i n t > 6 < / i n t > < / v a l u e > < / i t e m > < i t e m > < k e y > < s t r i n g > E x e   N a m e < / s t r i n g > < / k e y > < v a l u e > < i n t > 7 < / i n t > < / v a l u e > < / i t e m > < i t e m > < k e y > < s t r i n g > b r a n c h _ n a m e < / s t r i n g > < / k e y > < v a l u e > < i n t > 8 < / i n t > < / v a l u e > < / i t e m > < i t e m > < k e y > < s t r i n g > s o l u t i o n _ g r o u p < / s t r i n g > < / k e y > < v a l u e > < i n t > 9 < / i n t > < / v a l u e > < / i t e m > < i t e m > < k e y > < s t r i n g > i n c o m e _ c l a s s < / s t r i n g > < / k e y > < v a l u e > < i n t > 1 0 < / i n t > < / v a l u e > < / i t e m > < i t e m > < k e y > < s t r i n g > A m o u n t < / s t r i n g > < / k e y > < v a l u e > < i n t > 1 1 < / i n t > < / v a l u e > < / i t e m > < i t e m > < k e y > < s t r i n g > i n c o m e _ d u e _ d a t e < / s t r i n g > < / k e y > < v a l u e > < i n t > 1 2 < / i n t > < / v a l u e > < / i t e m > < i t e m > < k e y > < s t r i n g > r e v e n u e _ t r a n s a c t i o n _ t y p e < / s t r i n g > < / k e y > < v a l u e > < i n t > 1 3 < / i n t > < / v a l u e > < / i t e m > < i t e m > < k e y > < s t r i n g > r e n e w a l _ s t a t u s < / s t r i n g > < / k e y > < v a l u e > < i n t > 1 4 < / i n t > < / v a l u e > < / i t e m > < i t e m > < k e y > < s t r i n g > l a p s e _ r e a s o n < / s t r i n g > < / k e y > < v a l u e > < i n t > 1 5 < / i n t > < / v a l u e > < / i t e m > < i t e m > < k e y > < s t r i n g > l a s t _ u p d a t e d _ d a t e 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Props1.xml><?xml version="1.0" encoding="utf-8"?>
<ds:datastoreItem xmlns:ds="http://schemas.openxmlformats.org/officeDocument/2006/customXml" ds:itemID="{BDDA5899-0D22-405B-A41A-18555E5FE123}">
  <ds:schemaRefs/>
</ds:datastoreItem>
</file>

<file path=customXml/itemProps10.xml><?xml version="1.0" encoding="utf-8"?>
<ds:datastoreItem xmlns:ds="http://schemas.openxmlformats.org/officeDocument/2006/customXml" ds:itemID="{074C387F-D790-4FBF-B21B-48E5F89DEE07}">
  <ds:schemaRefs/>
</ds:datastoreItem>
</file>

<file path=customXml/itemProps11.xml><?xml version="1.0" encoding="utf-8"?>
<ds:datastoreItem xmlns:ds="http://schemas.openxmlformats.org/officeDocument/2006/customXml" ds:itemID="{BD7447C0-C095-42CF-9E81-8CB21CB4A995}">
  <ds:schemaRefs/>
</ds:datastoreItem>
</file>

<file path=customXml/itemProps12.xml><?xml version="1.0" encoding="utf-8"?>
<ds:datastoreItem xmlns:ds="http://schemas.openxmlformats.org/officeDocument/2006/customXml" ds:itemID="{6F415D83-8F80-4C89-9BF8-4BC2CFCE7854}">
  <ds:schemaRefs/>
</ds:datastoreItem>
</file>

<file path=customXml/itemProps13.xml><?xml version="1.0" encoding="utf-8"?>
<ds:datastoreItem xmlns:ds="http://schemas.openxmlformats.org/officeDocument/2006/customXml" ds:itemID="{B055A2F0-ED7D-4A01-92BB-2D2125281844}">
  <ds:schemaRefs/>
</ds:datastoreItem>
</file>

<file path=customXml/itemProps14.xml><?xml version="1.0" encoding="utf-8"?>
<ds:datastoreItem xmlns:ds="http://schemas.openxmlformats.org/officeDocument/2006/customXml" ds:itemID="{F033AEA1-20B0-472A-BE1D-F7578D20457D}">
  <ds:schemaRefs/>
</ds:datastoreItem>
</file>

<file path=customXml/itemProps15.xml><?xml version="1.0" encoding="utf-8"?>
<ds:datastoreItem xmlns:ds="http://schemas.openxmlformats.org/officeDocument/2006/customXml" ds:itemID="{510228CD-EB32-4E1E-8F5B-9AEC2FC94B33}">
  <ds:schemaRefs/>
</ds:datastoreItem>
</file>

<file path=customXml/itemProps16.xml><?xml version="1.0" encoding="utf-8"?>
<ds:datastoreItem xmlns:ds="http://schemas.openxmlformats.org/officeDocument/2006/customXml" ds:itemID="{33712216-DF0E-4BAA-A60E-DA4DE5905C09}">
  <ds:schemaRefs/>
</ds:datastoreItem>
</file>

<file path=customXml/itemProps17.xml><?xml version="1.0" encoding="utf-8"?>
<ds:datastoreItem xmlns:ds="http://schemas.openxmlformats.org/officeDocument/2006/customXml" ds:itemID="{0B54BB08-15D9-4FDD-A76F-7697F9BE3CD4}">
  <ds:schemaRefs/>
</ds:datastoreItem>
</file>

<file path=customXml/itemProps2.xml><?xml version="1.0" encoding="utf-8"?>
<ds:datastoreItem xmlns:ds="http://schemas.openxmlformats.org/officeDocument/2006/customXml" ds:itemID="{328C7EC8-507C-46F0-9B49-7CB3C170E61E}">
  <ds:schemaRefs/>
</ds:datastoreItem>
</file>

<file path=customXml/itemProps3.xml><?xml version="1.0" encoding="utf-8"?>
<ds:datastoreItem xmlns:ds="http://schemas.openxmlformats.org/officeDocument/2006/customXml" ds:itemID="{0A732D03-9643-43E7-B33C-972268C7ABFE}">
  <ds:schemaRefs/>
</ds:datastoreItem>
</file>

<file path=customXml/itemProps4.xml><?xml version="1.0" encoding="utf-8"?>
<ds:datastoreItem xmlns:ds="http://schemas.openxmlformats.org/officeDocument/2006/customXml" ds:itemID="{1116B2E1-15CE-4076-AEEF-0BAFACABF8C1}">
  <ds:schemaRefs/>
</ds:datastoreItem>
</file>

<file path=customXml/itemProps5.xml><?xml version="1.0" encoding="utf-8"?>
<ds:datastoreItem xmlns:ds="http://schemas.openxmlformats.org/officeDocument/2006/customXml" ds:itemID="{566B123D-6F4B-4BC4-BC3F-348CDFF00038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15DD1AB0-11B2-45A5-B744-EBDF2860EE7D}">
  <ds:schemaRefs/>
</ds:datastoreItem>
</file>

<file path=customXml/itemProps7.xml><?xml version="1.0" encoding="utf-8"?>
<ds:datastoreItem xmlns:ds="http://schemas.openxmlformats.org/officeDocument/2006/customXml" ds:itemID="{DF60A06C-2C41-494E-AD48-DEC090EA63D8}">
  <ds:schemaRefs/>
</ds:datastoreItem>
</file>

<file path=customXml/itemProps8.xml><?xml version="1.0" encoding="utf-8"?>
<ds:datastoreItem xmlns:ds="http://schemas.openxmlformats.org/officeDocument/2006/customXml" ds:itemID="{8B04BF3B-FBD5-418C-8308-98E092E8A342}">
  <ds:schemaRefs/>
</ds:datastoreItem>
</file>

<file path=customXml/itemProps9.xml><?xml version="1.0" encoding="utf-8"?>
<ds:datastoreItem xmlns:ds="http://schemas.openxmlformats.org/officeDocument/2006/customXml" ds:itemID="{E3F43E73-97B3-49B3-9AF4-99B5374843B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NN+EN+EE Indi bdgt -20012020 </vt:lpstr>
      <vt:lpstr>cross sell</vt:lpstr>
      <vt:lpstr>renewel</vt:lpstr>
      <vt:lpstr>gcrm_opportunity_202001231041</vt:lpstr>
      <vt:lpstr>New</vt:lpstr>
      <vt:lpstr>oppty</vt:lpstr>
      <vt:lpstr>new kpi</vt:lpstr>
      <vt:lpstr>invoice</vt:lpstr>
      <vt:lpstr>Meeting</vt:lpstr>
      <vt:lpstr>Sheet16</vt:lpstr>
      <vt:lpstr>oppty pivot </vt:lpstr>
      <vt:lpstr>oppty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Nimisha Sankhe</dc:creator>
  <cp:lastModifiedBy>nafisa I</cp:lastModifiedBy>
  <dcterms:created xsi:type="dcterms:W3CDTF">2020-01-03T13:57:29Z</dcterms:created>
  <dcterms:modified xsi:type="dcterms:W3CDTF">2024-08-10T14:45:13Z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2023-12-18T08:58:51Z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c621ef38-2e0b-4c02-9596-5d255e25cc47</vt:lpwstr>
  </property>
  <property fmtid="{D5CDD505-2E9C-101B-9397-08002B2CF9AE}" pid="7" name="MSIP_Label_defa4170-0d19-0005-0004-bc88714345d2_ActionId">
    <vt:lpwstr>39f4c920-a467-4030-a595-334dddb316a3</vt:lpwstr>
  </property>
  <property fmtid="{D5CDD505-2E9C-101B-9397-08002B2CF9AE}" pid="8" name="MSIP_Label_defa4170-0d19-0005-0004-bc88714345d2_ContentBits">
    <vt:lpwstr>0</vt:lpwstr>
  </property>
</Properties>
</file>