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480" yWindow="45" windowWidth="8595" windowHeight="775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</workbook>
</file>

<file path=xl/sharedStrings.xml><?xml version="1.0" encoding="utf-8"?>
<sst xmlns="http://schemas.openxmlformats.org/spreadsheetml/2006/main" uniqueCount="668" count="668">
  <si>
    <t>Sub Program</t>
  </si>
  <si>
    <t>Description</t>
  </si>
  <si>
    <t>Printed Estimates</t>
  </si>
  <si>
    <t xml:space="preserve"> Actual Expenditure </t>
  </si>
  <si>
    <t>Actual Expenditure</t>
  </si>
  <si>
    <t>Projections</t>
  </si>
  <si>
    <t>2021/2022</t>
  </si>
  <si>
    <t xml:space="preserve"> 2021/2022 </t>
  </si>
  <si>
    <t>2023/2024</t>
  </si>
  <si>
    <t>2024/2025</t>
  </si>
  <si>
    <t>2025/2026</t>
  </si>
  <si>
    <t>Reccurrent</t>
  </si>
  <si>
    <t>Development</t>
  </si>
  <si>
    <t xml:space="preserve"> Reccurrent </t>
  </si>
  <si>
    <t>Total</t>
  </si>
  <si>
    <t>General administration and support services</t>
  </si>
  <si>
    <t>Committees management services</t>
  </si>
  <si>
    <t>Representation and infrastructural development</t>
  </si>
  <si>
    <t xml:space="preserve">                     -   </t>
  </si>
  <si>
    <t>Legislation</t>
  </si>
  <si>
    <t>Sub-Total</t>
  </si>
  <si>
    <t>General administration support services</t>
  </si>
  <si>
    <t>Executive management services</t>
  </si>
  <si>
    <t>Supply chain management</t>
  </si>
  <si>
    <t>Accounting services</t>
  </si>
  <si>
    <t>Audit services</t>
  </si>
  <si>
    <t>Other energy sources promotion</t>
  </si>
  <si>
    <t>Cooperative promotion</t>
  </si>
  <si>
    <t>Total Budget </t>
  </si>
  <si>
    <t xml:space="preserve">General administration and policy planning </t>
  </si>
  <si>
    <t>Cultural development and promotion heritage</t>
  </si>
  <si>
    <t>Promotion and development of Sports</t>
  </si>
  <si>
    <t>Gender and Social support services</t>
  </si>
  <si>
    <t>General administration policy planning support services</t>
  </si>
  <si>
    <t>Environment and natural resources</t>
  </si>
  <si>
    <t>Climate change mitigation and adaptation measures</t>
  </si>
  <si>
    <t>Water supplies and management services</t>
  </si>
  <si>
    <t>General administration policy planning  support services</t>
  </si>
  <si>
    <t>Trade development and promotion</t>
  </si>
  <si>
    <t>Tourism development, promotion and management</t>
  </si>
  <si>
    <t>Weights and Measureres supports services</t>
  </si>
  <si>
    <t>Industrialisation ans small and macro entprisres support services</t>
  </si>
  <si>
    <t>Irrigation, drainage and water storage development support services</t>
  </si>
  <si>
    <t>General administration policy and planning support services</t>
  </si>
  <si>
    <t>Crop management and development support services</t>
  </si>
  <si>
    <t>Fisheries development and promotion support sdervices</t>
  </si>
  <si>
    <t>Livestock management and value addition services</t>
  </si>
  <si>
    <t>Animal health diseases and meat inpection support services</t>
  </si>
  <si>
    <t>ECDE and CCC management support services</t>
  </si>
  <si>
    <t>Vocational education training management services</t>
  </si>
  <si>
    <t>Urban development and housing support services</t>
  </si>
  <si>
    <t>Physical planning and surveying support servbices</t>
  </si>
  <si>
    <t>Land management and adminstration services</t>
  </si>
  <si>
    <t>Human resource development  management support services</t>
  </si>
  <si>
    <t>Special Programemes</t>
  </si>
  <si>
    <t>Security enforcement and compliance support serces</t>
  </si>
  <si>
    <t>Cooperate communiacation, public participation and civic education support servces</t>
  </si>
  <si>
    <t>Health products and technologies support services</t>
  </si>
  <si>
    <t>promotive and preventive health serrvices</t>
  </si>
  <si>
    <t>Health administration policy planning monitoring and evaluatiuon and support services</t>
  </si>
  <si>
    <t>Medical services support services</t>
  </si>
  <si>
    <t>COUNTY ASSEMBLY</t>
  </si>
  <si>
    <t>COUNTY ATTORNEY</t>
  </si>
  <si>
    <t>ECONOMIC PLANNING, RESOUCES MOBILIZATION AND ICT</t>
  </si>
  <si>
    <t>FINANCE AND ACCOUNTING SERVICES</t>
  </si>
  <si>
    <t>Information, communication and technology development and management support services</t>
  </si>
  <si>
    <t>Economic Planning and budget management support services</t>
  </si>
  <si>
    <t xml:space="preserve"> Resource mobilization</t>
  </si>
  <si>
    <t>CROP DEVELOPMENT</t>
  </si>
  <si>
    <t>LIVESTOCK AND FISHERIES SERVICES</t>
  </si>
  <si>
    <t>5264000000 AGRICULTURE, LIVESTOCK AND FISHERIES DEVELOPMENT</t>
  </si>
  <si>
    <t>NO CODE</t>
  </si>
  <si>
    <t>5265000000 WATER, ENVIRONMENT, MINERATL AND NATURAL RESOURCES</t>
  </si>
  <si>
    <t>5266000000 EDUCATION AND VOCATIONAL TRAINING</t>
  </si>
  <si>
    <t>5267000000 HEALTH SERVICES</t>
  </si>
  <si>
    <t>PREVENTIVE HEALTH SERVICES</t>
  </si>
  <si>
    <t>MEDICAL SERVICES</t>
  </si>
  <si>
    <t>5268000000 LANDS HOUSING AND URBAN DEVELOPMENT</t>
  </si>
  <si>
    <t>Roads development and managemennt support programme</t>
  </si>
  <si>
    <t>Transport and merchanical support services</t>
  </si>
  <si>
    <t>Public works and disaster management support services</t>
  </si>
  <si>
    <t>County adminstration and and field co-ordination support services</t>
  </si>
  <si>
    <t>5270000000 ROADS, TRANSPORT AND PUBLIC WORKS</t>
  </si>
  <si>
    <t>5271000000 TRADE, C-OPERATIVE AND TOURISM DEVELOPMENT</t>
  </si>
  <si>
    <t>5272000000 YOUTH, SPORT AND CULTRE</t>
  </si>
  <si>
    <t>5273000000 COUNTY PUBLIC SERVICE BOARD</t>
  </si>
  <si>
    <t>5274000000 PUBLIC SERVICE MANAGEMENT</t>
  </si>
  <si>
    <t>5275000000 NYAMIRA MUNICIPALITY BOARD</t>
  </si>
  <si>
    <t>Governance, legal trsining and constitutional affairs support services</t>
  </si>
  <si>
    <t>leadership and intergrity  services</t>
  </si>
  <si>
    <t>Legal support services</t>
  </si>
  <si>
    <t xml:space="preserve">Monitoring and Evaluation </t>
  </si>
  <si>
    <t>GFS CODING</t>
  </si>
  <si>
    <t>REVENUE SOURCES</t>
  </si>
  <si>
    <t>PRINTED ESTIMATES</t>
  </si>
  <si>
    <t>ACTUAL REVENUE</t>
  </si>
  <si>
    <t>(CBROP 2022) TARGET ESTIMATE</t>
  </si>
  <si>
    <t>PROJECTIONS</t>
  </si>
  <si>
    <t>2022/2023</t>
  </si>
  <si>
    <t>Equitable share</t>
  </si>
  <si>
    <t>Unspent Balances</t>
  </si>
  <si>
    <t>Various</t>
  </si>
  <si>
    <t>Health Facility Improvement Fund (FIF)</t>
  </si>
  <si>
    <t>Sub- Total</t>
  </si>
  <si>
    <t>CAPITAL GRANTS FROM DEVELOPMENT PARTNERS</t>
  </si>
  <si>
    <t xml:space="preserve">World Bank for Loan for National and Rural Inclusive growth project </t>
  </si>
  <si>
    <t>World Bank grant (THSUC)</t>
  </si>
  <si>
    <t>DANIDA</t>
  </si>
  <si>
    <t>Agricultural Support Development Support Programme</t>
  </si>
  <si>
    <t> 1540701</t>
  </si>
  <si>
    <t>Kenya Devolution Support Programm Level II</t>
  </si>
  <si>
    <t>Kenya Second Informal Settlement Improvement (KISIP 2)</t>
  </si>
  <si>
    <t>Climate Change (World Bank)</t>
  </si>
  <si>
    <t>Sub-total</t>
  </si>
  <si>
    <t>TOTAL REVENUE</t>
  </si>
  <si>
    <t>Own Source Revenue (Municipality)</t>
  </si>
  <si>
    <t>Own Source Revenue (Other Departments)</t>
  </si>
  <si>
    <t>Municipal infrastructure and disaster management supports services</t>
  </si>
  <si>
    <t>Environment and social support services</t>
  </si>
  <si>
    <t>DESCRIPTIONS</t>
  </si>
  <si>
    <t>DETAILS</t>
  </si>
  <si>
    <t>AMOUNT</t>
  </si>
  <si>
    <t>%ALLOCATION</t>
  </si>
  <si>
    <t>1) REVENUE</t>
  </si>
  <si>
    <t>From Various souces</t>
  </si>
  <si>
    <t>2)      RECCURENT EXPENDITURE</t>
  </si>
  <si>
    <t>a)      Compensation to Employees</t>
  </si>
  <si>
    <t>Compensation to employees including social contributions.</t>
  </si>
  <si>
    <t>5.6b)      Conditional Grants</t>
  </si>
  <si>
    <t xml:space="preserve">County Contributions towards DANIDA </t>
  </si>
  <si>
    <t>d)     Operations and Maintenance</t>
  </si>
  <si>
    <t>County Assembly Allocation</t>
  </si>
  <si>
    <t>Governors Office Allocation</t>
  </si>
  <si>
    <t>TOTAL RECCURENT EXPENDITURE</t>
  </si>
  <si>
    <t>a)      Conditional Grants</t>
  </si>
  <si>
    <t>World Bank for Loan for National and Rural Inclusive growth project</t>
  </si>
  <si>
    <t>b)      Funds</t>
  </si>
  <si>
    <t>Emergency Fund</t>
  </si>
  <si>
    <t>Total Funds</t>
  </si>
  <si>
    <t>Total Exchequer</t>
  </si>
  <si>
    <t>TOTAL DEVELOPMENT</t>
  </si>
  <si>
    <t>GRAND TOTAL</t>
  </si>
  <si>
    <t>5263000000 FINANCE, ICT AND ECONOMIC PLANNING</t>
  </si>
  <si>
    <t>Youth affairs development and promotion support services</t>
  </si>
  <si>
    <t>Programmes operation and maintanace</t>
  </si>
  <si>
    <t>DEVELOPMENT EXPENDITURE</t>
  </si>
  <si>
    <t>(CFSP 2023) TARGET ESTIMATE</t>
  </si>
  <si>
    <t>PROGRAMME CEILINGS</t>
  </si>
  <si>
    <t>CFSP 2023 Target Estimates</t>
  </si>
  <si>
    <t>Percentage</t>
  </si>
  <si>
    <t>Industrial Park</t>
  </si>
  <si>
    <t>Medical Cover (PSM)</t>
  </si>
  <si>
    <t>Motor vehicle Insurance cover (ROADS)</t>
  </si>
  <si>
    <t>Medical drugs (HEALTH)</t>
  </si>
  <si>
    <t>Car and Mortgage Fund Executive (FINANCE)</t>
  </si>
  <si>
    <t>Education Support Fund (EDUCATION)</t>
  </si>
  <si>
    <t>Internship programme (PSM)</t>
  </si>
  <si>
    <t>Unspent balances (Pending Bills) (FINANCE)</t>
  </si>
  <si>
    <t>Department</t>
  </si>
  <si>
    <t>Project name</t>
  </si>
  <si>
    <t>Description of activity</t>
  </si>
  <si>
    <t>Location</t>
  </si>
  <si>
    <t>Cost (Ksh)</t>
  </si>
  <si>
    <t>County Assembly</t>
  </si>
  <si>
    <t>County Assembly Head Quarters</t>
  </si>
  <si>
    <t>Township</t>
  </si>
  <si>
    <t>Construction of the Speakers Residence II</t>
  </si>
  <si>
    <t>Bogichora</t>
  </si>
  <si>
    <t>Department of Finance, ICT and Economic Planning</t>
  </si>
  <si>
    <t>Construction of Revenue Office</t>
  </si>
  <si>
    <t>County wide</t>
  </si>
  <si>
    <t>Quick win projects</t>
  </si>
  <si>
    <t>Countywide</t>
  </si>
  <si>
    <t>County Headquarter</t>
  </si>
  <si>
    <t>Department of Agriculture, Livestock and Fisheries Development</t>
  </si>
  <si>
    <t>NARIGP</t>
  </si>
  <si>
    <t>Training of farmers</t>
  </si>
  <si>
    <t>ASDSP</t>
  </si>
  <si>
    <t>Contribution toward ASDSP</t>
  </si>
  <si>
    <t>Contribution towards NARIG</t>
  </si>
  <si>
    <t>Counttywide</t>
  </si>
  <si>
    <t>Department of Water, Environment, Mining and Natural Resourse</t>
  </si>
  <si>
    <t>Installation of Solar Street Lights</t>
  </si>
  <si>
    <t>Major towns</t>
  </si>
  <si>
    <t>Mitigation, adaptation and policy</t>
  </si>
  <si>
    <t>All 20 Wards</t>
  </si>
  <si>
    <t>Department of Health Services</t>
  </si>
  <si>
    <t>Ekerenyo</t>
  </si>
  <si>
    <t>Manga</t>
  </si>
  <si>
    <t>HQ</t>
  </si>
  <si>
    <t>Health Fund</t>
  </si>
  <si>
    <t>Health Facility Improvement Fund</t>
  </si>
  <si>
    <t> County and Sub-county Hospitals</t>
  </si>
  <si>
    <t>Department of Lands, Housing and Urban Development</t>
  </si>
  <si>
    <t>Construction of governors residence</t>
  </si>
  <si>
    <t>Nyachururu</t>
  </si>
  <si>
    <t>Deputy governor’s residence</t>
  </si>
  <si>
    <t>Construction of deputy governor’s residence</t>
  </si>
  <si>
    <t>Sironga</t>
  </si>
  <si>
    <t>County spatial plan</t>
  </si>
  <si>
    <t>Valuation roll</t>
  </si>
  <si>
    <t>Preparation of valuation roll</t>
  </si>
  <si>
    <t>Constraction of County Headquater</t>
  </si>
  <si>
    <t>Completion of County Headquater</t>
  </si>
  <si>
    <t>Completion of ongoing works (Gravelling,culverts and construction of roads)and new ones</t>
  </si>
  <si>
    <t>Department of Trade, Co-operative and Tourism Development</t>
  </si>
  <si>
    <t>Construction of modern toilets in major towns</t>
  </si>
  <si>
    <t>Tourist site protection</t>
  </si>
  <si>
    <t>Fensing of major tourist sites like Keera falls, Manga Ridge, Kiabonyoru Hills</t>
  </si>
  <si>
    <t>Department of Gender, Sports, and Cultural services</t>
  </si>
  <si>
    <t>Construction of manga stadium</t>
  </si>
  <si>
    <t>Construction of manga stadium(pavilion)</t>
  </si>
  <si>
    <t>Construction of manga football pitch and running track</t>
  </si>
  <si>
    <t>Nyamaiya</t>
  </si>
  <si>
    <t>Rehabilitation and refurbishment</t>
  </si>
  <si>
    <t>County Library</t>
  </si>
  <si>
    <t>Feasibilty and design</t>
  </si>
  <si>
    <t>Mekenene Nyankono</t>
  </si>
  <si>
    <t>Department of Public Service Management</t>
  </si>
  <si>
    <t>Nyamira north sub county offices-Ekerenyo</t>
  </si>
  <si>
    <t>Special Programme</t>
  </si>
  <si>
    <t>Towards Industrial park</t>
  </si>
  <si>
    <t> Total</t>
  </si>
  <si>
    <t>The Nyamira Municipality Board</t>
  </si>
  <si>
    <t>Municipality</t>
  </si>
  <si>
    <t> Gravelling</t>
  </si>
  <si>
    <t> Municipality</t>
  </si>
  <si>
    <t xml:space="preserve">completion of the County Assembly Headquarters Phase </t>
  </si>
  <si>
    <t>Implementation of quick win projects on SDGs</t>
  </si>
  <si>
    <t>Project Vehicle for monitoring and evaluationmof Projects</t>
  </si>
  <si>
    <t>Purchase of projectrs</t>
  </si>
  <si>
    <t>Water projects</t>
  </si>
  <si>
    <t xml:space="preserve">Water based </t>
  </si>
  <si>
    <t>Pending Bills</t>
  </si>
  <si>
    <t>develoepment</t>
  </si>
  <si>
    <t xml:space="preserve"> ECDE Classes</t>
  </si>
  <si>
    <t xml:space="preserve"> VTC Classes</t>
  </si>
  <si>
    <t>VTC Projects</t>
  </si>
  <si>
    <t>ECDE Prpjects</t>
  </si>
  <si>
    <t>Roads Department</t>
  </si>
  <si>
    <t>All the county wards</t>
  </si>
  <si>
    <t>all wards</t>
  </si>
  <si>
    <t>Revenue Office (container building)</t>
  </si>
  <si>
    <t>call centre</t>
  </si>
  <si>
    <t>innovation hubLAN</t>
  </si>
  <si>
    <t>DATA CENTRE</t>
  </si>
  <si>
    <t>Construction of the Merchanical Workshop</t>
  </si>
  <si>
    <t>Construction of fire engine shades</t>
  </si>
  <si>
    <t>Loans to KMTC programme (HEALTH)</t>
  </si>
  <si>
    <t>Aggregated Develompment of the Industrial Park Programme</t>
  </si>
  <si>
    <t>Economic Planning, Resources mobilisation and ICT</t>
  </si>
  <si>
    <t>Reveue Booth</t>
  </si>
  <si>
    <t xml:space="preserve">Construction </t>
  </si>
  <si>
    <t>Finance and Accounting Services</t>
  </si>
  <si>
    <t>Revenue Spikes</t>
  </si>
  <si>
    <t>Purchase</t>
  </si>
  <si>
    <t>Revenue Gudgets</t>
  </si>
  <si>
    <t>Completion and equiping of the ICT Hub</t>
  </si>
  <si>
    <t>Completion</t>
  </si>
  <si>
    <t>Construction of DATA Centre</t>
  </si>
  <si>
    <t>construction</t>
  </si>
  <si>
    <t>ERP (Enteerpirises Resources and Planning)</t>
  </si>
  <si>
    <t>EPR Establishing</t>
  </si>
  <si>
    <t xml:space="preserve">  Increased fish populations in ponds  </t>
  </si>
  <si>
    <t xml:space="preserve"> Fish productivity and improved livelihoods increased </t>
  </si>
  <si>
    <t xml:space="preserve"> Farmers aquaculture field schools established </t>
  </si>
  <si>
    <t xml:space="preserve"> Food and nutrition security </t>
  </si>
  <si>
    <t>Increased fish productivity</t>
  </si>
  <si>
    <t> Farmers trained on CSA adoption strategies</t>
  </si>
  <si>
    <t xml:space="preserve"> Baseline line survey of number of fisher folk undertaken </t>
  </si>
  <si>
    <t xml:space="preserve"> Sub Catchment eco system and dam management t </t>
  </si>
  <si>
    <t xml:space="preserve"> Increased fish populations in dams </t>
  </si>
  <si>
    <t>Registration of farmers in fish farming</t>
  </si>
  <si>
    <t>Capacity building of poultry farmers</t>
  </si>
  <si>
    <t>Capacity building of apiculture farmers</t>
  </si>
  <si>
    <t>Capacity building of dairy farmers</t>
  </si>
  <si>
    <t>Capacity building of fodder and pasture farmers</t>
  </si>
  <si>
    <t>Establishment of feed bulking centres</t>
  </si>
  <si>
    <t>Establishment of feed cottage industries</t>
  </si>
  <si>
    <t>Provision of poultry to farmers</t>
  </si>
  <si>
    <t>Provision of beehives to farmers</t>
  </si>
  <si>
    <t>Provision of fodder and pasture seeds</t>
  </si>
  <si>
    <t>Milk value addition and marketing</t>
  </si>
  <si>
    <t>Poultry value addition and marketing</t>
  </si>
  <si>
    <t>Honey value addition and marketing</t>
  </si>
  <si>
    <t>Registration of farmers i</t>
  </si>
  <si>
    <t>Livestock</t>
  </si>
  <si>
    <t>Fisheries</t>
  </si>
  <si>
    <t>Artificicial Inseminated Service</t>
  </si>
  <si>
    <t xml:space="preserve">Cows inseminated </t>
  </si>
  <si>
    <t xml:space="preserve">Animal Health and Welfare Management Sevices </t>
  </si>
  <si>
    <t xml:space="preserve">Vaccines distributed </t>
  </si>
  <si>
    <t>Meat Inspection and Safety Services</t>
  </si>
  <si>
    <t xml:space="preserve">Safety of livestock products </t>
  </si>
  <si>
    <t>Vetrinary</t>
  </si>
  <si>
    <t xml:space="preserve">Climate smart Aquaculture holding units constructed </t>
  </si>
  <si>
    <t>2,000,00</t>
  </si>
  <si>
    <t>Purchasing of soil scanner</t>
  </si>
  <si>
    <t>Demonstration materials</t>
  </si>
  <si>
    <t>Procurement of coffee seedlings</t>
  </si>
  <si>
    <t>Implement food and nutrition programes targeting vulnerable household</t>
  </si>
  <si>
    <t>Purchase of scheme demonstration materials</t>
  </si>
  <si>
    <t>Crops</t>
  </si>
  <si>
    <t>Education and vocational Traaining</t>
  </si>
  <si>
    <t>Construction of Nyamaiya play ground construction</t>
  </si>
  <si>
    <t>Nyankono/mekenene sports academy</t>
  </si>
  <si>
    <t>Construction</t>
  </si>
  <si>
    <t>Manga Museum/cultural</t>
  </si>
  <si>
    <t>Construction of Nyamira north sub county offices</t>
  </si>
  <si>
    <t>Purchase of security gadgets</t>
  </si>
  <si>
    <t>gadget</t>
  </si>
  <si>
    <t>Drainage works in township</t>
  </si>
  <si>
    <t>drainage</t>
  </si>
  <si>
    <t xml:space="preserve">street lights konate to egesiari </t>
  </si>
  <si>
    <t>dumping sites/landfill exavation at Nkora</t>
  </si>
  <si>
    <t>exavation</t>
  </si>
  <si>
    <t>all words</t>
  </si>
  <si>
    <t>Climate Change Intervention (Grant)</t>
  </si>
  <si>
    <t>Climate Change Intervention (Contribution)</t>
  </si>
  <si>
    <t>dumping sites</t>
  </si>
  <si>
    <t>acguring</t>
  </si>
  <si>
    <t>nyabomite bombe bokimori irrigation scheme</t>
  </si>
  <si>
    <t>scheme</t>
  </si>
  <si>
    <t>Eaka</t>
  </si>
  <si>
    <t>Governor’s residence</t>
  </si>
  <si>
    <t>Market construction and toilets</t>
  </si>
  <si>
    <t>renovations and construction</t>
  </si>
  <si>
    <t>Health Projects (medical)</t>
  </si>
  <si>
    <t>Health projects (Primary health care)</t>
  </si>
  <si>
    <t>ll wards</t>
  </si>
  <si>
    <t>RECCURRENT</t>
  </si>
  <si>
    <t>DEVELOPMENT</t>
  </si>
  <si>
    <t>GFS CODE</t>
  </si>
  <si>
    <t>DEPARTTMENT</t>
  </si>
  <si>
    <t>COMPENSATION TO EMPLOYESS</t>
  </si>
  <si>
    <t>GRANTS</t>
  </si>
  <si>
    <t>OPERATIONS AND MAINTAINANCE</t>
  </si>
  <si>
    <t>TOTAL RECCURRENT</t>
  </si>
  <si>
    <t>CAPITAL PROJECTS</t>
  </si>
  <si>
    <t>FUNDS</t>
  </si>
  <si>
    <t>County Executive.</t>
  </si>
  <si>
    <t>Finance, ICT and Economic Planning</t>
  </si>
  <si>
    <t>Agriculture, Livestock and Fisheries</t>
  </si>
  <si>
    <t>Environment, Water, natural resources, mining and energy</t>
  </si>
  <si>
    <t>Education and Vocational Training</t>
  </si>
  <si>
    <t>Health Services</t>
  </si>
  <si>
    <t>Lands, Housing, Physical Planning &amp; Urban Development</t>
  </si>
  <si>
    <t>Roads, Transport and Public Works</t>
  </si>
  <si>
    <t>Trade, Tourism, Industrialization and Cooperatives development</t>
  </si>
  <si>
    <t>Department of Sports, Gender, Culture and Social Services</t>
  </si>
  <si>
    <t>County Public Service Board</t>
  </si>
  <si>
    <t>Public Service Management</t>
  </si>
  <si>
    <t>Nyamira Municipality Board</t>
  </si>
  <si>
    <t>RECURRENT SUB-TOTAL</t>
  </si>
  <si>
    <t>Table 16: Shows details of the recccurents budget 2022/2023</t>
  </si>
  <si>
    <t>Compensation to employees</t>
  </si>
  <si>
    <t>Social Contributions</t>
  </si>
  <si>
    <t>Conditional Grants</t>
  </si>
  <si>
    <t>Unspent Balances (pending Bills and Obligations)</t>
  </si>
  <si>
    <t>Unspent balances(conditional grants)</t>
  </si>
  <si>
    <r>
      <t>Funds 1</t>
    </r>
    <r>
      <rPr>
        <b/>
        <vertAlign val="superscript"/>
        <sz val="7"/>
        <color rgb="FF000000"/>
        <rFont val="Times New Roman"/>
      </rPr>
      <t>st</t>
    </r>
    <r>
      <rPr>
        <b/>
        <sz val="7"/>
        <color rgb="FF000000"/>
        <rFont val="Times New Roman"/>
      </rPr>
      <t xml:space="preserve"> revised </t>
    </r>
  </si>
  <si>
    <t>Operation and maiatinance</t>
  </si>
  <si>
    <t>Operations and maiantainace</t>
  </si>
  <si>
    <t>Total Reccurrent</t>
  </si>
  <si>
    <t>1st revised 2022/2023</t>
  </si>
  <si>
    <t xml:space="preserve"> 1st revised 2022/2023 </t>
  </si>
  <si>
    <t>County   Assembly</t>
  </si>
  <si>
    <t>County Executive</t>
  </si>
  <si>
    <t>Finance and planning</t>
  </si>
  <si>
    <t>Environment, Water, Energy &amp; Natural Resources</t>
  </si>
  <si>
    <t>Education &amp; Vocational Training</t>
  </si>
  <si>
    <t>Land, Physical Planning, Housing and Urban Development</t>
  </si>
  <si>
    <t>Transport &amp; Public Works,</t>
  </si>
  <si>
    <t>Trade, Tourism and Co-operatives Development</t>
  </si>
  <si>
    <t>Youth, Gender, Culture and Social services</t>
  </si>
  <si>
    <t>CPSB</t>
  </si>
  <si>
    <t>Nyamira Municipality</t>
  </si>
  <si>
    <t>Ward based</t>
  </si>
  <si>
    <t>5262000000 GOVERNORS OFFICE</t>
  </si>
  <si>
    <t>FIF (Health Improvement Facility Fund)</t>
  </si>
  <si>
    <t>Ward</t>
  </si>
  <si>
    <t>Project description and location</t>
  </si>
  <si>
    <t xml:space="preserve"> Amount </t>
  </si>
  <si>
    <t>Agriculture, Livestock &amp; Fisheries</t>
  </si>
  <si>
    <t xml:space="preserve">Bogichora </t>
  </si>
  <si>
    <t>Avacado Promotion</t>
  </si>
  <si>
    <t>Bokeira</t>
  </si>
  <si>
    <t>Purchase of chicks for self-help groups</t>
  </si>
  <si>
    <t>Bonyamatuta</t>
  </si>
  <si>
    <t>Construction of a fish dam and fingerlings</t>
  </si>
  <si>
    <t>Installation of milk cooling plant, Chicks purchase, hatcheries, beehives</t>
  </si>
  <si>
    <t>Bosamaro</t>
  </si>
  <si>
    <t>Purchase of Hens</t>
  </si>
  <si>
    <t>Green House Farming - Mwanyataige Self Help Group</t>
  </si>
  <si>
    <t xml:space="preserve">Motabe Women Group </t>
  </si>
  <si>
    <t>Osso Self Help Group</t>
  </si>
  <si>
    <t>Gachuba</t>
  </si>
  <si>
    <t>Buying of chicks for groups</t>
  </si>
  <si>
    <t>Buying of crafted avocado seedling</t>
  </si>
  <si>
    <t>Kemera</t>
  </si>
  <si>
    <t xml:space="preserve">Group Poultry Farming </t>
  </si>
  <si>
    <t>Magwagwa</t>
  </si>
  <si>
    <t>Poultry to farming groups</t>
  </si>
  <si>
    <t xml:space="preserve">Poultry to Youth &amp; Women groups </t>
  </si>
  <si>
    <t xml:space="preserve">Vegetable Chamas </t>
  </si>
  <si>
    <t xml:space="preserve">Itibo </t>
  </si>
  <si>
    <t>Kenyoro Primary School ECDE classes</t>
  </si>
  <si>
    <t>Gekomoni</t>
  </si>
  <si>
    <t>Marara ECDE Class</t>
  </si>
  <si>
    <t>Renovate, Equip &amp; operationalise Mangongo Polytechnic</t>
  </si>
  <si>
    <t xml:space="preserve">Rigoma </t>
  </si>
  <si>
    <t xml:space="preserve">Construction of ECDE class at Kegogi Primary </t>
  </si>
  <si>
    <t xml:space="preserve">Renovations of polytechnics across the ward </t>
  </si>
  <si>
    <t>Construction of ECDE Class at Sironga</t>
  </si>
  <si>
    <t>Construction of ECDE Class</t>
  </si>
  <si>
    <t>Bomwagamo</t>
  </si>
  <si>
    <t>Construction of ECDE Class Kiabiraa</t>
  </si>
  <si>
    <t>Etono Polytechnic</t>
  </si>
  <si>
    <t>Nyabweri Polytechnic</t>
  </si>
  <si>
    <t>ECDE Classes at Ekenyoro,Mobamba,Nyamwetureko,Nyabisimba</t>
  </si>
  <si>
    <t>Nyainogu &amp;Mobamba vocational Training Centre</t>
  </si>
  <si>
    <t xml:space="preserve">ECDE Classes at Gucha Primary </t>
  </si>
  <si>
    <t>Renovation of Nyakoria Vocational Training Centre</t>
  </si>
  <si>
    <t>Mwancha youth polytecnic/ vocational training Center(workshop)</t>
  </si>
  <si>
    <t>Nyameko ECDE Center Class</t>
  </si>
  <si>
    <t>Esise</t>
  </si>
  <si>
    <t>Ensinyo ECDE Class</t>
  </si>
  <si>
    <t>Kenyoro ECDE Class</t>
  </si>
  <si>
    <t>Rianyaemo ECDE Class</t>
  </si>
  <si>
    <t>Construction of 3ECDE Classes</t>
  </si>
  <si>
    <t>Gesima</t>
  </si>
  <si>
    <t>Construction of ECDE Classes at Risa Primary</t>
  </si>
  <si>
    <t xml:space="preserve">ECDE Classes at Kiendege Primary </t>
  </si>
  <si>
    <t>Riamogaka Polytechnic at Getare Location</t>
  </si>
  <si>
    <t>Kiabonyoru</t>
  </si>
  <si>
    <t>Construction of ECDE Class Nyabikomu</t>
  </si>
  <si>
    <t>Construction of ECDE Class Nyangoge</t>
  </si>
  <si>
    <t>Magombo</t>
  </si>
  <si>
    <t>ECDE Classes at Mokomoni pr,Roinguti pr,Kenyamware</t>
  </si>
  <si>
    <t>Esanige ECDE Class</t>
  </si>
  <si>
    <t>Nyansiongo</t>
  </si>
  <si>
    <t>Construction of ECDE Classes - Nyronde Primary</t>
  </si>
  <si>
    <t>Construction of ECDE Classes - SimbautiPrimary</t>
  </si>
  <si>
    <t>Construction of ECDE Class at Nyamira primary</t>
  </si>
  <si>
    <t>Construction of ECDE Classes at Nyabuya Primary</t>
  </si>
  <si>
    <t xml:space="preserve">Construction of ECDE Classes at Ritibo Primary </t>
  </si>
  <si>
    <t>Environment, Water, Irrigation &amp; Natural Resources</t>
  </si>
  <si>
    <t>Drilling of Nyasore borehole</t>
  </si>
  <si>
    <t>Repair and Maintainance of Riakingoina Borehole</t>
  </si>
  <si>
    <t xml:space="preserve">Spring Protection </t>
  </si>
  <si>
    <t xml:space="preserve">Ramba Phase II Project: Borehole &amp; Equipping </t>
  </si>
  <si>
    <t>Borehole and Kiosks</t>
  </si>
  <si>
    <t>Expansion of existing boreholes</t>
  </si>
  <si>
    <t>Spring protection across the ward</t>
  </si>
  <si>
    <t>Solar Steet Lights (10)</t>
  </si>
  <si>
    <t xml:space="preserve">Spring Protection(5) </t>
  </si>
  <si>
    <t>Kebirigo market well, Ekenyoro,Rirumi/Nyageita borehole</t>
  </si>
  <si>
    <t>street lights at Kebirigo,Bondeni and Nyabaraibere</t>
  </si>
  <si>
    <t>Spring Protection</t>
  </si>
  <si>
    <t>Marani water</t>
  </si>
  <si>
    <t>Nyangena water project</t>
  </si>
  <si>
    <t>solar lights</t>
  </si>
  <si>
    <t>water springs</t>
  </si>
  <si>
    <t xml:space="preserve">10 Spring Protection </t>
  </si>
  <si>
    <t xml:space="preserve">Kiamogake Borehole </t>
  </si>
  <si>
    <t>Sere Water protection phase II</t>
  </si>
  <si>
    <t>Solar Lights repair</t>
  </si>
  <si>
    <t>Distribution of water from Matunwa Dam</t>
  </si>
  <si>
    <t>Ensakia water project( Construction of a tank,Purchase of Bustor pump and distribution of water)</t>
  </si>
  <si>
    <t>Rehabilitation of existing boreholes</t>
  </si>
  <si>
    <t>spring protection</t>
  </si>
  <si>
    <t xml:space="preserve">Borehole at Entanda and Repair of Kemera Water Project </t>
  </si>
  <si>
    <t xml:space="preserve">Street Lights at Kemera </t>
  </si>
  <si>
    <t>Bore hole at Nyankongo</t>
  </si>
  <si>
    <t>Spring protection</t>
  </si>
  <si>
    <t xml:space="preserve">Rehabilitation and water distribution at Nyambaria, Nyamwanga, Riamachana, Nyamanagu and Bogwendo boreholes </t>
  </si>
  <si>
    <t>Spring protection at 1.Rianyakaya 2.Mosongwa 3.Rianyatuka 4.Nyakongo 5.Riangende 6.Riogeto 7.Getiongo Rianyamirimba 8.Getiongo Riagisairo</t>
  </si>
  <si>
    <t xml:space="preserve">Solar Steet Lights </t>
  </si>
  <si>
    <t>Spring protection at 1.Kenyansoro 2.Borioba 3.Botoniando Nyabigena 4.Botiebai</t>
  </si>
  <si>
    <t>Water project distribution at Kenyerere,Gitwebe,Ribariri</t>
  </si>
  <si>
    <t>Gesure water project pump and connection</t>
  </si>
  <si>
    <t>Keera gravity water project</t>
  </si>
  <si>
    <t>Kiogutwa primary borehole and connection</t>
  </si>
  <si>
    <t>Renovation of Nyakome water project</t>
  </si>
  <si>
    <t>Renovation of Rianyabika water project</t>
  </si>
  <si>
    <t>Riamogiti/ Ogango borehole at Etangi Kirwanda</t>
  </si>
  <si>
    <t>Sengera water project borehole</t>
  </si>
  <si>
    <t>Mekenene</t>
  </si>
  <si>
    <t>Drilling of borehole at Mwamogusii</t>
  </si>
  <si>
    <t>street lights</t>
  </si>
  <si>
    <t xml:space="preserve">Distribution to Mangongo Borehole </t>
  </si>
  <si>
    <t>Protection of Water Springs</t>
  </si>
  <si>
    <t>Solar Street lights</t>
  </si>
  <si>
    <t xml:space="preserve">Tonga Omonuri Borehole </t>
  </si>
  <si>
    <t>10 Spring rotection across the ward</t>
  </si>
  <si>
    <t>Borehole Nyansiongo Nsunera/ distribution</t>
  </si>
  <si>
    <t>Maintenance of riverlines and water springs across the ward 20 @250,000</t>
  </si>
  <si>
    <t>Gesore borehole supply of water at Nyamira stage and water station for hand wash</t>
  </si>
  <si>
    <t>Gender, Youths, Sports, Culture &amp; Social Services</t>
  </si>
  <si>
    <t>Construction of modern shed at Rigoma Stadium</t>
  </si>
  <si>
    <t>Kegogi ECDE Center Primary School Plyaground to be drained and levelized</t>
  </si>
  <si>
    <t>Kierira ECDE Center and Primary School Playground to be drained and levelized</t>
  </si>
  <si>
    <t>Purchase sports equipment and facility</t>
  </si>
  <si>
    <t>Purchase of Sporting Materials for registered Clubs</t>
  </si>
  <si>
    <t>levelizing of Getaari primary pitch</t>
  </si>
  <si>
    <t>Renovation of sports ground at Riasindani</t>
  </si>
  <si>
    <t>Sports equipments/facilities</t>
  </si>
  <si>
    <t>Nyachogochogo levelling primary play ground</t>
  </si>
  <si>
    <t>Sporting Material for Registered football clubs</t>
  </si>
  <si>
    <t xml:space="preserve">Kiendege talent academy playground </t>
  </si>
  <si>
    <t xml:space="preserve">Protection of Ngoro amwaga and igena monto </t>
  </si>
  <si>
    <t>promotion of talents and tournaments</t>
  </si>
  <si>
    <t>Sports playing materials</t>
  </si>
  <si>
    <t>Purchase of sporting equipments and facility</t>
  </si>
  <si>
    <t xml:space="preserve">Completion of Industrial Park Health Facility </t>
  </si>
  <si>
    <t>Construction of Dispensary</t>
  </si>
  <si>
    <t>Construction of Etono Health Centre Maternity Wards</t>
  </si>
  <si>
    <t>Nyakeore &amp; Riakinaro Health facilities</t>
  </si>
  <si>
    <t>Purchase of welfare van</t>
  </si>
  <si>
    <t>Completion of Igenaitambe Staff House</t>
  </si>
  <si>
    <t xml:space="preserve">Fencing of Igenaitambe Health Centre </t>
  </si>
  <si>
    <t xml:space="preserve">Renovation Nyanturago Health Centre </t>
  </si>
  <si>
    <t>Renovation of Kuura Health Centre</t>
  </si>
  <si>
    <t>Renovation of Nyachogochogo Health Centre</t>
  </si>
  <si>
    <t xml:space="preserve">Ikonge Dispensary </t>
  </si>
  <si>
    <t xml:space="preserve">Riechieri Dispensary </t>
  </si>
  <si>
    <t xml:space="preserve">Sere Dispensary </t>
  </si>
  <si>
    <t>Construction of Twin wards at Gachuba H. C.</t>
  </si>
  <si>
    <t>Construction Nyaiguta Dispensary Staff Quarters</t>
  </si>
  <si>
    <t>Fencing of Nyaiguta Dispensary</t>
  </si>
  <si>
    <t>Completion of Kiendege and Amaiga Dispensary</t>
  </si>
  <si>
    <t>Construction of Staff house at Nyakegogi Dispensary</t>
  </si>
  <si>
    <t>Isicha Health Centre Staff house,Incinerator,Fencing</t>
  </si>
  <si>
    <t>Nyankongo Health Centre Renovation and Fencing</t>
  </si>
  <si>
    <t>Gisage staff house</t>
  </si>
  <si>
    <t>Clearing bushes(Tea) and Fencing at Ogango Dispensary</t>
  </si>
  <si>
    <t>Mortuary at Manga Sub- County Hospital</t>
  </si>
  <si>
    <t>Construction and Renovation of Kitaru Dispensary</t>
  </si>
  <si>
    <t>Construction and Renovation of Mwongori Dispensary</t>
  </si>
  <si>
    <t>Construction and Renovation of Nyankono Dispensary</t>
  </si>
  <si>
    <t>Construction of a maternity block Nyagacho Dispensary</t>
  </si>
  <si>
    <t>Completion of Nyaigesa Staff House</t>
  </si>
  <si>
    <t>Mangongo Health Center</t>
  </si>
  <si>
    <t xml:space="preserve">2 Construction of toilet at Rikenye Dispensary </t>
  </si>
  <si>
    <t xml:space="preserve">Construction of OPD at Biticha Morera Dispensary </t>
  </si>
  <si>
    <t xml:space="preserve">Construction of toilet at Mong’oni Dispensary </t>
  </si>
  <si>
    <t xml:space="preserve">Electrical works and Installation of 3 phase electricity at Keroka Hospital </t>
  </si>
  <si>
    <t xml:space="preserve">Purchase of 10,000 litres plastic tank and other water connections at Karantini Dispensary </t>
  </si>
  <si>
    <t xml:space="preserve">Purchase of 10,000 litres plastic tank and other water connections at Rikenye Dispensary </t>
  </si>
  <si>
    <t xml:space="preserve">Renovation and Equipping of maternity ward at Rigoma dispensary </t>
  </si>
  <si>
    <t xml:space="preserve">Renovation of laboratory building at Karantini Dispensary </t>
  </si>
  <si>
    <t>Construction of Nyangoso health centre</t>
  </si>
  <si>
    <t>Fencing of Nyangoso health centre</t>
  </si>
  <si>
    <t>Completion and Equiping of Nyabonge Dispensary</t>
  </si>
  <si>
    <t>Land, Housing &amp; Physical Planning</t>
  </si>
  <si>
    <t xml:space="preserve">Construction of shoe shiners shade in Keroka town </t>
  </si>
  <si>
    <t xml:space="preserve">Installation of new street lights in Keroka town </t>
  </si>
  <si>
    <t xml:space="preserve">Maintenance of drainage in Keroka Town </t>
  </si>
  <si>
    <t xml:space="preserve">Opening and maintenance of backstreets in Rigoma Town </t>
  </si>
  <si>
    <t>Rigoma Administration Block survying and demacation</t>
  </si>
  <si>
    <t>Openinig of Back street - Nyabite TBC - Rangenyo TBC</t>
  </si>
  <si>
    <t>4 Boda Boda Sheds</t>
  </si>
  <si>
    <t>Bodaboda shades</t>
  </si>
  <si>
    <t>Opening backstreet and murraming at Kebirigo market</t>
  </si>
  <si>
    <t>Purchase land for toilets at Konate Centre</t>
  </si>
  <si>
    <t>Construction of Boda boda Sheds at Gesiaga,Kuura,Jackpoint</t>
  </si>
  <si>
    <t xml:space="preserve">5 Boda boda sheds- Obwari Mrkt, Ikonge Market, Maagonga Junction, Ekerenyo Hospital </t>
  </si>
  <si>
    <t>Rehabilitation of Gachuba and Moturumesi markets</t>
  </si>
  <si>
    <t>Construction of Boda boda Sheds at Kemera and Esaba markets</t>
  </si>
  <si>
    <t>Public land survey &amp; beaconing</t>
  </si>
  <si>
    <t>Opening of back streets at Chepilat</t>
  </si>
  <si>
    <t>Backstreet Opening - Nyansiongo/Kijauri - Kijauri Roche</t>
  </si>
  <si>
    <t>Boda boda shed</t>
  </si>
  <si>
    <t>Opening and murraming of back streets</t>
  </si>
  <si>
    <t>Trade, Tourism &amp; Cooperatives</t>
  </si>
  <si>
    <t>Market Shades at Bonyunyu</t>
  </si>
  <si>
    <t>Construction of a market</t>
  </si>
  <si>
    <t>Reviving Cooperative societies</t>
  </si>
  <si>
    <t>Modern Kiosk at Kebirigo market</t>
  </si>
  <si>
    <t>Toilet renovation at Kebirigo market</t>
  </si>
  <si>
    <t>Fencing of toilets at Riakimai</t>
  </si>
  <si>
    <t>Obwari Market Modern Toilets</t>
  </si>
  <si>
    <t>Operationalize milk coolers and training of cooperative Mgmt of;1.Manga 2.Raitigo 3.Kineni 4.Isoge</t>
  </si>
  <si>
    <t>Mama Mboga Shade - Kemera, Omogonchoro, Esaba</t>
  </si>
  <si>
    <t>Borehole at Nyaramba market</t>
  </si>
  <si>
    <t>Cooperatives (Chamas)</t>
  </si>
  <si>
    <t>Mama Mboga market shades</t>
  </si>
  <si>
    <t>Fencing of Tombe market</t>
  </si>
  <si>
    <t>Renovation of Manga market</t>
  </si>
  <si>
    <t>Canaan Market Fencing &amp; Stalls</t>
  </si>
  <si>
    <t>Provision and Distribution of Water to Markets (Toilets)</t>
  </si>
  <si>
    <t>Tinderet Open air Market shades and Toilets</t>
  </si>
  <si>
    <t xml:space="preserve">Construction of market women/boda boda sheds across the ward 7 @400,000 </t>
  </si>
  <si>
    <t xml:space="preserve">Public works and renovations at Keroka market stalls </t>
  </si>
  <si>
    <t xml:space="preserve">Compensation and Development - Isinta Market Appr. 2Ha. </t>
  </si>
  <si>
    <t>Opening and Development of backstreets Bonyunyu Market</t>
  </si>
  <si>
    <t>Opening and Development of Backstreets Itibo market</t>
  </si>
  <si>
    <t>Rehabilitation of Magombo Market Toilets</t>
  </si>
  <si>
    <t>Transport, Roads &amp; Public Works</t>
  </si>
  <si>
    <t>Ekerenyo - Kinyoo - Gekendo</t>
  </si>
  <si>
    <t>Ensoko TBC -Gesura TBC - Iyuero</t>
  </si>
  <si>
    <t>Ikonge Bridge - Ekona -Nyamaruma</t>
  </si>
  <si>
    <t>Kiemuma - Gesweswe Primary -Nyabigena</t>
  </si>
  <si>
    <t>Riechieri - Kea - Rianyamweno - Sere</t>
  </si>
  <si>
    <t>Mangongo-Canaan</t>
  </si>
  <si>
    <t>Mangongo-Masosa</t>
  </si>
  <si>
    <t>Miruka TBC - Atemo</t>
  </si>
  <si>
    <t>Nyangori - Bonyunyu Road</t>
  </si>
  <si>
    <t>One One - Getaari</t>
  </si>
  <si>
    <t>Rateti</t>
  </si>
  <si>
    <t xml:space="preserve">Improvement of Roads across the ward </t>
  </si>
  <si>
    <t>Opening and murraming of roads</t>
  </si>
  <si>
    <t>Purchase of Murram</t>
  </si>
  <si>
    <t>1.Eronge - Kioge Bombo Centre - Nyamanuri 2.Mageri - Mabariri - Etono 3.Kiabiraa - Nyangoso 4.Kiomachengi - Embonga</t>
  </si>
  <si>
    <t>Construction of a bridge Riondiba bridge</t>
  </si>
  <si>
    <t>Kebirigo junction - Mobamba - Nyakemincha road</t>
  </si>
  <si>
    <t xml:space="preserve">Opening of Turning point - Miringa - Sigona Keera road </t>
  </si>
  <si>
    <t>Esamba - Nyagachi</t>
  </si>
  <si>
    <t xml:space="preserve">Gesero - Sirate </t>
  </si>
  <si>
    <t>Ikonge - Gesicha</t>
  </si>
  <si>
    <t>Mwangaza - Mosobeti</t>
  </si>
  <si>
    <t>Nyachururu - Bogetutu</t>
  </si>
  <si>
    <t>Purchase of Murram,Gradding and murraming of roads</t>
  </si>
  <si>
    <t>Centre Ritibo - Junction Mosobeti</t>
  </si>
  <si>
    <t>Gesima mrt - Getare - Settlement</t>
  </si>
  <si>
    <t xml:space="preserve">Gradding and Murraming of;Nyambairare/Etibu - Tea buying Junction(7km) </t>
  </si>
  <si>
    <t>Kebuko riverside - Esamba/Esani Hospital</t>
  </si>
  <si>
    <t>Riamoni - Rioaga - Mosobeti</t>
  </si>
  <si>
    <t>Bonyunyu - keburunga - Matorora</t>
  </si>
  <si>
    <t xml:space="preserve">Itibo Junction to Kiabonyoru </t>
  </si>
  <si>
    <t xml:space="preserve">Keburunga - Ekerubo - AIC - Nyamirangaroad </t>
  </si>
  <si>
    <t>Nyaramba - Kebabe - Ekerenyo</t>
  </si>
  <si>
    <t>Omotanganyekakia - Momomma - Magogo (Opening)</t>
  </si>
  <si>
    <t>Riakiabuso - riontita - (Opening) and Purchase of Murrum</t>
  </si>
  <si>
    <t>Chinche - Check point - Bikenene - Taboti - Kiabonyoru primary - Ndurumo - Mokomoni road</t>
  </si>
  <si>
    <t>Nyabikomu - Nyansaga - Nyageita road</t>
  </si>
  <si>
    <t>1.Makutano - Mokomoni - Gucha 2.Riabuga - Getiongo - Riakerandi 3.Getiongo - Mosogwa - Kenyerere 4.Kenyerere Bridge - Sirate Catholic - Sirate Buying Centre</t>
  </si>
  <si>
    <t>Marani Tea - Buying Centre - Bwatuti - Ekoro 2. St. Thomas sign post - Gekano boys - Omwobo T.B Centre</t>
  </si>
  <si>
    <t>Bisembe - Nyamage - Kebuye - Kenyere- Ngong</t>
  </si>
  <si>
    <t>Iywero - Mosobwa - Ngoina</t>
  </si>
  <si>
    <t>Magwagwa - Sigowet footbridge</t>
  </si>
  <si>
    <t>Enamba Borecho - Nyambiri - Moromba Society - Omobondo (CID)road (4km)</t>
  </si>
  <si>
    <t>Etangi- Riagesanda- George Anyona road (1.5KM)</t>
  </si>
  <si>
    <t>Kirwanda - Edip (1km)</t>
  </si>
  <si>
    <t>Omogwa - Omosocho - Riamaranga- St.Marys Ekerubo road (1.5km)</t>
  </si>
  <si>
    <t>Riamiyogo - Manga Subcounty Hosp. (3km)</t>
  </si>
  <si>
    <t>Riatengeya - Nyamache mange/Ekemunto road (2.5km)</t>
  </si>
  <si>
    <t>Ritibo- Manga stadium(1km)</t>
  </si>
  <si>
    <t>Gradding and murraming of roads</t>
  </si>
  <si>
    <t>Roads Grading &amp; Murraming 1. Omonyenye - Riombaso - Keshokesho - Nyasiongo DOK 2. Bwokenye - Masinge farm - Rigena 3. Riamokogoti - Rigena TBC - Maroko Road 4. Nyaronde - Milimani - Riabaita 5.Riomare - Kenyerere - Nyokwoyo Junction</t>
  </si>
  <si>
    <t>Hiring and fueling of machinery for gravelling of roads in Rigoma ward</t>
  </si>
  <si>
    <t>Improvement of Rigoma Ward roads through grading, gravelling, compaction and culverts installation</t>
  </si>
  <si>
    <t>Purchase and excavation of murram for road maintainance</t>
  </si>
  <si>
    <t xml:space="preserve">Gradding and Murramingof roads </t>
  </si>
  <si>
    <t>Ward Priorities</t>
  </si>
  <si>
    <t>crops</t>
  </si>
  <si>
    <t>livstock</t>
  </si>
  <si>
    <t>vet</t>
  </si>
  <si>
    <t>fisheries</t>
  </si>
  <si>
    <t>environment</t>
  </si>
  <si>
    <t>climate</t>
  </si>
  <si>
    <t>irrigatio</t>
  </si>
  <si>
    <t>Trade Revolving Fund</t>
  </si>
  <si>
    <t>c)   Capital Projects (Executive Based)</t>
  </si>
  <si>
    <t xml:space="preserve">KURA Partership Programme </t>
  </si>
  <si>
    <t>d)  Capital Projects (Ward Based)</t>
  </si>
  <si>
    <t>e) Unspent balances (Pending Bills) Executive</t>
  </si>
  <si>
    <t>f) Unspent balances (Pending Bills) Assembly</t>
  </si>
</sst>
</file>

<file path=xl/styles.xml><?xml version="1.0" encoding="utf-8"?>
<styleSheet xmlns="http://schemas.openxmlformats.org/spreadsheetml/2006/main">
  <numFmts count="5">
    <numFmt numFmtId="0" formatCode="General"/>
    <numFmt numFmtId="3" formatCode="#,##0"/>
    <numFmt numFmtId="165" formatCode="_(* #,##0_);_(* \(#,##0\);_(* &quot;-&quot;??_);_(@_)"/>
    <numFmt numFmtId="1" formatCode="0"/>
    <numFmt numFmtId="164" formatCode="_(* #,##0.00_);_(* \(#,##0.00\);_(* &quot;-&quot;??_);_(@_)"/>
  </numFmts>
  <fonts count="26">
    <font>
      <name val="Calibri"/>
      <sz val="11"/>
    </font>
    <font>
      <name val="Calibri"/>
      <b/>
      <sz val="11"/>
      <color rgb="FF000000"/>
    </font>
    <font>
      <name val="Times New Roman"/>
      <b/>
      <sz val="8"/>
      <color rgb="FF000000"/>
    </font>
    <font>
      <name val="Calibri"/>
      <sz val="11"/>
      <color rgb="FFFF0000"/>
    </font>
    <font>
      <name val="Times New Roman"/>
      <sz val="8"/>
    </font>
    <font>
      <name val="Times New Roman"/>
      <b/>
      <sz val="8"/>
    </font>
    <font>
      <name val="Times New Roman"/>
      <sz val="8"/>
      <color rgb="FF000000"/>
    </font>
    <font>
      <name val="Calibri"/>
      <sz val="11"/>
      <color rgb="FF000000"/>
    </font>
    <font>
      <name val="Times New Roman"/>
      <b/>
      <sz val="8"/>
      <color rgb="FF000000"/>
    </font>
    <font>
      <name val="Calibri"/>
      <sz val="11"/>
    </font>
    <font>
      <name val="Times New Roman"/>
      <b/>
      <sz val="11"/>
      <color rgb="FF000000"/>
    </font>
    <font>
      <name val="Times New Roman"/>
      <b/>
      <sz val="9"/>
      <color rgb="FF000000"/>
    </font>
    <font>
      <name val="Times New Roman"/>
      <sz val="9"/>
      <color rgb="FF000000"/>
    </font>
    <font>
      <name val="Times New Roman"/>
      <b/>
      <sz val="10"/>
      <color rgb="FF000000"/>
    </font>
    <font>
      <name val="Times New Roman"/>
      <sz val="10"/>
      <color rgb="FF000000"/>
    </font>
    <font>
      <name val="Times New Roman"/>
      <sz val="10"/>
    </font>
    <font>
      <name val="Times New Roman"/>
      <b/>
      <sz val="10"/>
      <color rgb="FF000000"/>
    </font>
    <font>
      <name val="Times New Roman"/>
      <b/>
      <sz val="10"/>
    </font>
    <font>
      <name val="Times New Roman"/>
      <sz val="10"/>
      <color rgb="FF000000"/>
    </font>
    <font>
      <name val="Times New Roman"/>
      <b/>
      <sz val="12"/>
      <color rgb="FF000000"/>
    </font>
    <font>
      <name val="Times New Roman"/>
      <sz val="8"/>
      <color rgb="FF000000"/>
    </font>
    <font>
      <name val="Times New Roman"/>
      <b/>
      <sz val="7"/>
      <color rgb="FF000000"/>
    </font>
    <font>
      <name val="Times New Roman"/>
      <sz val="7"/>
      <color rgb="FF000000"/>
    </font>
    <font>
      <name val="Times New Roman"/>
      <sz val="12"/>
      <color rgb="FF000000"/>
    </font>
    <font>
      <name val="Calibri"/>
      <sz val="10"/>
      <color rgb="FF000000"/>
    </font>
    <font>
      <name val="Calibri"/>
      <sz val="11"/>
      <color rgb="FF000000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164" fontId="25" fillId="0" borderId="0">
      <alignment vertical="top"/>
      <protection locked="0" hidden="0"/>
    </xf>
  </cellStyleXfs>
  <cellXfs count="297">
    <xf numFmtId="0" fontId="0" fillId="0" borderId="0" xfId="0">
      <alignment vertical="center"/>
    </xf>
    <xf numFmtId="0" fontId="1" fillId="0" borderId="1" xfId="0" applyFont="1" applyBorder="1" applyAlignment="1">
      <alignment horizontal="left" vertical="bottom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2" borderId="0" xfId="0" applyFont="1" applyFill="1" applyAlignment="1">
      <alignment vertical="bottom"/>
    </xf>
    <xf numFmtId="0" fontId="4" fillId="3" borderId="2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/>
    </xf>
    <xf numFmtId="3" fontId="4" fillId="3" borderId="2" xfId="0" applyNumberFormat="1" applyFont="1" applyFill="1" applyBorder="1" applyAlignment="1">
      <alignment horizontal="right" vertical="center"/>
    </xf>
    <xf numFmtId="3" fontId="4" fillId="3" borderId="2" xfId="0" applyNumberFormat="1" applyFont="1" applyFill="1" applyBorder="1">
      <alignment vertical="center"/>
    </xf>
    <xf numFmtId="0" fontId="2" fillId="0" borderId="2" xfId="0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/>
    </xf>
    <xf numFmtId="3" fontId="5" fillId="3" borderId="2" xfId="0" applyNumberFormat="1" applyFont="1" applyFill="1" applyBorder="1">
      <alignment vertical="center"/>
    </xf>
    <xf numFmtId="3" fontId="2" fillId="0" borderId="2" xfId="0" applyNumberFormat="1" applyFont="1" applyBorder="1">
      <alignment vertical="center"/>
    </xf>
    <xf numFmtId="0" fontId="5" fillId="3" borderId="2" xfId="0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3" fontId="6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3" fontId="6" fillId="0" borderId="2" xfId="0" applyNumberFormat="1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6" fillId="3" borderId="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vertical="center" wrapText="1"/>
    </xf>
    <xf numFmtId="3" fontId="6" fillId="3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/>
    </xf>
    <xf numFmtId="3" fontId="6" fillId="3" borderId="2" xfId="0" applyNumberFormat="1" applyFont="1" applyFill="1" applyBorder="1" applyAlignment="1">
      <alignment horizontal="right" vertical="center" wrapText="1"/>
    </xf>
    <xf numFmtId="3" fontId="6" fillId="3" borderId="2" xfId="0" applyNumberFormat="1" applyFont="1" applyFill="1" applyBorder="1" applyAlignment="1">
      <alignment horizontal="right" vertical="center"/>
    </xf>
    <xf numFmtId="3" fontId="4" fillId="3" borderId="2" xfId="0" applyNumberFormat="1" applyFont="1" applyFill="1" applyBorder="1" applyAlignment="1">
      <alignment horizontal="right" vertical="center"/>
    </xf>
    <xf numFmtId="165" fontId="2" fillId="3" borderId="2" xfId="1" applyNumberFormat="1" applyFont="1" applyFill="1" applyBorder="1" applyAlignment="1">
      <alignment horizontal="right" vertical="center" wrapText="1"/>
    </xf>
    <xf numFmtId="165" fontId="2" fillId="3" borderId="2" xfId="1" applyNumberFormat="1" applyFont="1" applyFill="1" applyBorder="1" applyAlignment="1">
      <alignment horizontal="right" vertical="center"/>
    </xf>
    <xf numFmtId="165" fontId="2" fillId="0" borderId="2" xfId="1" applyNumberFormat="1" applyFont="1" applyBorder="1">
      <alignment vertical="center"/>
    </xf>
    <xf numFmtId="0" fontId="2" fillId="3" borderId="2" xfId="0" applyFont="1" applyFill="1" applyBorder="1" applyAlignment="1">
      <alignment horizontal="lef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3" fontId="2" fillId="3" borderId="2" xfId="0" applyNumberFormat="1" applyFont="1" applyFill="1" applyBorder="1" applyAlignment="1">
      <alignment horizontal="right" vertical="center"/>
    </xf>
    <xf numFmtId="0" fontId="7" fillId="2" borderId="0" xfId="0" applyFill="1" applyAlignment="1">
      <alignment vertical="bottom"/>
    </xf>
    <xf numFmtId="0" fontId="6" fillId="3" borderId="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vertical="center" wrapText="1"/>
    </xf>
    <xf numFmtId="165" fontId="6" fillId="3" borderId="2" xfId="1" applyNumberFormat="1" applyFont="1" applyFill="1" applyBorder="1" applyAlignment="1">
      <alignment horizontal="right" vertical="center" wrapText="1"/>
    </xf>
    <xf numFmtId="165" fontId="6" fillId="3" borderId="2" xfId="1" applyNumberFormat="1" applyFont="1" applyFill="1" applyBorder="1" applyAlignment="1">
      <alignment horizontal="right" vertical="center"/>
    </xf>
    <xf numFmtId="165" fontId="4" fillId="3" borderId="2" xfId="1" applyNumberFormat="1" applyFont="1" applyFill="1" applyBorder="1" applyAlignment="1">
      <alignment horizontal="right" vertical="center" wrapText="1"/>
    </xf>
    <xf numFmtId="165" fontId="6" fillId="3" borderId="2" xfId="1" applyNumberFormat="1" applyFont="1" applyFill="1" applyBorder="1">
      <alignment vertical="center"/>
    </xf>
    <xf numFmtId="0" fontId="7" fillId="3" borderId="0" xfId="0" applyFill="1" applyAlignment="1">
      <alignment vertical="bottom"/>
    </xf>
    <xf numFmtId="0" fontId="8" fillId="3" borderId="0" xfId="0" applyFont="1" applyFill="1" applyAlignment="1">
      <alignment vertical="bottom"/>
    </xf>
    <xf numFmtId="165" fontId="8" fillId="3" borderId="0" xfId="1" applyNumberFormat="1" applyFont="1" applyFill="1" applyAlignment="1">
      <alignment vertical="bottom"/>
    </xf>
    <xf numFmtId="0" fontId="2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165" fontId="4" fillId="3" borderId="2" xfId="1" applyNumberFormat="1" applyFont="1" applyFill="1" applyBorder="1" applyAlignment="1">
      <alignment horizontal="left" vertical="center" wrapText="1"/>
    </xf>
    <xf numFmtId="165" fontId="6" fillId="3" borderId="2" xfId="1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165" fontId="4" fillId="3" borderId="2" xfId="1" applyNumberFormat="1" applyFont="1" applyFill="1" applyBorder="1" applyAlignment="1">
      <alignment horizontal="right" vertical="center"/>
    </xf>
    <xf numFmtId="3" fontId="5" fillId="3" borderId="2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165" fontId="4" fillId="3" borderId="4" xfId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165" fontId="4" fillId="3" borderId="5" xfId="1" applyNumberFormat="1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vertical="bottom"/>
    </xf>
    <xf numFmtId="165" fontId="5" fillId="3" borderId="2" xfId="1" applyNumberFormat="1" applyFont="1" applyFill="1" applyBorder="1" applyAlignment="1">
      <alignment vertical="bottom"/>
    </xf>
    <xf numFmtId="3" fontId="6" fillId="3" borderId="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>
      <alignment vertical="center"/>
    </xf>
    <xf numFmtId="3" fontId="5" fillId="0" borderId="2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justify" vertical="center"/>
    </xf>
    <xf numFmtId="0" fontId="1" fillId="0" borderId="2" xfId="0" applyFont="1" applyBorder="1" applyAlignment="1">
      <alignment vertical="bottom"/>
    </xf>
    <xf numFmtId="0" fontId="10" fillId="0" borderId="2" xfId="0" applyFont="1" applyBorder="1" applyAlignment="1">
      <alignment horizontal="right" vertical="bottom"/>
    </xf>
    <xf numFmtId="3" fontId="2" fillId="0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vertical="bottom"/>
    </xf>
    <xf numFmtId="165" fontId="1" fillId="0" borderId="2" xfId="1" applyNumberFormat="1" applyFont="1" applyBorder="1" applyAlignment="1">
      <alignment vertical="bottom"/>
    </xf>
    <xf numFmtId="0" fontId="11" fillId="0" borderId="6" xfId="0" applyFont="1" applyBorder="1" applyAlignment="1">
      <alignment horizontal="justify" vertical="center"/>
    </xf>
    <xf numFmtId="0" fontId="11" fillId="0" borderId="7" xfId="0" applyFont="1" applyBorder="1" applyAlignment="1">
      <alignment horizontal="justify" vertical="center"/>
    </xf>
    <xf numFmtId="0" fontId="11" fillId="0" borderId="7" xfId="0" applyFont="1" applyBorder="1" applyAlignment="1">
      <alignment horizontal="justify"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justify" vertical="center"/>
    </xf>
    <xf numFmtId="0" fontId="12" fillId="0" borderId="10" xfId="0" applyFont="1" applyBorder="1" applyAlignment="1">
      <alignment horizontal="justify" vertical="center"/>
    </xf>
    <xf numFmtId="0" fontId="11" fillId="0" borderId="10" xfId="0" applyFont="1" applyBorder="1" applyAlignment="1">
      <alignment horizontal="justify" vertical="center"/>
    </xf>
    <xf numFmtId="3" fontId="12" fillId="0" borderId="10" xfId="0" applyNumberFormat="1" applyFont="1" applyBorder="1" applyAlignment="1">
      <alignment horizontal="justify" vertical="center"/>
    </xf>
    <xf numFmtId="3" fontId="12" fillId="0" borderId="10" xfId="0" applyNumberFormat="1" applyFont="1" applyBorder="1">
      <alignment vertical="center"/>
    </xf>
    <xf numFmtId="3" fontId="12" fillId="0" borderId="6" xfId="0" applyNumberFormat="1" applyFont="1" applyBorder="1" applyAlignment="1">
      <alignment horizontal="justify" vertical="center"/>
    </xf>
    <xf numFmtId="3" fontId="11" fillId="0" borderId="10" xfId="0" applyNumberFormat="1" applyFont="1" applyBorder="1" applyAlignment="1">
      <alignment horizontal="justify" vertical="center"/>
    </xf>
    <xf numFmtId="3" fontId="11" fillId="0" borderId="10" xfId="0" applyNumberFormat="1" applyFont="1" applyBorder="1">
      <alignment vertical="center"/>
    </xf>
    <xf numFmtId="3" fontId="12" fillId="0" borderId="9" xfId="0" applyNumberFormat="1" applyFont="1" applyBorder="1" applyAlignment="1">
      <alignment horizontal="justify" vertical="center"/>
    </xf>
    <xf numFmtId="0" fontId="11" fillId="0" borderId="8" xfId="0" applyFont="1" applyBorder="1">
      <alignment vertical="center"/>
    </xf>
    <xf numFmtId="0" fontId="11" fillId="0" borderId="7" xfId="0" applyFont="1" applyBorder="1">
      <alignment vertical="center"/>
    </xf>
    <xf numFmtId="3" fontId="11" fillId="0" borderId="9" xfId="0" applyNumberFormat="1" applyFont="1" applyBorder="1" applyAlignment="1">
      <alignment horizontal="justify" vertical="center"/>
    </xf>
    <xf numFmtId="3" fontId="12" fillId="3" borderId="10" xfId="0" applyNumberFormat="1" applyFont="1" applyFill="1" applyBorder="1" applyAlignment="1">
      <alignment horizontal="justify" vertical="center"/>
    </xf>
    <xf numFmtId="3" fontId="12" fillId="3" borderId="9" xfId="0" applyNumberFormat="1" applyFont="1" applyFill="1" applyBorder="1" applyAlignment="1">
      <alignment horizontal="justify" vertical="center"/>
    </xf>
    <xf numFmtId="3" fontId="7" fillId="0" borderId="0" xfId="0" applyNumberFormat="1" applyAlignment="1">
      <alignment vertical="bottom"/>
    </xf>
    <xf numFmtId="3" fontId="12" fillId="0" borderId="11" xfId="0" applyNumberFormat="1" applyFont="1" applyFill="1" applyBorder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3" fontId="13" fillId="0" borderId="10" xfId="0" applyNumberFormat="1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0" fontId="13" fillId="0" borderId="8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justify" vertical="center" wrapText="1"/>
    </xf>
    <xf numFmtId="0" fontId="14" fillId="0" borderId="7" xfId="0" applyFont="1" applyBorder="1" applyAlignment="1">
      <alignment horizontal="justify" vertical="center" wrapText="1"/>
    </xf>
    <xf numFmtId="0" fontId="14" fillId="0" borderId="10" xfId="0" applyFont="1" applyBorder="1" applyAlignment="1">
      <alignment vertical="center" wrapText="1"/>
    </xf>
    <xf numFmtId="0" fontId="13" fillId="3" borderId="8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14" fillId="3" borderId="10" xfId="0" applyFont="1" applyFill="1" applyBorder="1" applyAlignment="1">
      <alignment vertical="center" wrapText="1"/>
    </xf>
    <xf numFmtId="3" fontId="14" fillId="3" borderId="10" xfId="0" applyNumberFormat="1" applyFont="1" applyFill="1" applyBorder="1" applyAlignment="1">
      <alignment horizontal="right" vertical="center" wrapText="1"/>
    </xf>
    <xf numFmtId="1" fontId="13" fillId="0" borderId="10" xfId="0" applyNumberFormat="1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3" fontId="14" fillId="0" borderId="10" xfId="0" applyNumberFormat="1" applyFont="1" applyBorder="1" applyAlignment="1">
      <alignment horizontal="right" vertical="center" wrapText="1"/>
    </xf>
    <xf numFmtId="0" fontId="14" fillId="3" borderId="8" xfId="0" applyFont="1" applyFill="1" applyBorder="1" applyAlignment="1">
      <alignment horizontal="justify" vertical="center" wrapText="1"/>
    </xf>
    <xf numFmtId="0" fontId="14" fillId="3" borderId="7" xfId="0" applyFont="1" applyFill="1" applyBorder="1" applyAlignment="1">
      <alignment horizontal="justify" vertical="center" wrapText="1"/>
    </xf>
    <xf numFmtId="0" fontId="14" fillId="3" borderId="10" xfId="0" applyFont="1" applyFill="1" applyBorder="1">
      <alignment vertical="center"/>
    </xf>
    <xf numFmtId="0" fontId="13" fillId="3" borderId="10" xfId="0" applyFont="1" applyFill="1" applyBorder="1" applyAlignment="1">
      <alignment vertical="center" wrapText="1"/>
    </xf>
    <xf numFmtId="0" fontId="14" fillId="3" borderId="8" xfId="0" applyFont="1" applyFill="1" applyBorder="1">
      <alignment vertical="center"/>
    </xf>
    <xf numFmtId="0" fontId="14" fillId="3" borderId="7" xfId="0" applyFont="1" applyFill="1" applyBorder="1">
      <alignment vertical="center"/>
    </xf>
    <xf numFmtId="3" fontId="14" fillId="3" borderId="10" xfId="0" applyNumberFormat="1" applyFont="1" applyFill="1" applyBorder="1" applyAlignment="1">
      <alignment horizontal="right" vertical="center"/>
    </xf>
    <xf numFmtId="3" fontId="15" fillId="3" borderId="10" xfId="0" applyNumberFormat="1" applyFont="1" applyFill="1" applyBorder="1" applyAlignment="1">
      <alignment horizontal="right" vertical="center" wrapText="1"/>
    </xf>
    <xf numFmtId="0" fontId="14" fillId="3" borderId="8" xfId="0" applyFont="1" applyFill="1" applyBorder="1">
      <alignment vertical="center"/>
    </xf>
    <xf numFmtId="0" fontId="14" fillId="3" borderId="7" xfId="0" applyFont="1" applyFill="1" applyBorder="1">
      <alignment vertical="center"/>
    </xf>
    <xf numFmtId="0" fontId="14" fillId="3" borderId="8" xfId="0" applyFont="1" applyFill="1" applyBorder="1">
      <alignment vertical="center"/>
    </xf>
    <xf numFmtId="0" fontId="14" fillId="3" borderId="7" xfId="0" applyFont="1" applyFill="1" applyBorder="1">
      <alignment vertical="center"/>
    </xf>
    <xf numFmtId="3" fontId="15" fillId="3" borderId="10" xfId="0" applyNumberFormat="1" applyFont="1" applyFill="1" applyBorder="1" applyAlignment="1">
      <alignment horizontal="right" vertical="center"/>
    </xf>
    <xf numFmtId="0" fontId="14" fillId="3" borderId="8" xfId="0" applyFont="1" applyFill="1" applyBorder="1">
      <alignment vertical="center"/>
    </xf>
    <xf numFmtId="0" fontId="14" fillId="3" borderId="7" xfId="0" applyFont="1" applyFill="1" applyBorder="1">
      <alignment vertical="center"/>
    </xf>
    <xf numFmtId="0" fontId="14" fillId="0" borderId="8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10" xfId="0" applyFont="1" applyBorder="1">
      <alignment vertical="center"/>
    </xf>
    <xf numFmtId="3" fontId="13" fillId="0" borderId="10" xfId="0" applyNumberFormat="1" applyFont="1" applyBorder="1" applyAlignment="1">
      <alignment horizontal="right" vertical="center"/>
    </xf>
    <xf numFmtId="0" fontId="13" fillId="3" borderId="10" xfId="0" applyFont="1" applyFill="1" applyBorder="1">
      <alignment vertical="center"/>
    </xf>
    <xf numFmtId="0" fontId="13" fillId="0" borderId="8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10" xfId="0" applyFont="1" applyBorder="1">
      <alignment vertical="center"/>
    </xf>
    <xf numFmtId="165" fontId="16" fillId="0" borderId="10" xfId="1" applyNumberFormat="1" applyFont="1" applyBorder="1">
      <alignment vertical="center"/>
    </xf>
    <xf numFmtId="0" fontId="13" fillId="0" borderId="13" xfId="0" applyFont="1" applyBorder="1" applyAlignment="1">
      <alignment horizontal="justify" vertical="center"/>
    </xf>
    <xf numFmtId="0" fontId="13" fillId="0" borderId="14" xfId="0" applyFont="1" applyBorder="1" applyAlignment="1">
      <alignment horizontal="justify" vertical="center"/>
    </xf>
    <xf numFmtId="0" fontId="13" fillId="0" borderId="10" xfId="0" applyFont="1" applyBorder="1" applyAlignment="1">
      <alignment horizontal="justify" vertical="center"/>
    </xf>
    <xf numFmtId="0" fontId="13" fillId="0" borderId="9" xfId="0" applyFont="1" applyBorder="1">
      <alignment vertical="center"/>
    </xf>
    <xf numFmtId="0" fontId="13" fillId="0" borderId="15" xfId="0" applyFont="1" applyBorder="1">
      <alignment vertical="center"/>
    </xf>
    <xf numFmtId="0" fontId="14" fillId="0" borderId="9" xfId="0" applyFont="1" applyBorder="1" applyAlignment="1">
      <alignment horizontal="justify" vertical="center"/>
    </xf>
    <xf numFmtId="3" fontId="14" fillId="3" borderId="10" xfId="0" applyNumberFormat="1" applyFont="1" applyFill="1" applyBorder="1" applyAlignment="1">
      <alignment horizontal="right" vertical="center"/>
    </xf>
    <xf numFmtId="0" fontId="13" fillId="0" borderId="9" xfId="0" applyFont="1" applyBorder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3" fontId="15" fillId="3" borderId="10" xfId="0" applyNumberFormat="1" applyFont="1" applyFill="1" applyBorder="1" applyAlignment="1">
      <alignment horizontal="right" vertical="center"/>
    </xf>
    <xf numFmtId="3" fontId="13" fillId="3" borderId="10" xfId="0" applyNumberFormat="1" applyFont="1" applyFill="1" applyBorder="1" applyAlignment="1">
      <alignment horizontal="right" vertical="center"/>
    </xf>
    <xf numFmtId="0" fontId="14" fillId="0" borderId="8" xfId="0" applyFont="1" applyBorder="1">
      <alignment vertical="center"/>
    </xf>
    <xf numFmtId="0" fontId="14" fillId="0" borderId="7" xfId="0" applyFont="1" applyBorder="1">
      <alignment vertical="center"/>
    </xf>
    <xf numFmtId="3" fontId="17" fillId="3" borderId="10" xfId="0" applyNumberFormat="1" applyFont="1" applyFill="1" applyBorder="1" applyAlignment="1">
      <alignment horizontal="right" vertical="center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3" fontId="14" fillId="0" borderId="10" xfId="0" applyNumberFormat="1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3" fontId="17" fillId="0" borderId="10" xfId="0" applyNumberFormat="1" applyFont="1" applyBorder="1" applyAlignment="1">
      <alignment horizontal="right" vertical="center"/>
    </xf>
    <xf numFmtId="1" fontId="13" fillId="0" borderId="10" xfId="0" applyNumberFormat="1" applyFont="1" applyBorder="1" applyAlignment="1">
      <alignment horizontal="right" vertical="center"/>
    </xf>
    <xf numFmtId="0" fontId="16" fillId="3" borderId="2" xfId="0" applyFont="1" applyFill="1" applyBorder="1">
      <alignment vertical="center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justify" vertical="center" wrapText="1"/>
    </xf>
    <xf numFmtId="0" fontId="17" fillId="3" borderId="2" xfId="0" applyFont="1" applyFill="1" applyBorder="1">
      <alignment vertical="center"/>
    </xf>
    <xf numFmtId="0" fontId="15" fillId="3" borderId="2" xfId="0" applyFont="1" applyFill="1" applyBorder="1" applyAlignment="1">
      <alignment horizontal="justify" vertical="center"/>
    </xf>
    <xf numFmtId="0" fontId="15" fillId="3" borderId="2" xfId="0" applyFont="1" applyFill="1" applyBorder="1" applyAlignment="1">
      <alignment vertical="center" wrapText="1"/>
    </xf>
    <xf numFmtId="3" fontId="15" fillId="3" borderId="2" xfId="0" applyNumberFormat="1" applyFont="1" applyFill="1" applyBorder="1" applyAlignment="1">
      <alignment horizontal="justify" vertical="center" wrapText="1"/>
    </xf>
    <xf numFmtId="0" fontId="15" fillId="3" borderId="2" xfId="0" applyFont="1" applyFill="1" applyBorder="1">
      <alignment vertical="center"/>
    </xf>
    <xf numFmtId="0" fontId="18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3" fontId="16" fillId="3" borderId="2" xfId="0" applyNumberFormat="1" applyFont="1" applyFill="1" applyBorder="1" applyAlignment="1">
      <alignment horizontal="justify" vertical="center" wrapText="1"/>
    </xf>
    <xf numFmtId="3" fontId="18" fillId="3" borderId="2" xfId="0" applyNumberFormat="1" applyFont="1" applyFill="1" applyBorder="1" applyAlignment="1">
      <alignment horizontal="justify" vertical="center" wrapText="1"/>
    </xf>
    <xf numFmtId="0" fontId="18" fillId="2" borderId="0" xfId="0" applyFont="1" applyFill="1" applyBorder="1" applyAlignment="1">
      <alignment vertical="center" wrapText="1"/>
    </xf>
    <xf numFmtId="0" fontId="18" fillId="0" borderId="2" xfId="0" applyFont="1" applyBorder="1" applyAlignment="1">
      <alignment vertical="bottom"/>
    </xf>
    <xf numFmtId="0" fontId="18" fillId="3" borderId="0" xfId="0" applyFont="1" applyFill="1" applyBorder="1" applyAlignment="1">
      <alignment vertical="center" wrapText="1"/>
    </xf>
    <xf numFmtId="0" fontId="7" fillId="4" borderId="0" xfId="0" applyFill="1" applyAlignment="1">
      <alignment vertical="bottom"/>
    </xf>
    <xf numFmtId="0" fontId="18" fillId="4" borderId="0" xfId="0" applyFont="1" applyFill="1" applyBorder="1" applyAlignment="1">
      <alignment vertical="center" wrapText="1"/>
    </xf>
    <xf numFmtId="0" fontId="9" fillId="2" borderId="0" xfId="0" applyFont="1" applyFill="1" applyAlignment="1">
      <alignment vertical="bottom"/>
    </xf>
    <xf numFmtId="0" fontId="17" fillId="3" borderId="2" xfId="0" applyFont="1" applyFill="1" applyBorder="1" applyAlignment="1">
      <alignment vertical="center" wrapText="1"/>
    </xf>
    <xf numFmtId="3" fontId="15" fillId="3" borderId="2" xfId="0" applyNumberFormat="1" applyFont="1" applyFill="1" applyBorder="1" applyAlignment="1">
      <alignment horizontal="justify" vertical="center"/>
    </xf>
    <xf numFmtId="0" fontId="14" fillId="0" borderId="2" xfId="0" applyFont="1" applyBorder="1">
      <alignment vertical="center"/>
    </xf>
    <xf numFmtId="0" fontId="18" fillId="0" borderId="2" xfId="0" applyFont="1" applyBorder="1" applyAlignment="1">
      <alignment vertical="center" wrapText="1"/>
    </xf>
    <xf numFmtId="0" fontId="18" fillId="3" borderId="2" xfId="0" applyFont="1" applyFill="1" applyBorder="1">
      <alignment vertical="center"/>
    </xf>
    <xf numFmtId="3" fontId="14" fillId="0" borderId="2" xfId="0" applyNumberFormat="1" applyFont="1" applyBorder="1" applyAlignment="1">
      <alignment horizontal="right" vertical="center" wrapText="1"/>
    </xf>
    <xf numFmtId="0" fontId="7" fillId="0" borderId="0" xfId="0" applyAlignment="1">
      <alignment vertical="center" wrapText="1"/>
    </xf>
    <xf numFmtId="0" fontId="14" fillId="0" borderId="2" xfId="0" applyFont="1" applyBorder="1" applyAlignment="1">
      <alignment vertical="center" wrapText="1"/>
    </xf>
    <xf numFmtId="165" fontId="14" fillId="0" borderId="2" xfId="1" applyNumberFormat="1" applyFont="1" applyBorder="1" applyAlignment="1">
      <alignment horizontal="right" vertical="center" wrapText="1"/>
    </xf>
    <xf numFmtId="165" fontId="14" fillId="0" borderId="2" xfId="1" applyNumberFormat="1" applyFont="1" applyBorder="1" applyAlignment="1">
      <alignment horizontal="right" vertical="center"/>
    </xf>
    <xf numFmtId="0" fontId="18" fillId="3" borderId="2" xfId="0" applyFont="1" applyFill="1" applyBorder="1" applyAlignment="1">
      <alignment vertical="center" wrapText="1"/>
    </xf>
    <xf numFmtId="3" fontId="16" fillId="3" borderId="2" xfId="0" applyNumberFormat="1" applyFont="1" applyFill="1" applyBorder="1" applyAlignment="1">
      <alignment horizontal="justify" vertical="center"/>
    </xf>
    <xf numFmtId="0" fontId="9" fillId="3" borderId="0" xfId="0" applyFont="1" applyFill="1" applyAlignment="1">
      <alignment vertical="bottom"/>
    </xf>
    <xf numFmtId="165" fontId="9" fillId="3" borderId="0" xfId="1" applyNumberFormat="1" applyFont="1" applyFill="1" applyAlignment="1">
      <alignment vertical="bottom"/>
    </xf>
    <xf numFmtId="3" fontId="16" fillId="3" borderId="2" xfId="0" applyNumberFormat="1" applyFont="1" applyFill="1" applyBorder="1" applyAlignment="1">
      <alignment horizontal="justify" vertical="center" wrapText="1"/>
    </xf>
    <xf numFmtId="0" fontId="15" fillId="3" borderId="2" xfId="0" applyFont="1" applyFill="1" applyBorder="1" applyAlignment="1">
      <alignment horizontal="justify" vertical="center" wrapText="1"/>
    </xf>
    <xf numFmtId="3" fontId="3" fillId="2" borderId="0" xfId="0" applyNumberFormat="1" applyFont="1" applyFill="1" applyAlignment="1">
      <alignment vertical="bottom"/>
    </xf>
    <xf numFmtId="0" fontId="18" fillId="3" borderId="2" xfId="0" applyFont="1" applyFill="1" applyBorder="1" applyAlignment="1">
      <alignment horizontal="justify" vertical="center" wrapText="1"/>
    </xf>
    <xf numFmtId="0" fontId="3" fillId="0" borderId="0" xfId="0" applyFont="1" applyAlignment="1">
      <alignment vertical="bottom"/>
    </xf>
    <xf numFmtId="0" fontId="17" fillId="3" borderId="2" xfId="0" applyFont="1" applyFill="1" applyBorder="1">
      <alignment vertical="center"/>
    </xf>
    <xf numFmtId="0" fontId="15" fillId="3" borderId="2" xfId="0" applyFont="1" applyFill="1" applyBorder="1" applyAlignment="1">
      <alignment vertical="center" wrapText="1"/>
    </xf>
    <xf numFmtId="3" fontId="15" fillId="3" borderId="2" xfId="0" applyNumberFormat="1" applyFont="1" applyFill="1" applyBorder="1" applyAlignment="1">
      <alignment horizontal="justify" vertical="center" wrapText="1"/>
    </xf>
    <xf numFmtId="0" fontId="15" fillId="3" borderId="2" xfId="0" applyFont="1" applyFill="1" applyBorder="1">
      <alignment vertical="center"/>
    </xf>
    <xf numFmtId="3" fontId="18" fillId="3" borderId="2" xfId="0" applyNumberFormat="1" applyFont="1" applyFill="1" applyBorder="1" applyAlignment="1">
      <alignment horizontal="justify" vertical="center" wrapText="1"/>
    </xf>
    <xf numFmtId="0" fontId="17" fillId="3" borderId="2" xfId="0" applyFont="1" applyFill="1" applyBorder="1" applyAlignment="1">
      <alignment vertical="center" wrapText="1"/>
    </xf>
    <xf numFmtId="0" fontId="3" fillId="3" borderId="0" xfId="0" applyFont="1" applyFill="1" applyAlignment="1">
      <alignment vertical="bottom"/>
    </xf>
    <xf numFmtId="165" fontId="3" fillId="3" borderId="0" xfId="1" applyNumberFormat="1" applyFont="1" applyFill="1" applyAlignment="1">
      <alignment vertical="bottom"/>
    </xf>
    <xf numFmtId="165" fontId="3" fillId="2" borderId="0" xfId="1" applyNumberFormat="1" applyFont="1" applyFill="1" applyAlignment="1">
      <alignment vertical="bottom"/>
    </xf>
    <xf numFmtId="165" fontId="7" fillId="0" borderId="0" xfId="1" applyNumberFormat="1" applyFont="1" applyAlignment="1">
      <alignment vertical="bottom"/>
    </xf>
    <xf numFmtId="3" fontId="17" fillId="3" borderId="2" xfId="0" applyNumberFormat="1" applyFont="1" applyFill="1" applyBorder="1" applyAlignment="1">
      <alignment horizontal="justify" vertical="center" wrapText="1"/>
    </xf>
    <xf numFmtId="165" fontId="7" fillId="3" borderId="0" xfId="1" applyNumberFormat="1" applyFont="1" applyFill="1" applyAlignment="1">
      <alignment vertical="bottom"/>
    </xf>
    <xf numFmtId="165" fontId="7" fillId="0" borderId="0" xfId="0" applyNumberFormat="1" applyAlignment="1">
      <alignment vertical="bottom"/>
    </xf>
    <xf numFmtId="3" fontId="18" fillId="3" borderId="2" xfId="0" applyNumberFormat="1" applyFont="1" applyFill="1" applyBorder="1" applyAlignment="1">
      <alignment horizontal="justify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0" fontId="6" fillId="0" borderId="9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3" fontId="6" fillId="3" borderId="10" xfId="0" applyNumberFormat="1" applyFont="1" applyFill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3" fontId="6" fillId="0" borderId="10" xfId="0" applyNumberFormat="1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right" vertical="center"/>
    </xf>
    <xf numFmtId="1" fontId="7" fillId="0" borderId="0" xfId="0" applyNumberFormat="1" applyAlignment="1">
      <alignment vertical="bottom"/>
    </xf>
    <xf numFmtId="0" fontId="21" fillId="5" borderId="15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/>
    </xf>
    <xf numFmtId="0" fontId="21" fillId="5" borderId="9" xfId="0" applyFont="1" applyFill="1" applyBorder="1" applyAlignment="1">
      <alignment horizontal="center" vertical="center" wrapText="1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vertical="center" wrapText="1"/>
    </xf>
    <xf numFmtId="0" fontId="20" fillId="0" borderId="9" xfId="0" applyFont="1" applyBorder="1" applyAlignment="1">
      <alignment horizontal="justify" vertical="center" wrapText="1"/>
    </xf>
    <xf numFmtId="0" fontId="20" fillId="0" borderId="10" xfId="0" applyFont="1" applyBorder="1" applyAlignment="1">
      <alignment horizontal="justify" vertical="center" wrapText="1"/>
    </xf>
    <xf numFmtId="3" fontId="20" fillId="3" borderId="10" xfId="0" applyNumberFormat="1" applyFont="1" applyFill="1" applyBorder="1" applyAlignment="1">
      <alignment horizontal="right" vertical="center"/>
    </xf>
    <xf numFmtId="0" fontId="22" fillId="0" borderId="9" xfId="0" applyFont="1" applyBorder="1">
      <alignment vertical="center"/>
    </xf>
    <xf numFmtId="3" fontId="22" fillId="0" borderId="10" xfId="0" applyNumberFormat="1" applyFont="1" applyBorder="1" applyAlignment="1">
      <alignment horizontal="right" vertical="center"/>
    </xf>
    <xf numFmtId="0" fontId="22" fillId="0" borderId="10" xfId="0" applyFont="1" applyBorder="1" applyAlignment="1">
      <alignment horizontal="right" vertical="center"/>
    </xf>
    <xf numFmtId="3" fontId="22" fillId="0" borderId="10" xfId="0" applyNumberFormat="1" applyFont="1" applyBorder="1" applyAlignment="1">
      <alignment horizontal="right" vertical="center" wrapText="1"/>
    </xf>
    <xf numFmtId="0" fontId="22" fillId="0" borderId="10" xfId="0" applyFont="1" applyBorder="1" applyAlignment="1">
      <alignment horizontal="right" vertical="center" wrapText="1"/>
    </xf>
    <xf numFmtId="3" fontId="22" fillId="0" borderId="10" xfId="0" applyNumberFormat="1" applyFont="1" applyBorder="1">
      <alignment vertical="center"/>
    </xf>
    <xf numFmtId="0" fontId="22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justify" vertical="center" wrapText="1"/>
    </xf>
    <xf numFmtId="3" fontId="2" fillId="3" borderId="10" xfId="0" applyNumberFormat="1" applyFont="1" applyFill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164" fontId="7" fillId="0" borderId="0" xfId="1" applyFont="1" applyAlignment="1">
      <alignment vertical="bottom"/>
    </xf>
    <xf numFmtId="164" fontId="7" fillId="0" borderId="0" xfId="0" applyNumberFormat="1" applyAlignment="1">
      <alignment vertical="bottom"/>
    </xf>
    <xf numFmtId="0" fontId="21" fillId="0" borderId="9" xfId="0" applyFont="1" applyBorder="1">
      <alignment vertical="center"/>
    </xf>
    <xf numFmtId="3" fontId="21" fillId="0" borderId="10" xfId="0" applyNumberFormat="1" applyFont="1" applyBorder="1" applyAlignment="1">
      <alignment horizontal="right" vertical="center"/>
    </xf>
    <xf numFmtId="3" fontId="21" fillId="0" borderId="10" xfId="0" applyNumberFormat="1" applyFont="1" applyBorder="1" applyAlignment="1">
      <alignment horizontal="right" vertical="center" wrapText="1"/>
    </xf>
    <xf numFmtId="0" fontId="19" fillId="0" borderId="6" xfId="0" applyFont="1" applyBorder="1">
      <alignment vertical="center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>
      <alignment vertical="center"/>
    </xf>
    <xf numFmtId="0" fontId="19" fillId="0" borderId="7" xfId="0" applyFont="1" applyBorder="1" applyAlignment="1">
      <alignment horizontal="right" vertical="center"/>
    </xf>
    <xf numFmtId="0" fontId="23" fillId="0" borderId="15" xfId="0" applyFont="1" applyBorder="1">
      <alignment vertical="center"/>
    </xf>
    <xf numFmtId="0" fontId="23" fillId="0" borderId="10" xfId="0" applyFont="1" applyBorder="1">
      <alignment vertical="center"/>
    </xf>
    <xf numFmtId="3" fontId="23" fillId="0" borderId="10" xfId="0" applyNumberFormat="1" applyFont="1" applyBorder="1" applyAlignment="1">
      <alignment horizontal="right" vertical="center"/>
    </xf>
    <xf numFmtId="0" fontId="23" fillId="0" borderId="18" xfId="0" applyFont="1" applyBorder="1">
      <alignment vertical="center"/>
    </xf>
    <xf numFmtId="0" fontId="23" fillId="0" borderId="10" xfId="0" applyFont="1" applyBorder="1" applyAlignment="1">
      <alignment vertical="center" wrapText="1"/>
    </xf>
    <xf numFmtId="0" fontId="23" fillId="0" borderId="9" xfId="0" applyFont="1" applyBorder="1">
      <alignment vertical="center"/>
    </xf>
    <xf numFmtId="0" fontId="19" fillId="0" borderId="10" xfId="0" applyFont="1" applyBorder="1">
      <alignment vertical="center"/>
    </xf>
    <xf numFmtId="3" fontId="19" fillId="0" borderId="10" xfId="0" applyNumberFormat="1" applyFont="1" applyBorder="1" applyAlignment="1">
      <alignment horizontal="right" vertical="center"/>
    </xf>
    <xf numFmtId="0" fontId="23" fillId="0" borderId="10" xfId="0" applyFont="1" applyBorder="1" applyAlignment="1">
      <alignment horizontal="right" vertical="center"/>
    </xf>
    <xf numFmtId="0" fontId="24" fillId="0" borderId="9" xfId="0" applyFont="1" applyBorder="1">
      <alignment vertical="center"/>
    </xf>
    <xf numFmtId="0" fontId="19" fillId="0" borderId="10" xfId="0" applyFont="1" applyBorder="1" applyAlignment="1">
      <alignment vertical="center" wrapText="1"/>
    </xf>
    <xf numFmtId="165" fontId="1" fillId="0" borderId="0" xfId="1" applyNumberFormat="1" applyFont="1" applyAlignment="1">
      <alignment vertical="bottom"/>
    </xf>
    <xf numFmtId="0" fontId="19" fillId="0" borderId="15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9" xfId="0" applyFont="1" applyBorder="1">
      <alignment vertical="center"/>
    </xf>
    <xf numFmtId="3" fontId="1" fillId="0" borderId="0" xfId="0" applyNumberFormat="1" applyFont="1" applyAlignment="1">
      <alignment vertical="bottom"/>
    </xf>
    <xf numFmtId="0" fontId="19" fillId="0" borderId="9" xfId="0" applyFont="1" applyBorder="1">
      <alignment vertical="center"/>
    </xf>
  </cellXfs>
  <cellStyles count="2">
    <cellStyle name="常规" xfId="0" builtinId="0"/>
    <cellStyle name="千位分隔" xfId="1" builtinId="3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W113"/>
  <sheetViews>
    <sheetView workbookViewId="0" topLeftCell="A101" zoomScale="130">
      <selection activeCell="J126" sqref="J126"/>
    </sheetView>
  </sheetViews>
  <sheetFormatPr defaultRowHeight="15.0" defaultColWidth="10"/>
  <cols>
    <col min="1" max="1" customWidth="1" width="13.0" style="0"/>
    <col min="2" max="2" customWidth="1" width="27.425781" style="0"/>
    <col min="3" max="3" hidden="1" width="14.285156" style="0"/>
    <col min="4" max="4" hidden="1" width="10.855469" style="0"/>
    <col min="5" max="5" hidden="1" width="11.855469" style="0"/>
    <col min="6" max="6" hidden="1" width="11.855469" style="0"/>
    <col min="7" max="7" customWidth="1" width="15.425781" style="0"/>
    <col min="8" max="8" customWidth="1" width="11.7109375" style="0"/>
    <col min="9" max="9" customWidth="1" width="17.710938" style="0"/>
    <col min="10" max="10" hidden="1" width="12.0" style="0"/>
    <col min="11" max="11" hidden="1" width="12.855469" style="0"/>
    <col min="257" max="16384" width="9" style="0" hidden="0"/>
  </cols>
  <sheetData>
    <row r="1" spans="8:8">
      <c r="A1" s="1" t="s">
        <v>147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8:8" ht="21.0">
      <c r="A2" s="2" t="s">
        <v>0</v>
      </c>
      <c r="B2" s="2" t="s">
        <v>1</v>
      </c>
      <c r="C2" s="2" t="s">
        <v>2</v>
      </c>
      <c r="D2" s="2" t="s">
        <v>2</v>
      </c>
      <c r="E2" s="2" t="s">
        <v>3</v>
      </c>
      <c r="F2" s="3" t="s">
        <v>4</v>
      </c>
      <c r="G2" s="4" t="s">
        <v>148</v>
      </c>
      <c r="H2" s="4"/>
      <c r="I2" s="4"/>
      <c r="J2" s="5" t="s">
        <v>5</v>
      </c>
      <c r="K2" s="5"/>
    </row>
    <row r="3" spans="8:8">
      <c r="A3" s="2"/>
      <c r="B3" s="2"/>
      <c r="C3" s="2" t="s">
        <v>6</v>
      </c>
      <c r="D3" s="2" t="s">
        <v>6</v>
      </c>
      <c r="E3" s="2" t="s">
        <v>7</v>
      </c>
      <c r="F3" s="2" t="s">
        <v>6</v>
      </c>
      <c r="G3" s="6" t="s">
        <v>8</v>
      </c>
      <c r="H3" s="6" t="s">
        <v>8</v>
      </c>
      <c r="I3" s="6" t="s">
        <v>8</v>
      </c>
      <c r="J3" s="6" t="s">
        <v>9</v>
      </c>
      <c r="K3" s="6" t="s">
        <v>10</v>
      </c>
    </row>
    <row r="4" spans="8:8">
      <c r="A4" s="2"/>
      <c r="B4" s="2"/>
      <c r="C4" s="2" t="s">
        <v>11</v>
      </c>
      <c r="D4" s="2" t="s">
        <v>12</v>
      </c>
      <c r="E4" s="2" t="s">
        <v>13</v>
      </c>
      <c r="F4" s="2" t="s">
        <v>12</v>
      </c>
      <c r="G4" s="6" t="s">
        <v>11</v>
      </c>
      <c r="H4" s="6" t="s">
        <v>12</v>
      </c>
      <c r="I4" s="6" t="s">
        <v>14</v>
      </c>
      <c r="J4" s="6" t="s">
        <v>14</v>
      </c>
      <c r="K4" s="6" t="s">
        <v>14</v>
      </c>
    </row>
    <row r="5" spans="8:8">
      <c r="A5" s="7" t="s">
        <v>61</v>
      </c>
      <c r="B5" s="8"/>
      <c r="C5" s="8"/>
      <c r="D5" s="8"/>
      <c r="E5" s="8"/>
      <c r="F5" s="8"/>
      <c r="G5" s="8"/>
      <c r="H5" s="8"/>
      <c r="I5" s="8"/>
      <c r="J5" s="8"/>
      <c r="K5" s="9"/>
    </row>
    <row r="6" spans="8:8" s="10" ht="22.5" customFormat="1">
      <c r="A6" s="11">
        <v>1.0101526E8</v>
      </c>
      <c r="B6" s="12" t="s">
        <v>15</v>
      </c>
      <c r="C6" s="13">
        <v>4.92946193E8</v>
      </c>
      <c r="D6" s="11">
        <v>0.0</v>
      </c>
      <c r="E6" s="13">
        <v>4.8899363E8</v>
      </c>
      <c r="F6" s="14">
        <v>0.0</v>
      </c>
      <c r="G6" s="13">
        <v>4.899942E8</v>
      </c>
      <c r="H6" s="15">
        <v>2.3368012E8</v>
      </c>
      <c r="I6" s="16">
        <f>G6+H6</f>
        <v>7.2367432E8</v>
      </c>
      <c r="J6" s="16">
        <f>I6*1.1</f>
        <v>7.960417520000001E8</v>
      </c>
      <c r="K6" s="16">
        <f>J6*1.1</f>
        <v>8.756459272000002E8</v>
      </c>
    </row>
    <row r="7" spans="8:8" s="10" ht="15.0" customFormat="1">
      <c r="A7" s="11">
        <v>7.0801526E8</v>
      </c>
      <c r="B7" s="12" t="s">
        <v>16</v>
      </c>
      <c r="C7" s="13">
        <v>2.3939E7</v>
      </c>
      <c r="D7" s="11">
        <v>0.0</v>
      </c>
      <c r="E7" s="13">
        <v>2.2983E7</v>
      </c>
      <c r="F7" s="14">
        <v>0.0</v>
      </c>
      <c r="G7" s="13">
        <v>2.2883E7</v>
      </c>
      <c r="H7" s="14">
        <v>0.0</v>
      </c>
      <c r="I7" s="16">
        <f t="shared" si="0" ref="I7:I9">G7+H7</f>
        <v>2.2883E7</v>
      </c>
      <c r="J7" s="16">
        <f t="shared" si="1" ref="J7:K7">I7*1.1</f>
        <v>2.5171300000000004E7</v>
      </c>
      <c r="K7" s="16">
        <f t="shared" si="1"/>
        <v>2.7688430000000007E7</v>
      </c>
    </row>
    <row r="8" spans="8:8" s="10" ht="22.5" customFormat="1">
      <c r="A8" s="11">
        <v>7.0902526E8</v>
      </c>
      <c r="B8" s="12" t="s">
        <v>17</v>
      </c>
      <c r="C8" s="11">
        <v>0.0</v>
      </c>
      <c r="D8" s="13">
        <v>1.55E8</v>
      </c>
      <c r="E8" s="11">
        <v>0.0</v>
      </c>
      <c r="F8" s="15">
        <v>1.18557592E8</v>
      </c>
      <c r="G8" s="13">
        <v>9.456634E7</v>
      </c>
      <c r="H8" s="15">
        <v>0.0</v>
      </c>
      <c r="I8" s="16">
        <f t="shared" si="0"/>
        <v>9.456634E7</v>
      </c>
      <c r="J8" s="16">
        <f t="shared" si="2" ref="J8:K8">I8*1.1</f>
        <v>1.0402297400000001E8</v>
      </c>
      <c r="K8" s="16">
        <f t="shared" si="2"/>
        <v>1.1442527140000002E8</v>
      </c>
    </row>
    <row r="9" spans="8:8" s="10" ht="15.0" customFormat="1">
      <c r="A9" s="11" t="s">
        <v>71</v>
      </c>
      <c r="B9" s="12" t="s">
        <v>19</v>
      </c>
      <c r="C9" s="13">
        <v>9.555924E7</v>
      </c>
      <c r="D9" s="11">
        <v>0.0</v>
      </c>
      <c r="E9" s="13">
        <v>9.0567231E7</v>
      </c>
      <c r="F9" s="14">
        <v>0.0</v>
      </c>
      <c r="G9" s="13">
        <v>9.5567233E7</v>
      </c>
      <c r="H9" s="14">
        <v>0.0</v>
      </c>
      <c r="I9" s="16">
        <f t="shared" si="0"/>
        <v>9.5567233E7</v>
      </c>
      <c r="J9" s="16">
        <f t="shared" si="3" ref="J9:K9">I9*1.1</f>
        <v>1.0512395630000001E8</v>
      </c>
      <c r="K9" s="16">
        <f t="shared" si="3"/>
        <v>1.1563635193000002E8</v>
      </c>
    </row>
    <row r="10" spans="8:8">
      <c r="A10" s="3"/>
      <c r="B10" s="17" t="s">
        <v>20</v>
      </c>
      <c r="C10" s="18">
        <f t="shared" si="4" ref="C10:K10">SUM(C6:C9)</f>
        <v>6.12444433E8</v>
      </c>
      <c r="D10" s="18">
        <f t="shared" si="4"/>
        <v>1.55E8</v>
      </c>
      <c r="E10" s="18">
        <f t="shared" si="4"/>
        <v>6.02543861E8</v>
      </c>
      <c r="F10" s="19">
        <f t="shared" si="4"/>
        <v>1.18557592E8</v>
      </c>
      <c r="G10" s="18">
        <f t="shared" si="4"/>
        <v>7.03010773E8</v>
      </c>
      <c r="H10" s="19">
        <f t="shared" si="4"/>
        <v>2.3368012E8</v>
      </c>
      <c r="I10" s="20">
        <f t="shared" si="4"/>
        <v>9.36690893E8</v>
      </c>
      <c r="J10" s="21">
        <f t="shared" si="4"/>
        <v>1.0303599823000002E9</v>
      </c>
      <c r="K10" s="21">
        <f t="shared" si="4"/>
        <v>1.1333959805300002E9</v>
      </c>
    </row>
    <row r="11" spans="8:8">
      <c r="A11" s="7" t="s">
        <v>378</v>
      </c>
      <c r="B11" s="8"/>
      <c r="C11" s="8"/>
      <c r="D11" s="8"/>
      <c r="E11" s="8"/>
      <c r="F11" s="8"/>
      <c r="G11" s="8"/>
      <c r="H11" s="8"/>
      <c r="I11" s="8"/>
      <c r="J11" s="8"/>
      <c r="K11" s="9"/>
    </row>
    <row r="12" spans="8:8" s="10" ht="15.0" customFormat="1">
      <c r="A12" s="11">
        <v>7.0101526E8</v>
      </c>
      <c r="B12" s="12" t="s">
        <v>21</v>
      </c>
      <c r="C12" s="13">
        <v>3.98844555E8</v>
      </c>
      <c r="D12" s="11">
        <v>0.0</v>
      </c>
      <c r="E12" s="13">
        <v>3.6055998E8</v>
      </c>
      <c r="F12" s="14">
        <v>0.0</v>
      </c>
      <c r="G12" s="13">
        <v>4.0240078E8</v>
      </c>
      <c r="H12" s="14">
        <v>0.0</v>
      </c>
      <c r="I12" s="16">
        <f>G12+H12</f>
        <v>4.0240078E8</v>
      </c>
      <c r="J12" s="16">
        <f>I12*1.1</f>
        <v>4.4264085800000006E8</v>
      </c>
      <c r="K12" s="16">
        <f>J12*1.1</f>
        <v>4.8690494380000013E8</v>
      </c>
    </row>
    <row r="13" spans="8:8" s="10" ht="15.0" customFormat="1">
      <c r="A13" s="11">
        <v>7.0602526E8</v>
      </c>
      <c r="B13" s="12" t="s">
        <v>22</v>
      </c>
      <c r="C13" s="13">
        <v>2.0622E7</v>
      </c>
      <c r="D13" s="11">
        <v>0.0</v>
      </c>
      <c r="E13" s="13">
        <v>1.89005E7</v>
      </c>
      <c r="F13" s="14">
        <v>0.0</v>
      </c>
      <c r="G13" s="13">
        <v>1.89005E7</v>
      </c>
      <c r="H13" s="14">
        <v>0.0</v>
      </c>
      <c r="I13" s="16">
        <f>G13+H13</f>
        <v>1.89005E7</v>
      </c>
      <c r="J13" s="16">
        <f t="shared" si="5" ref="J13:K13">I13*1.1</f>
        <v>2.079055E7</v>
      </c>
      <c r="K13" s="16">
        <f t="shared" si="5"/>
        <v>2.2869605E7</v>
      </c>
    </row>
    <row r="14" spans="8:8">
      <c r="A14" s="11"/>
      <c r="B14" s="22" t="s">
        <v>20</v>
      </c>
      <c r="C14" s="23">
        <f>SUM(C12:C13)</f>
        <v>4.19466555E8</v>
      </c>
      <c r="D14" s="24">
        <v>0.0</v>
      </c>
      <c r="E14" s="23">
        <f>SUM(E12:E13)</f>
        <v>3.7946048E8</v>
      </c>
      <c r="F14" s="25">
        <v>0.0</v>
      </c>
      <c r="G14" s="23">
        <f>SUM(G12:G13)</f>
        <v>4.2130128E8</v>
      </c>
      <c r="H14" s="25">
        <v>0.0</v>
      </c>
      <c r="I14" s="20">
        <f>SUM(I12:I13)</f>
        <v>4.2130128E8</v>
      </c>
      <c r="J14" s="20">
        <f t="shared" si="6" ref="J14:K14">I14*1.1</f>
        <v>4.6343140800000006E8</v>
      </c>
      <c r="K14" s="20">
        <f t="shared" si="6"/>
        <v>5.0977454880000013E8</v>
      </c>
    </row>
    <row r="15" spans="8:8">
      <c r="A15" s="26" t="s">
        <v>62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8:8" ht="22.5">
      <c r="A16" s="27" t="s">
        <v>71</v>
      </c>
      <c r="B16" s="28" t="s">
        <v>15</v>
      </c>
      <c r="C16" s="29">
        <v>0.0</v>
      </c>
      <c r="D16" s="27">
        <v>0.0</v>
      </c>
      <c r="E16" s="29">
        <v>0.0</v>
      </c>
      <c r="F16" s="30">
        <v>0.0</v>
      </c>
      <c r="G16" s="29">
        <v>7410500.0</v>
      </c>
      <c r="H16" s="31">
        <v>0.0</v>
      </c>
      <c r="I16" s="32">
        <f>G16+H16</f>
        <v>7410500.0</v>
      </c>
      <c r="J16" s="32">
        <f>I16*1.1</f>
        <v>8151550.000000001</v>
      </c>
      <c r="K16" s="32">
        <f>J16*1.1</f>
        <v>8966705.000000002</v>
      </c>
    </row>
    <row r="17" spans="8:8">
      <c r="A17" s="27" t="s">
        <v>71</v>
      </c>
      <c r="B17" s="28" t="s">
        <v>90</v>
      </c>
      <c r="C17" s="29">
        <v>0.0</v>
      </c>
      <c r="D17" s="27">
        <v>0.0</v>
      </c>
      <c r="E17" s="29">
        <v>0.0</v>
      </c>
      <c r="F17" s="30">
        <v>0.0</v>
      </c>
      <c r="G17" s="29">
        <v>1.5E7</v>
      </c>
      <c r="H17" s="31">
        <v>0.0</v>
      </c>
      <c r="I17" s="32">
        <f t="shared" si="7" ref="I17:I20">G17+H17</f>
        <v>1.5E7</v>
      </c>
      <c r="J17" s="32">
        <f t="shared" si="8" ref="J17:K17">I17*1.1</f>
        <v>1.6500000000000002E7</v>
      </c>
      <c r="K17" s="32">
        <f t="shared" si="8"/>
        <v>1.8150000000000004E7</v>
      </c>
    </row>
    <row r="18" spans="8:8" ht="22.5">
      <c r="A18" s="27" t="s">
        <v>71</v>
      </c>
      <c r="B18" s="28" t="s">
        <v>88</v>
      </c>
      <c r="C18" s="29">
        <v>0.0</v>
      </c>
      <c r="D18" s="27">
        <v>0.0</v>
      </c>
      <c r="E18" s="29">
        <v>0.0</v>
      </c>
      <c r="F18" s="30">
        <v>0.0</v>
      </c>
      <c r="G18" s="29">
        <v>4240200.0</v>
      </c>
      <c r="H18" s="30">
        <v>0.0</v>
      </c>
      <c r="I18" s="32">
        <f t="shared" si="7"/>
        <v>4240200.0</v>
      </c>
      <c r="J18" s="32">
        <f t="shared" si="9" ref="J18:K18">I18*1.1</f>
        <v>4664220.0</v>
      </c>
      <c r="K18" s="32">
        <f t="shared" si="9"/>
        <v>5130642.0</v>
      </c>
    </row>
    <row r="19" spans="8:8">
      <c r="A19" s="27" t="s">
        <v>71</v>
      </c>
      <c r="B19" s="28" t="s">
        <v>89</v>
      </c>
      <c r="C19" s="29">
        <v>0.0</v>
      </c>
      <c r="D19" s="27">
        <v>0.0</v>
      </c>
      <c r="E19" s="29">
        <v>0.0</v>
      </c>
      <c r="F19" s="30">
        <v>0.0</v>
      </c>
      <c r="G19" s="29">
        <v>4000000.0</v>
      </c>
      <c r="H19" s="30">
        <v>0.0</v>
      </c>
      <c r="I19" s="32">
        <f t="shared" si="7"/>
        <v>4000000.0</v>
      </c>
      <c r="J19" s="32">
        <f t="shared" si="10" ref="J19:K19">I19*1.1</f>
        <v>4400000.0</v>
      </c>
      <c r="K19" s="32">
        <f t="shared" si="10"/>
        <v>4840000.0</v>
      </c>
    </row>
    <row r="20" spans="8:8">
      <c r="A20" s="27"/>
      <c r="B20" s="3" t="s">
        <v>20</v>
      </c>
      <c r="C20" s="18">
        <f>SUM(C16:C19)</f>
        <v>0.0</v>
      </c>
      <c r="D20" s="17">
        <f>SUM(D16:D19)</f>
        <v>0.0</v>
      </c>
      <c r="E20" s="18">
        <f>SUM(E16:E19)</f>
        <v>0.0</v>
      </c>
      <c r="F20" s="33">
        <f>SUM(F16:F19)</f>
        <v>0.0</v>
      </c>
      <c r="G20" s="18">
        <f>SUM(G16:G19)</f>
        <v>3.06507E7</v>
      </c>
      <c r="H20" s="33">
        <v>0.0</v>
      </c>
      <c r="I20" s="21">
        <f t="shared" si="7"/>
        <v>3.06507E7</v>
      </c>
      <c r="J20" s="21">
        <f t="shared" si="11" ref="J20:K20">I20*1.1</f>
        <v>3.371577E7</v>
      </c>
      <c r="K20" s="21">
        <f t="shared" si="11"/>
        <v>3.7087347E7</v>
      </c>
      <c r="O20">
        <f t="shared" si="12" ref="O20:BE20">SUM(O12:Y16)</f>
        <v>0.0</v>
      </c>
      <c r="P20">
        <f t="shared" si="12"/>
        <v>0.0</v>
      </c>
      <c r="Q20">
        <f t="shared" si="12"/>
        <v>0.0</v>
      </c>
      <c r="R20">
        <f t="shared" si="12"/>
        <v>0.0</v>
      </c>
      <c r="S20">
        <f t="shared" si="12"/>
        <v>0.0</v>
      </c>
      <c r="T20">
        <f t="shared" si="12"/>
        <v>0.0</v>
      </c>
      <c r="U20">
        <f t="shared" si="12"/>
        <v>0.0</v>
      </c>
      <c r="V20">
        <f t="shared" si="12"/>
        <v>0.0</v>
      </c>
      <c r="W20">
        <f t="shared" si="12"/>
        <v>0.0</v>
      </c>
      <c r="X20">
        <f t="shared" si="12"/>
        <v>0.0</v>
      </c>
      <c r="Y20">
        <f t="shared" si="12"/>
        <v>0.0</v>
      </c>
      <c r="Z20">
        <f t="shared" si="12"/>
        <v>0.0</v>
      </c>
      <c r="AA20">
        <f t="shared" si="12"/>
        <v>0.0</v>
      </c>
      <c r="AB20">
        <f t="shared" si="12"/>
        <v>0.0</v>
      </c>
      <c r="AC20">
        <f t="shared" si="12"/>
        <v>0.0</v>
      </c>
      <c r="AD20">
        <f t="shared" si="12"/>
        <v>0.0</v>
      </c>
      <c r="AE20">
        <f t="shared" si="12"/>
        <v>0.0</v>
      </c>
      <c r="AF20">
        <f t="shared" si="12"/>
        <v>0.0</v>
      </c>
      <c r="AG20">
        <f t="shared" si="12"/>
        <v>0.0</v>
      </c>
      <c r="AH20">
        <f t="shared" si="12"/>
        <v>0.0</v>
      </c>
      <c r="AI20">
        <f t="shared" si="12"/>
        <v>0.0</v>
      </c>
      <c r="AJ20">
        <f t="shared" si="12"/>
        <v>0.0</v>
      </c>
      <c r="AK20">
        <f t="shared" si="12"/>
        <v>0.0</v>
      </c>
      <c r="AL20">
        <f t="shared" si="12"/>
        <v>0.0</v>
      </c>
      <c r="AM20">
        <f t="shared" si="12"/>
        <v>0.0</v>
      </c>
      <c r="AN20">
        <f t="shared" si="12"/>
        <v>0.0</v>
      </c>
      <c r="AO20">
        <f t="shared" si="12"/>
        <v>0.0</v>
      </c>
      <c r="AP20">
        <f t="shared" si="12"/>
        <v>0.0</v>
      </c>
      <c r="AQ20">
        <f t="shared" si="12"/>
        <v>0.0</v>
      </c>
      <c r="AR20">
        <f t="shared" si="12"/>
        <v>0.0</v>
      </c>
      <c r="AS20">
        <f t="shared" si="12"/>
        <v>0.0</v>
      </c>
      <c r="AT20">
        <f t="shared" si="12"/>
        <v>0.0</v>
      </c>
      <c r="AU20">
        <f t="shared" si="12"/>
        <v>0.0</v>
      </c>
      <c r="AV20">
        <f t="shared" si="12"/>
        <v>0.0</v>
      </c>
      <c r="AW20">
        <f t="shared" si="12"/>
        <v>0.0</v>
      </c>
      <c r="AX20">
        <f t="shared" si="12"/>
        <v>0.0</v>
      </c>
      <c r="AY20">
        <f t="shared" si="12"/>
        <v>0.0</v>
      </c>
      <c r="AZ20">
        <f t="shared" si="12"/>
        <v>0.0</v>
      </c>
      <c r="BA20">
        <f t="shared" si="12"/>
        <v>0.0</v>
      </c>
      <c r="BB20">
        <f t="shared" si="12"/>
        <v>0.0</v>
      </c>
      <c r="BC20">
        <f t="shared" si="12"/>
        <v>0.0</v>
      </c>
      <c r="BD20">
        <f t="shared" si="12"/>
        <v>0.0</v>
      </c>
      <c r="BE20">
        <f t="shared" si="12"/>
        <v>0.0</v>
      </c>
      <c r="BF20">
        <f t="shared" si="13" ref="BF20:DQ20">SUM(BF12:BP16)</f>
        <v>0.0</v>
      </c>
      <c r="BG20">
        <f t="shared" si="13"/>
        <v>0.0</v>
      </c>
      <c r="BH20">
        <f t="shared" si="13"/>
        <v>0.0</v>
      </c>
      <c r="BI20">
        <f t="shared" si="13"/>
        <v>0.0</v>
      </c>
      <c r="BJ20">
        <f t="shared" si="13"/>
        <v>0.0</v>
      </c>
      <c r="BK20">
        <f t="shared" si="13"/>
        <v>0.0</v>
      </c>
      <c r="BL20">
        <f t="shared" si="13"/>
        <v>0.0</v>
      </c>
      <c r="BM20">
        <f t="shared" si="13"/>
        <v>0.0</v>
      </c>
      <c r="BN20">
        <f t="shared" si="13"/>
        <v>0.0</v>
      </c>
      <c r="BO20">
        <f t="shared" si="13"/>
        <v>0.0</v>
      </c>
      <c r="BP20">
        <f t="shared" si="13"/>
        <v>0.0</v>
      </c>
      <c r="BQ20">
        <f t="shared" si="13"/>
        <v>0.0</v>
      </c>
      <c r="BR20">
        <f t="shared" si="13"/>
        <v>0.0</v>
      </c>
      <c r="BS20">
        <f t="shared" si="13"/>
        <v>0.0</v>
      </c>
      <c r="BT20">
        <f t="shared" si="13"/>
        <v>0.0</v>
      </c>
      <c r="BU20">
        <f t="shared" si="13"/>
        <v>0.0</v>
      </c>
      <c r="BV20">
        <f t="shared" si="13"/>
        <v>0.0</v>
      </c>
      <c r="BW20">
        <f t="shared" si="13"/>
        <v>0.0</v>
      </c>
      <c r="BX20">
        <f t="shared" si="13"/>
        <v>0.0</v>
      </c>
      <c r="BY20">
        <f t="shared" si="13"/>
        <v>0.0</v>
      </c>
      <c r="BZ20">
        <f t="shared" si="13"/>
        <v>0.0</v>
      </c>
      <c r="CA20">
        <f t="shared" si="13"/>
        <v>0.0</v>
      </c>
      <c r="CB20">
        <f t="shared" si="13"/>
        <v>0.0</v>
      </c>
      <c r="CC20">
        <f t="shared" si="13"/>
        <v>0.0</v>
      </c>
      <c r="CD20">
        <f t="shared" si="13"/>
        <v>0.0</v>
      </c>
      <c r="CE20">
        <f t="shared" si="13"/>
        <v>0.0</v>
      </c>
      <c r="CF20">
        <f t="shared" si="13"/>
        <v>0.0</v>
      </c>
      <c r="CG20">
        <f t="shared" si="13"/>
        <v>0.0</v>
      </c>
      <c r="CH20">
        <f t="shared" si="13"/>
        <v>0.0</v>
      </c>
      <c r="CI20">
        <f t="shared" si="13"/>
        <v>0.0</v>
      </c>
      <c r="CJ20">
        <f t="shared" si="13"/>
        <v>0.0</v>
      </c>
      <c r="CK20">
        <f t="shared" si="13"/>
        <v>0.0</v>
      </c>
      <c r="CL20">
        <f t="shared" si="13"/>
        <v>0.0</v>
      </c>
      <c r="CM20">
        <f t="shared" si="13"/>
        <v>0.0</v>
      </c>
      <c r="CN20">
        <f t="shared" si="13"/>
        <v>0.0</v>
      </c>
      <c r="CO20">
        <f t="shared" si="13"/>
        <v>0.0</v>
      </c>
      <c r="CP20">
        <f t="shared" si="13"/>
        <v>0.0</v>
      </c>
      <c r="CQ20">
        <f t="shared" si="13"/>
        <v>0.0</v>
      </c>
      <c r="CR20">
        <f t="shared" si="13"/>
        <v>0.0</v>
      </c>
      <c r="CS20">
        <f t="shared" si="13"/>
        <v>0.0</v>
      </c>
      <c r="CT20">
        <f t="shared" si="13"/>
        <v>0.0</v>
      </c>
      <c r="CU20">
        <f t="shared" si="13"/>
        <v>0.0</v>
      </c>
      <c r="CV20">
        <f t="shared" si="13"/>
        <v>0.0</v>
      </c>
      <c r="CW20">
        <f t="shared" si="13"/>
        <v>0.0</v>
      </c>
      <c r="CX20">
        <f t="shared" si="13"/>
        <v>0.0</v>
      </c>
      <c r="CY20">
        <f t="shared" si="13"/>
        <v>0.0</v>
      </c>
      <c r="CZ20">
        <f t="shared" si="13"/>
        <v>0.0</v>
      </c>
      <c r="DA20">
        <f t="shared" si="13"/>
        <v>0.0</v>
      </c>
      <c r="DB20">
        <f t="shared" si="13"/>
        <v>0.0</v>
      </c>
      <c r="DC20">
        <f t="shared" si="13"/>
        <v>0.0</v>
      </c>
      <c r="DD20">
        <f t="shared" si="13"/>
        <v>0.0</v>
      </c>
      <c r="DE20">
        <f t="shared" si="13"/>
        <v>0.0</v>
      </c>
      <c r="DF20">
        <f t="shared" si="13"/>
        <v>0.0</v>
      </c>
      <c r="DG20">
        <f t="shared" si="13"/>
        <v>0.0</v>
      </c>
      <c r="DH20">
        <f t="shared" si="13"/>
        <v>0.0</v>
      </c>
      <c r="DI20">
        <f t="shared" si="13"/>
        <v>0.0</v>
      </c>
      <c r="DJ20">
        <f t="shared" si="13"/>
        <v>0.0</v>
      </c>
      <c r="DK20">
        <f t="shared" si="13"/>
        <v>0.0</v>
      </c>
      <c r="DL20">
        <f t="shared" si="13"/>
        <v>0.0</v>
      </c>
      <c r="DM20">
        <f t="shared" si="13"/>
        <v>0.0</v>
      </c>
      <c r="DN20">
        <f t="shared" si="13"/>
        <v>0.0</v>
      </c>
      <c r="DO20">
        <f t="shared" si="13"/>
        <v>0.0</v>
      </c>
      <c r="DP20">
        <f t="shared" si="13"/>
        <v>0.0</v>
      </c>
      <c r="DQ20">
        <f t="shared" si="13"/>
        <v>0.0</v>
      </c>
      <c r="DR20">
        <f t="shared" si="14" ref="DR20:GC20">SUM(DR12:EB16)</f>
        <v>0.0</v>
      </c>
      <c r="DS20">
        <f t="shared" si="14"/>
        <v>0.0</v>
      </c>
      <c r="DT20">
        <f t="shared" si="14"/>
        <v>0.0</v>
      </c>
      <c r="DU20">
        <f t="shared" si="14"/>
        <v>0.0</v>
      </c>
      <c r="DV20">
        <f t="shared" si="14"/>
        <v>0.0</v>
      </c>
      <c r="DW20">
        <f t="shared" si="14"/>
        <v>0.0</v>
      </c>
      <c r="DX20">
        <f t="shared" si="14"/>
        <v>0.0</v>
      </c>
      <c r="DY20">
        <f t="shared" si="14"/>
        <v>0.0</v>
      </c>
      <c r="DZ20">
        <f t="shared" si="14"/>
        <v>0.0</v>
      </c>
      <c r="EA20">
        <f t="shared" si="14"/>
        <v>0.0</v>
      </c>
      <c r="EB20">
        <f t="shared" si="14"/>
        <v>0.0</v>
      </c>
      <c r="EC20">
        <f t="shared" si="14"/>
        <v>0.0</v>
      </c>
      <c r="ED20">
        <f t="shared" si="14"/>
        <v>0.0</v>
      </c>
      <c r="EE20">
        <f t="shared" si="14"/>
        <v>0.0</v>
      </c>
      <c r="EF20">
        <f t="shared" si="14"/>
        <v>0.0</v>
      </c>
      <c r="EG20">
        <f t="shared" si="14"/>
        <v>0.0</v>
      </c>
      <c r="EH20">
        <f t="shared" si="14"/>
        <v>0.0</v>
      </c>
      <c r="EI20">
        <f t="shared" si="14"/>
        <v>0.0</v>
      </c>
      <c r="EJ20">
        <f t="shared" si="14"/>
        <v>0.0</v>
      </c>
      <c r="EK20">
        <f t="shared" si="14"/>
        <v>0.0</v>
      </c>
      <c r="EL20">
        <f t="shared" si="14"/>
        <v>0.0</v>
      </c>
      <c r="EM20">
        <f t="shared" si="14"/>
        <v>0.0</v>
      </c>
      <c r="EN20">
        <f t="shared" si="14"/>
        <v>0.0</v>
      </c>
      <c r="EO20">
        <f t="shared" si="14"/>
        <v>0.0</v>
      </c>
      <c r="EP20">
        <f t="shared" si="14"/>
        <v>0.0</v>
      </c>
      <c r="EQ20">
        <f t="shared" si="14"/>
        <v>0.0</v>
      </c>
      <c r="ER20">
        <f t="shared" si="14"/>
        <v>0.0</v>
      </c>
      <c r="ES20">
        <f t="shared" si="14"/>
        <v>0.0</v>
      </c>
      <c r="ET20">
        <f t="shared" si="14"/>
        <v>0.0</v>
      </c>
      <c r="EU20">
        <f t="shared" si="14"/>
        <v>0.0</v>
      </c>
      <c r="EV20">
        <f t="shared" si="14"/>
        <v>0.0</v>
      </c>
      <c r="EW20">
        <f t="shared" si="14"/>
        <v>0.0</v>
      </c>
      <c r="EX20">
        <f t="shared" si="14"/>
        <v>0.0</v>
      </c>
      <c r="EY20">
        <f t="shared" si="14"/>
        <v>0.0</v>
      </c>
      <c r="EZ20">
        <f t="shared" si="14"/>
        <v>0.0</v>
      </c>
      <c r="FA20">
        <f t="shared" si="14"/>
        <v>0.0</v>
      </c>
      <c r="FB20">
        <f t="shared" si="14"/>
        <v>0.0</v>
      </c>
      <c r="FC20">
        <f t="shared" si="14"/>
        <v>0.0</v>
      </c>
      <c r="FD20">
        <f t="shared" si="14"/>
        <v>0.0</v>
      </c>
      <c r="FE20">
        <f t="shared" si="14"/>
        <v>0.0</v>
      </c>
      <c r="FF20">
        <f t="shared" si="14"/>
        <v>0.0</v>
      </c>
      <c r="FG20">
        <f t="shared" si="14"/>
        <v>0.0</v>
      </c>
      <c r="FH20">
        <f t="shared" si="14"/>
        <v>0.0</v>
      </c>
      <c r="FI20">
        <f t="shared" si="14"/>
        <v>0.0</v>
      </c>
      <c r="FJ20">
        <f t="shared" si="14"/>
        <v>0.0</v>
      </c>
      <c r="FK20">
        <f t="shared" si="14"/>
        <v>0.0</v>
      </c>
      <c r="FL20">
        <f t="shared" si="14"/>
        <v>0.0</v>
      </c>
      <c r="FM20">
        <f t="shared" si="14"/>
        <v>0.0</v>
      </c>
      <c r="FN20">
        <f t="shared" si="14"/>
        <v>0.0</v>
      </c>
      <c r="FO20">
        <f t="shared" si="14"/>
        <v>0.0</v>
      </c>
      <c r="FP20">
        <f t="shared" si="14"/>
        <v>0.0</v>
      </c>
      <c r="FQ20">
        <f t="shared" si="14"/>
        <v>0.0</v>
      </c>
      <c r="FR20">
        <f t="shared" si="14"/>
        <v>0.0</v>
      </c>
      <c r="FS20">
        <f t="shared" si="14"/>
        <v>0.0</v>
      </c>
      <c r="FT20">
        <f t="shared" si="14"/>
        <v>0.0</v>
      </c>
      <c r="FU20">
        <f t="shared" si="14"/>
        <v>0.0</v>
      </c>
      <c r="FV20">
        <f t="shared" si="14"/>
        <v>0.0</v>
      </c>
      <c r="FW20">
        <f t="shared" si="14"/>
        <v>0.0</v>
      </c>
      <c r="FX20">
        <f t="shared" si="14"/>
        <v>0.0</v>
      </c>
      <c r="FY20">
        <f t="shared" si="14"/>
        <v>0.0</v>
      </c>
      <c r="FZ20">
        <f t="shared" si="14"/>
        <v>0.0</v>
      </c>
      <c r="GA20">
        <f t="shared" si="14"/>
        <v>0.0</v>
      </c>
      <c r="GB20">
        <f t="shared" si="14"/>
        <v>0.0</v>
      </c>
      <c r="GC20">
        <f t="shared" si="14"/>
        <v>0.0</v>
      </c>
      <c r="GD20">
        <f t="shared" si="15" ref="GD20:IO20">SUM(GD12:GN16)</f>
        <v>0.0</v>
      </c>
      <c r="GE20">
        <f t="shared" si="15"/>
        <v>0.0</v>
      </c>
      <c r="GF20">
        <f t="shared" si="15"/>
        <v>0.0</v>
      </c>
      <c r="GG20">
        <f t="shared" si="15"/>
        <v>0.0</v>
      </c>
      <c r="GH20">
        <f t="shared" si="15"/>
        <v>0.0</v>
      </c>
      <c r="GI20">
        <f t="shared" si="15"/>
        <v>0.0</v>
      </c>
      <c r="GJ20">
        <f t="shared" si="15"/>
        <v>0.0</v>
      </c>
      <c r="GK20">
        <f t="shared" si="15"/>
        <v>0.0</v>
      </c>
      <c r="GL20">
        <f t="shared" si="15"/>
        <v>0.0</v>
      </c>
      <c r="GM20">
        <f t="shared" si="15"/>
        <v>0.0</v>
      </c>
      <c r="GN20">
        <f t="shared" si="15"/>
        <v>0.0</v>
      </c>
      <c r="GO20">
        <f t="shared" si="15"/>
        <v>0.0</v>
      </c>
      <c r="GP20">
        <f t="shared" si="15"/>
        <v>0.0</v>
      </c>
      <c r="GQ20">
        <f t="shared" si="15"/>
        <v>0.0</v>
      </c>
      <c r="GR20">
        <f t="shared" si="15"/>
        <v>0.0</v>
      </c>
      <c r="GS20">
        <f t="shared" si="15"/>
        <v>0.0</v>
      </c>
      <c r="GT20">
        <f t="shared" si="15"/>
        <v>0.0</v>
      </c>
      <c r="GU20">
        <f t="shared" si="15"/>
        <v>0.0</v>
      </c>
      <c r="GV20">
        <f t="shared" si="15"/>
        <v>0.0</v>
      </c>
      <c r="GW20">
        <f t="shared" si="15"/>
        <v>0.0</v>
      </c>
      <c r="GX20">
        <f t="shared" si="15"/>
        <v>0.0</v>
      </c>
      <c r="GY20">
        <f t="shared" si="15"/>
        <v>0.0</v>
      </c>
      <c r="GZ20">
        <f t="shared" si="15"/>
        <v>0.0</v>
      </c>
      <c r="HA20">
        <f t="shared" si="15"/>
        <v>0.0</v>
      </c>
      <c r="HB20">
        <f t="shared" si="15"/>
        <v>0.0</v>
      </c>
      <c r="HC20">
        <f t="shared" si="15"/>
        <v>0.0</v>
      </c>
      <c r="HD20">
        <f t="shared" si="15"/>
        <v>0.0</v>
      </c>
      <c r="HE20">
        <f t="shared" si="15"/>
        <v>0.0</v>
      </c>
      <c r="HF20">
        <f t="shared" si="15"/>
        <v>0.0</v>
      </c>
      <c r="HG20">
        <f t="shared" si="15"/>
        <v>0.0</v>
      </c>
      <c r="HH20">
        <f t="shared" si="15"/>
        <v>0.0</v>
      </c>
      <c r="HI20">
        <f t="shared" si="15"/>
        <v>0.0</v>
      </c>
      <c r="HJ20">
        <f t="shared" si="15"/>
        <v>0.0</v>
      </c>
      <c r="HK20">
        <f t="shared" si="15"/>
        <v>0.0</v>
      </c>
      <c r="HL20">
        <f t="shared" si="15"/>
        <v>0.0</v>
      </c>
      <c r="HM20">
        <f t="shared" si="15"/>
        <v>0.0</v>
      </c>
      <c r="HN20">
        <f t="shared" si="15"/>
        <v>0.0</v>
      </c>
      <c r="HO20">
        <f t="shared" si="15"/>
        <v>0.0</v>
      </c>
      <c r="HP20">
        <f t="shared" si="15"/>
        <v>0.0</v>
      </c>
      <c r="HQ20">
        <f t="shared" si="15"/>
        <v>0.0</v>
      </c>
      <c r="HR20">
        <f t="shared" si="15"/>
        <v>0.0</v>
      </c>
      <c r="HS20">
        <f t="shared" si="15"/>
        <v>0.0</v>
      </c>
      <c r="HT20">
        <f t="shared" si="15"/>
        <v>0.0</v>
      </c>
      <c r="HU20">
        <f t="shared" si="15"/>
        <v>0.0</v>
      </c>
      <c r="HV20">
        <f t="shared" si="15"/>
        <v>0.0</v>
      </c>
      <c r="HW20">
        <f t="shared" si="15"/>
        <v>0.0</v>
      </c>
      <c r="HX20">
        <f t="shared" si="15"/>
        <v>0.0</v>
      </c>
      <c r="HY20">
        <f t="shared" si="15"/>
        <v>0.0</v>
      </c>
      <c r="HZ20">
        <f t="shared" si="15"/>
        <v>0.0</v>
      </c>
      <c r="IA20">
        <f t="shared" si="15"/>
        <v>0.0</v>
      </c>
      <c r="IB20">
        <f t="shared" si="15"/>
        <v>0.0</v>
      </c>
      <c r="IC20">
        <f t="shared" si="15"/>
        <v>0.0</v>
      </c>
      <c r="ID20">
        <f t="shared" si="15"/>
        <v>0.0</v>
      </c>
      <c r="IE20">
        <f t="shared" si="15"/>
        <v>0.0</v>
      </c>
      <c r="IF20">
        <f t="shared" si="15"/>
        <v>0.0</v>
      </c>
      <c r="IG20">
        <f t="shared" si="15"/>
        <v>0.0</v>
      </c>
      <c r="IH20">
        <f t="shared" si="15"/>
        <v>0.0</v>
      </c>
      <c r="II20">
        <f t="shared" si="15"/>
        <v>0.0</v>
      </c>
      <c r="IJ20">
        <f t="shared" si="15"/>
        <v>0.0</v>
      </c>
      <c r="IK20">
        <f t="shared" si="15"/>
        <v>0.0</v>
      </c>
      <c r="IL20">
        <f t="shared" si="15"/>
        <v>0.0</v>
      </c>
      <c r="IM20">
        <f t="shared" si="15"/>
        <v>6.6684508786E9</v>
      </c>
      <c r="IN20">
        <f t="shared" si="15"/>
        <v>5.2614103586E9</v>
      </c>
      <c r="IO20">
        <f t="shared" si="15"/>
        <v>5.2614103586E9</v>
      </c>
      <c r="IP20">
        <f t="shared" si="16" ref="IP20:IV20">SUM(D12:IP16)</f>
        <v>4.4224772486E9</v>
      </c>
      <c r="IQ20">
        <f t="shared" si="16"/>
        <v>4.4224772486E9</v>
      </c>
      <c r="IR20">
        <f t="shared" si="16"/>
        <v>3.6635562886000004E9</v>
      </c>
      <c r="IS20">
        <f t="shared" si="16"/>
        <v>3.6635562886000004E9</v>
      </c>
      <c r="IT20">
        <f t="shared" si="16"/>
        <v>2.8135432286000004E9</v>
      </c>
      <c r="IU20">
        <f t="shared" si="16"/>
        <v>2.8135432286000004E9</v>
      </c>
      <c r="IV20">
        <f t="shared" si="16"/>
        <v>1.9635301686000004E9</v>
      </c>
    </row>
    <row r="21" spans="8:8">
      <c r="A21" s="26" t="s">
        <v>142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8:8">
      <c r="A22" s="26" t="s">
        <v>63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8:8" ht="22.5">
      <c r="A23" s="34">
        <v>7.0100526E8</v>
      </c>
      <c r="B23" s="35" t="s">
        <v>33</v>
      </c>
      <c r="C23" s="36">
        <v>1.2466E7</v>
      </c>
      <c r="D23" s="34">
        <v>0.0</v>
      </c>
      <c r="E23" s="36">
        <v>1.2E7</v>
      </c>
      <c r="F23" s="37">
        <v>0.0</v>
      </c>
      <c r="G23" s="38">
        <v>1.72672303E8</v>
      </c>
      <c r="H23" s="37">
        <v>0.0</v>
      </c>
      <c r="I23" s="32">
        <f>G23+H23</f>
        <v>1.72672303E8</v>
      </c>
      <c r="J23" s="32">
        <f>I23*1.1</f>
        <v>1.899395333E8</v>
      </c>
      <c r="K23" s="32">
        <f>J23*1.1</f>
        <v>2.0893348663000003E8</v>
      </c>
    </row>
    <row r="24" spans="8:8" ht="33.75">
      <c r="A24" s="34">
        <v>5.0400526E8</v>
      </c>
      <c r="B24" s="35" t="s">
        <v>65</v>
      </c>
      <c r="C24" s="36">
        <v>3000000.0</v>
      </c>
      <c r="D24" s="36">
        <v>1.5657902E7</v>
      </c>
      <c r="E24" s="36">
        <v>2900500.0</v>
      </c>
      <c r="F24" s="39">
        <v>8781361.0</v>
      </c>
      <c r="G24" s="38">
        <v>8000500.0</v>
      </c>
      <c r="H24" s="39">
        <v>2.0077981E7</v>
      </c>
      <c r="I24" s="32">
        <f t="shared" si="17" ref="I24:I27">G24+H24</f>
        <v>2.8078481E7</v>
      </c>
      <c r="J24" s="32">
        <f t="shared" si="18" ref="J24:K24">I24*1.1</f>
        <v>3.08863291E7</v>
      </c>
      <c r="K24" s="32">
        <f t="shared" si="18"/>
        <v>3.3974962010000005E7</v>
      </c>
    </row>
    <row r="25" spans="8:8" ht="22.5">
      <c r="A25" s="34">
        <v>7.0200526E8</v>
      </c>
      <c r="B25" s="35" t="s">
        <v>66</v>
      </c>
      <c r="C25" s="36">
        <v>1.33657692E8</v>
      </c>
      <c r="D25" s="36">
        <v>1.64784197E8</v>
      </c>
      <c r="E25" s="36">
        <v>8.45356E7</v>
      </c>
      <c r="F25" s="39">
        <v>4.3969149E7</v>
      </c>
      <c r="G25" s="38">
        <v>9.7947768E7</v>
      </c>
      <c r="H25" s="40">
        <v>3.0E7</v>
      </c>
      <c r="I25" s="32">
        <f t="shared" si="17"/>
        <v>1.27947768E8</v>
      </c>
      <c r="J25" s="32">
        <f t="shared" si="19" ref="J25:K25">I25*1.1</f>
        <v>1.407425448E8</v>
      </c>
      <c r="K25" s="32">
        <f t="shared" si="19"/>
        <v>1.5481679928000003E8</v>
      </c>
    </row>
    <row r="26" spans="8:8">
      <c r="A26" s="34">
        <v>7.0202526E8</v>
      </c>
      <c r="B26" s="35" t="s">
        <v>91</v>
      </c>
      <c r="C26" s="36">
        <v>3000010.0</v>
      </c>
      <c r="D26" s="34">
        <v>0.0</v>
      </c>
      <c r="E26" s="36">
        <v>2895480.0</v>
      </c>
      <c r="F26" s="37">
        <v>0.0</v>
      </c>
      <c r="G26" s="38">
        <v>4095409.0</v>
      </c>
      <c r="H26" s="39">
        <v>6000000.0</v>
      </c>
      <c r="I26" s="32">
        <f t="shared" si="17"/>
        <v>1.0095409E7</v>
      </c>
      <c r="J26" s="32">
        <f t="shared" si="20" ref="J26:K26">I26*1.1</f>
        <v>1.11049499E7</v>
      </c>
      <c r="K26" s="32">
        <f t="shared" si="20"/>
        <v>1.221544489E7</v>
      </c>
    </row>
    <row r="27" spans="8:8">
      <c r="A27" s="34">
        <v>7.0500526E8</v>
      </c>
      <c r="B27" s="35" t="s">
        <v>67</v>
      </c>
      <c r="C27" s="36">
        <v>1.0599964E7</v>
      </c>
      <c r="D27" s="36">
        <v>1.9E7</v>
      </c>
      <c r="E27" s="36">
        <v>1.05E7</v>
      </c>
      <c r="F27" s="37">
        <v>0.0</v>
      </c>
      <c r="G27" s="38">
        <v>1.0E7</v>
      </c>
      <c r="H27" s="39">
        <v>1.5E7</v>
      </c>
      <c r="I27" s="32">
        <f t="shared" si="17"/>
        <v>2.5E7</v>
      </c>
      <c r="J27" s="32">
        <f t="shared" si="21" ref="J27:K27">I27*1.1</f>
        <v>2.7500000000000004E7</v>
      </c>
      <c r="K27" s="32">
        <f t="shared" si="21"/>
        <v>3.0250000000000007E7</v>
      </c>
    </row>
    <row r="28" spans="8:8">
      <c r="A28" s="34"/>
      <c r="B28" s="35"/>
      <c r="C28" s="41">
        <f t="shared" si="22" ref="C28:K28">SUM(C23:C27)</f>
        <v>1.62723666E8</v>
      </c>
      <c r="D28" s="41">
        <f t="shared" si="22"/>
        <v>1.99442099E8</v>
      </c>
      <c r="E28" s="41">
        <f t="shared" si="22"/>
        <v>1.1283158E8</v>
      </c>
      <c r="F28" s="42">
        <f t="shared" si="22"/>
        <v>5.275051E7</v>
      </c>
      <c r="G28" s="41">
        <f>SUM(G23:G27)</f>
        <v>2.9271598E8</v>
      </c>
      <c r="H28" s="42">
        <f t="shared" si="22"/>
        <v>7.1077981E7</v>
      </c>
      <c r="I28" s="43">
        <f t="shared" si="22"/>
        <v>3.63793961E8</v>
      </c>
      <c r="J28" s="43">
        <f t="shared" si="22"/>
        <v>4.001733571E8</v>
      </c>
      <c r="K28" s="43">
        <f t="shared" si="22"/>
        <v>4.4019069281000006E8</v>
      </c>
    </row>
    <row r="29" spans="8:8">
      <c r="A29" s="44" t="s">
        <v>64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8:8">
      <c r="A30" s="34">
        <v>7.0401526E8</v>
      </c>
      <c r="B30" s="35" t="s">
        <v>24</v>
      </c>
      <c r="C30" s="36">
        <v>3000000.0</v>
      </c>
      <c r="D30" s="34">
        <v>0.0</v>
      </c>
      <c r="E30" s="36">
        <v>2500000.0</v>
      </c>
      <c r="F30" s="37">
        <v>0.0</v>
      </c>
      <c r="G30" s="36">
        <v>1.57002591E8</v>
      </c>
      <c r="H30" s="39">
        <v>3.11422144E8</v>
      </c>
      <c r="I30" s="32">
        <f>G30+H30</f>
        <v>4.68424735E8</v>
      </c>
      <c r="J30" s="32">
        <f>I30*1.1</f>
        <v>5.1526720850000006E8</v>
      </c>
      <c r="K30" s="32">
        <f>J30*1.1</f>
        <v>5.667939293500001E8</v>
      </c>
    </row>
    <row r="31" spans="8:8">
      <c r="A31" s="34">
        <v>7.0402526E8</v>
      </c>
      <c r="B31" s="35" t="s">
        <v>25</v>
      </c>
      <c r="C31" s="36">
        <v>3000006.0</v>
      </c>
      <c r="D31" s="34">
        <v>0.0</v>
      </c>
      <c r="E31" s="36">
        <v>2700700.0</v>
      </c>
      <c r="F31" s="37">
        <v>0.0</v>
      </c>
      <c r="G31" s="36">
        <v>4000700.0</v>
      </c>
      <c r="H31" s="37">
        <v>0.0</v>
      </c>
      <c r="I31" s="32">
        <f t="shared" si="23" ref="I31:I33">G31+H31</f>
        <v>4000700.0</v>
      </c>
      <c r="J31" s="32">
        <f t="shared" si="24" ref="J31:K31">I31*1.1</f>
        <v>4400770.0</v>
      </c>
      <c r="K31" s="32">
        <f t="shared" si="24"/>
        <v>4840847.0</v>
      </c>
    </row>
    <row r="32" spans="8:8">
      <c r="A32" s="34">
        <v>7.0103526E8</v>
      </c>
      <c r="B32" s="35" t="s">
        <v>23</v>
      </c>
      <c r="C32" s="36">
        <v>3000020.0</v>
      </c>
      <c r="D32" s="34">
        <v>0.0</v>
      </c>
      <c r="E32" s="36">
        <v>2905900.0</v>
      </c>
      <c r="F32" s="37">
        <v>0.0</v>
      </c>
      <c r="G32" s="36">
        <v>4005900.0</v>
      </c>
      <c r="H32" s="37">
        <v>0.0</v>
      </c>
      <c r="I32" s="32">
        <f t="shared" si="23"/>
        <v>4005900.0</v>
      </c>
      <c r="J32" s="32">
        <f t="shared" si="25" ref="J32:K32">I32*1.1</f>
        <v>4406490.0</v>
      </c>
      <c r="K32" s="32">
        <f t="shared" si="25"/>
        <v>4847139.0</v>
      </c>
    </row>
    <row r="33" spans="8:8" ht="22.5">
      <c r="A33" s="34">
        <v>7.0100526E8</v>
      </c>
      <c r="B33" s="35" t="s">
        <v>33</v>
      </c>
      <c r="C33" s="36">
        <v>2.50335691E8</v>
      </c>
      <c r="D33" s="34">
        <v>0.0</v>
      </c>
      <c r="E33" s="36">
        <v>2.485004E8</v>
      </c>
      <c r="F33" s="37">
        <v>0.0</v>
      </c>
      <c r="G33" s="45">
        <v>5.00004E7</v>
      </c>
      <c r="H33" s="37">
        <v>0.0</v>
      </c>
      <c r="I33" s="32">
        <f t="shared" si="23"/>
        <v>5.00004E7</v>
      </c>
      <c r="J33" s="32">
        <f t="shared" si="26" ref="J33:K33">I33*1.1</f>
        <v>5.500044000000001E7</v>
      </c>
      <c r="K33" s="32">
        <f t="shared" si="26"/>
        <v>6.0500484000000015E7</v>
      </c>
    </row>
    <row r="34" spans="8:8">
      <c r="A34" s="46"/>
      <c r="B34" s="47" t="s">
        <v>20</v>
      </c>
      <c r="C34" s="48">
        <f t="shared" si="27" ref="C34:K34">SUM(C30:C33)</f>
        <v>2.59335717E8</v>
      </c>
      <c r="D34" s="48">
        <f t="shared" si="27"/>
        <v>0.0</v>
      </c>
      <c r="E34" s="48">
        <f t="shared" si="27"/>
        <v>2.56607E8</v>
      </c>
      <c r="F34" s="49">
        <f t="shared" si="27"/>
        <v>0.0</v>
      </c>
      <c r="G34" s="48">
        <f>SUM(G30:G33)</f>
        <v>2.15009591E8</v>
      </c>
      <c r="H34" s="49">
        <f t="shared" si="27"/>
        <v>3.11422144E8</v>
      </c>
      <c r="I34" s="21">
        <f t="shared" si="27"/>
        <v>5.26431735E8</v>
      </c>
      <c r="J34" s="21">
        <f t="shared" si="27"/>
        <v>5.790749085000001E8</v>
      </c>
      <c r="K34" s="21">
        <f t="shared" si="27"/>
        <v>6.369823993500001E8</v>
      </c>
    </row>
    <row r="35" spans="8:8">
      <c r="A35" s="44" t="s">
        <v>70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8:8">
      <c r="A36" s="44" t="s">
        <v>68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</row>
    <row r="37" spans="8:8" s="50" ht="22.5" customFormat="1">
      <c r="A37" s="51">
        <v>1.0101526E8</v>
      </c>
      <c r="B37" s="52" t="s">
        <v>43</v>
      </c>
      <c r="C37" s="53">
        <v>1.63541618E8</v>
      </c>
      <c r="D37" s="53">
        <v>0.0</v>
      </c>
      <c r="E37" s="53">
        <v>1.58500606E8</v>
      </c>
      <c r="F37" s="54">
        <v>0.0</v>
      </c>
      <c r="G37" s="55">
        <v>4.7500177E7</v>
      </c>
      <c r="H37" s="54">
        <v>0.0</v>
      </c>
      <c r="I37" s="56">
        <f>G37+H37</f>
        <v>4.7500177E7</v>
      </c>
      <c r="J37" s="56">
        <f>I37*1.1</f>
        <v>5.22501947E7</v>
      </c>
      <c r="K37" s="56">
        <f>J37*1.1</f>
        <v>5.747521417000001E7</v>
      </c>
    </row>
    <row r="38" spans="8:8" s="50" ht="22.5" customFormat="1">
      <c r="A38" s="51">
        <v>1.0201526E8</v>
      </c>
      <c r="B38" s="52" t="s">
        <v>44</v>
      </c>
      <c r="C38" s="53">
        <v>2000000.0</v>
      </c>
      <c r="D38" s="53">
        <v>3.12581363E8</v>
      </c>
      <c r="E38" s="53">
        <v>1820000.0</v>
      </c>
      <c r="F38" s="54">
        <v>2.10259793E8</v>
      </c>
      <c r="G38" s="53">
        <v>3642000.0</v>
      </c>
      <c r="H38" s="54">
        <v>3.37881506E8</v>
      </c>
      <c r="I38" s="56">
        <f>G38+H38</f>
        <v>3.41523506E8</v>
      </c>
      <c r="J38" s="56">
        <f>I38*1.1</f>
        <v>3.756758566E8</v>
      </c>
      <c r="K38" s="56">
        <f>J38*1.1</f>
        <v>4.1324344226000005E8</v>
      </c>
    </row>
    <row r="39" spans="8:8" s="57" ht="15.0" customFormat="1">
      <c r="B39" s="58" t="s">
        <v>20</v>
      </c>
      <c r="C39" s="59">
        <f t="shared" si="28" ref="C39:K39">SUM(C37:C38)</f>
        <v>1.65541618E8</v>
      </c>
      <c r="D39" s="59">
        <f t="shared" si="28"/>
        <v>3.12581363E8</v>
      </c>
      <c r="E39" s="59">
        <f t="shared" si="28"/>
        <v>1.60320606E8</v>
      </c>
      <c r="F39" s="59">
        <f t="shared" si="28"/>
        <v>2.10259793E8</v>
      </c>
      <c r="G39" s="59">
        <f>SUM(G37:G38)</f>
        <v>5.1142177E7</v>
      </c>
      <c r="H39" s="59">
        <f t="shared" si="28"/>
        <v>3.37881506E8</v>
      </c>
      <c r="I39" s="59">
        <f t="shared" si="28"/>
        <v>3.89023683E8</v>
      </c>
      <c r="J39" s="59">
        <f t="shared" si="28"/>
        <v>4.279260513E8</v>
      </c>
      <c r="K39" s="59">
        <f t="shared" si="28"/>
        <v>4.7071865643000007E8</v>
      </c>
    </row>
    <row r="40" spans="8:8">
      <c r="A40" s="60" t="s">
        <v>69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</row>
    <row r="41" spans="8:8" ht="22.5">
      <c r="A41" s="51">
        <v>1.0101526E8</v>
      </c>
      <c r="B41" s="61" t="s">
        <v>43</v>
      </c>
      <c r="C41" s="61">
        <v>0.0</v>
      </c>
      <c r="D41" s="61">
        <v>0.0</v>
      </c>
      <c r="E41" s="61">
        <v>0.0</v>
      </c>
      <c r="F41" s="61">
        <v>0.0</v>
      </c>
      <c r="G41" s="13">
        <v>1.0E8</v>
      </c>
      <c r="H41" s="62">
        <v>0.0</v>
      </c>
      <c r="I41" s="62">
        <f>G41+H41</f>
        <v>1.0E8</v>
      </c>
      <c r="J41" s="63">
        <f>I41*1.1</f>
        <v>1.1000000000000001E8</v>
      </c>
      <c r="K41" s="63">
        <f>J41*1.1</f>
        <v>1.2100000000000003E8</v>
      </c>
    </row>
    <row r="42" spans="8:8" s="50" ht="22.5" customFormat="1">
      <c r="A42" s="51">
        <v>1.0301526E8</v>
      </c>
      <c r="B42" s="52" t="s">
        <v>45</v>
      </c>
      <c r="C42" s="38">
        <v>1113000.0</v>
      </c>
      <c r="D42" s="51">
        <v>0.0</v>
      </c>
      <c r="E42" s="38">
        <v>1100000.0</v>
      </c>
      <c r="F42" s="64">
        <v>0.0</v>
      </c>
      <c r="G42" s="13">
        <v>3500000.0</v>
      </c>
      <c r="H42" s="15">
        <v>1.56E7</v>
      </c>
      <c r="I42" s="62">
        <f t="shared" si="29" ref="I42:I44">G42+H42</f>
        <v>1.91E7</v>
      </c>
      <c r="J42" s="63">
        <f t="shared" si="30" ref="J42:K42">I42*1.1</f>
        <v>2.101E7</v>
      </c>
      <c r="K42" s="63">
        <f t="shared" si="30"/>
        <v>2.3111000000000004E7</v>
      </c>
    </row>
    <row r="43" spans="8:8" s="50" ht="22.5" customFormat="1">
      <c r="A43" s="51">
        <v>1.0401526E8</v>
      </c>
      <c r="B43" s="52" t="s">
        <v>46</v>
      </c>
      <c r="C43" s="51">
        <v>0.0</v>
      </c>
      <c r="D43" s="51">
        <v>0.0</v>
      </c>
      <c r="E43" s="51">
        <v>0.0</v>
      </c>
      <c r="F43" s="64">
        <v>0.0</v>
      </c>
      <c r="G43" s="13">
        <v>3500000.0</v>
      </c>
      <c r="H43" s="15">
        <v>2.6199995E7</v>
      </c>
      <c r="I43" s="62">
        <f t="shared" si="29"/>
        <v>2.9699995E7</v>
      </c>
      <c r="J43" s="63">
        <f t="shared" si="31" ref="J43:K43">I43*1.1</f>
        <v>3.2669994500000004E7</v>
      </c>
      <c r="K43" s="63">
        <f t="shared" si="31"/>
        <v>3.593699395000001E7</v>
      </c>
    </row>
    <row r="44" spans="8:8" s="50" ht="22.5" customFormat="1">
      <c r="A44" s="51">
        <v>1.0402526E8</v>
      </c>
      <c r="B44" s="52" t="s">
        <v>47</v>
      </c>
      <c r="C44" s="51">
        <v>0.0</v>
      </c>
      <c r="D44" s="38">
        <v>1000000.0</v>
      </c>
      <c r="E44" s="51">
        <v>0.0</v>
      </c>
      <c r="F44" s="64">
        <v>0.0</v>
      </c>
      <c r="G44" s="13">
        <v>3500000.0</v>
      </c>
      <c r="H44" s="15">
        <v>1.1E7</v>
      </c>
      <c r="I44" s="62">
        <f t="shared" si="29"/>
        <v>1.45E7</v>
      </c>
      <c r="J44" s="63">
        <f t="shared" si="32" ref="J44:K44">I44*1.1</f>
        <v>1.5950000000000002E7</v>
      </c>
      <c r="K44" s="63">
        <f t="shared" si="32"/>
        <v>1.7545000000000004E7</v>
      </c>
    </row>
    <row r="45" spans="8:8">
      <c r="A45" s="46"/>
      <c r="B45" s="47" t="s">
        <v>20</v>
      </c>
      <c r="C45" s="48">
        <f t="shared" si="33" ref="C45:K45">SUM(C42:C44)</f>
        <v>1113000.0</v>
      </c>
      <c r="D45" s="48">
        <f t="shared" si="33"/>
        <v>1000000.0</v>
      </c>
      <c r="E45" s="48">
        <f t="shared" si="33"/>
        <v>1100000.0</v>
      </c>
      <c r="F45" s="49">
        <f t="shared" si="33"/>
        <v>0.0</v>
      </c>
      <c r="G45" s="48">
        <f>SUM(G41:G44)</f>
        <v>1.105E8</v>
      </c>
      <c r="H45" s="49">
        <f t="shared" si="33"/>
        <v>5.2799995E7</v>
      </c>
      <c r="I45" s="21">
        <f t="shared" si="33"/>
        <v>6.3299995E7</v>
      </c>
      <c r="J45" s="21">
        <f t="shared" si="33"/>
        <v>6.96299945E7</v>
      </c>
      <c r="K45" s="21">
        <f t="shared" si="33"/>
        <v>7.659299395000002E7</v>
      </c>
    </row>
    <row r="46" spans="8:8">
      <c r="A46" s="65" t="s">
        <v>72</v>
      </c>
      <c r="B46" s="66"/>
      <c r="C46" s="66"/>
      <c r="D46" s="66"/>
      <c r="E46" s="66"/>
      <c r="F46" s="66"/>
      <c r="G46" s="66"/>
      <c r="H46" s="66"/>
      <c r="I46" s="66"/>
      <c r="J46" s="66"/>
      <c r="K46" s="67"/>
    </row>
    <row r="47" spans="8:8" s="50" ht="22.5" customFormat="1">
      <c r="A47" s="11">
        <v>1.00101526E9</v>
      </c>
      <c r="B47" s="12" t="s">
        <v>33</v>
      </c>
      <c r="C47" s="13">
        <v>7623857.0</v>
      </c>
      <c r="D47" s="11">
        <v>0.0</v>
      </c>
      <c r="E47" s="13">
        <v>7.599407E7</v>
      </c>
      <c r="F47" s="14">
        <v>0.0</v>
      </c>
      <c r="G47" s="13">
        <v>6.661114E7</v>
      </c>
      <c r="H47" s="14">
        <v>0.0</v>
      </c>
      <c r="I47" s="16">
        <f>G47+H47</f>
        <v>6.661114E7</v>
      </c>
      <c r="J47" s="16">
        <f>I47*1.1</f>
        <v>7.3272254E7</v>
      </c>
      <c r="K47" s="16">
        <f>J47*1.1</f>
        <v>8.05994794E7</v>
      </c>
    </row>
    <row r="48" spans="8:8" s="10" ht="15.0" customFormat="1">
      <c r="A48" s="11">
        <v>1.00203526E9</v>
      </c>
      <c r="B48" s="12" t="s">
        <v>26</v>
      </c>
      <c r="C48" s="13">
        <v>2.0E7</v>
      </c>
      <c r="D48" s="11">
        <v>0.0</v>
      </c>
      <c r="E48" s="13">
        <v>1.96005E7</v>
      </c>
      <c r="F48" s="14">
        <v>0.0</v>
      </c>
      <c r="G48" s="13">
        <v>2699500.0</v>
      </c>
      <c r="H48" s="15">
        <v>3.23E7</v>
      </c>
      <c r="I48" s="16">
        <f t="shared" si="34" ref="I48:I52">G48+H48</f>
        <v>3.49995E7</v>
      </c>
      <c r="J48" s="16">
        <f t="shared" si="35" ref="J48:K48">I48*1.1</f>
        <v>3.849945E7</v>
      </c>
      <c r="K48" s="16">
        <f t="shared" si="35"/>
        <v>4.2349395E7</v>
      </c>
    </row>
    <row r="49" spans="8:8" s="10" ht="22.5" customFormat="1">
      <c r="A49" s="11">
        <v>1.00301526E9</v>
      </c>
      <c r="B49" s="12" t="s">
        <v>36</v>
      </c>
      <c r="C49" s="11">
        <v>0.0</v>
      </c>
      <c r="D49" s="11">
        <v>1.464E8</v>
      </c>
      <c r="E49" s="11" t="s">
        <v>18</v>
      </c>
      <c r="F49" s="14">
        <v>1.32483636E8</v>
      </c>
      <c r="G49" s="13">
        <v>2650000.0</v>
      </c>
      <c r="H49" s="68">
        <v>1.432E8</v>
      </c>
      <c r="I49" s="16">
        <f t="shared" si="34"/>
        <v>1.4585E8</v>
      </c>
      <c r="J49" s="16">
        <f t="shared" si="36" ref="J49:K49">I49*1.1</f>
        <v>1.60435E8</v>
      </c>
      <c r="K49" s="16">
        <f t="shared" si="36"/>
        <v>1.764785E8</v>
      </c>
    </row>
    <row r="50" spans="8:8" s="10" ht="15.0" customFormat="1">
      <c r="A50" s="11">
        <v>1.00401526E9</v>
      </c>
      <c r="B50" s="12" t="s">
        <v>34</v>
      </c>
      <c r="C50" s="13">
        <v>1000000.0</v>
      </c>
      <c r="D50" s="11">
        <v>0.0</v>
      </c>
      <c r="E50" s="13">
        <v>1000000.0</v>
      </c>
      <c r="F50" s="14">
        <v>0.0</v>
      </c>
      <c r="G50" s="13">
        <v>2650000.0</v>
      </c>
      <c r="H50" s="15">
        <v>5000000.0</v>
      </c>
      <c r="I50" s="16">
        <f t="shared" si="34"/>
        <v>7650000.0</v>
      </c>
      <c r="J50" s="16">
        <f t="shared" si="37" ref="J50:K50">I50*1.1</f>
        <v>8415000.0</v>
      </c>
      <c r="K50" s="16">
        <f t="shared" si="37"/>
        <v>9256500.0</v>
      </c>
    </row>
    <row r="51" spans="8:8" s="10" ht="22.5" customFormat="1">
      <c r="A51" s="11" t="s">
        <v>71</v>
      </c>
      <c r="B51" s="12" t="s">
        <v>35</v>
      </c>
      <c r="C51" s="13">
        <v>0.0</v>
      </c>
      <c r="D51" s="11">
        <v>0.0</v>
      </c>
      <c r="E51" s="13">
        <v>0.0</v>
      </c>
      <c r="F51" s="14">
        <v>0.0</v>
      </c>
      <c r="G51" s="13">
        <v>2650000.0</v>
      </c>
      <c r="H51" s="15">
        <v>1.575E8</v>
      </c>
      <c r="I51" s="16">
        <f t="shared" si="34"/>
        <v>1.6015E8</v>
      </c>
      <c r="J51" s="16">
        <f t="shared" si="38" ref="J51:K51">I51*1.1</f>
        <v>1.76165E8</v>
      </c>
      <c r="K51" s="16">
        <f t="shared" si="38"/>
        <v>1.9378150000000003E8</v>
      </c>
    </row>
    <row r="52" spans="8:8" s="10" ht="22.5" customFormat="1">
      <c r="A52" s="11" t="s">
        <v>71</v>
      </c>
      <c r="B52" s="12" t="s">
        <v>42</v>
      </c>
      <c r="C52" s="13">
        <v>0.0</v>
      </c>
      <c r="D52" s="11">
        <v>0.0</v>
      </c>
      <c r="E52" s="13">
        <v>0.0</v>
      </c>
      <c r="F52" s="14">
        <v>0.0</v>
      </c>
      <c r="G52" s="13">
        <v>2650000.0</v>
      </c>
      <c r="H52" s="15">
        <v>2.0390122E7</v>
      </c>
      <c r="I52" s="16">
        <f t="shared" si="34"/>
        <v>2.3040122E7</v>
      </c>
      <c r="J52" s="16">
        <f t="shared" si="39" ref="J52:K52">I52*1.1</f>
        <v>2.5344134200000003E7</v>
      </c>
      <c r="K52" s="16">
        <f t="shared" si="39"/>
        <v>2.7878547620000005E7</v>
      </c>
    </row>
    <row r="53" spans="8:8">
      <c r="A53" s="3"/>
      <c r="B53" s="17" t="s">
        <v>20</v>
      </c>
      <c r="C53" s="18">
        <f>SUM(C47:C52)</f>
        <v>2.8623857E7</v>
      </c>
      <c r="D53" s="18">
        <f>SUM(D47:D52)</f>
        <v>1.464E8</v>
      </c>
      <c r="E53" s="18">
        <f>SUM(E50:E52)</f>
        <v>1000000.0</v>
      </c>
      <c r="F53" s="19">
        <f t="shared" si="40" ref="F53:K53">SUM(F47:F52)</f>
        <v>1.32483636E8</v>
      </c>
      <c r="G53" s="18">
        <f>SUM(G47:G52)</f>
        <v>7.991064E7</v>
      </c>
      <c r="H53" s="19">
        <f>SUM(H47:H52)</f>
        <v>3.58390122E8</v>
      </c>
      <c r="I53" s="21">
        <f t="shared" si="40"/>
        <v>4.38300762E8</v>
      </c>
      <c r="J53" s="21">
        <f t="shared" si="40"/>
        <v>4.821308382E8</v>
      </c>
      <c r="K53" s="21">
        <f t="shared" si="40"/>
        <v>5.3034392202E8</v>
      </c>
    </row>
    <row r="54" spans="8:8">
      <c r="A54" s="7" t="s">
        <v>73</v>
      </c>
      <c r="B54" s="8"/>
      <c r="C54" s="8"/>
      <c r="D54" s="8"/>
      <c r="E54" s="8"/>
      <c r="F54" s="8"/>
      <c r="G54" s="8"/>
      <c r="H54" s="8"/>
      <c r="I54" s="8"/>
      <c r="J54" s="8"/>
      <c r="K54" s="9"/>
    </row>
    <row r="55" spans="8:8" s="10" ht="22.5" customFormat="1">
      <c r="A55" s="11">
        <v>5.0100526E8</v>
      </c>
      <c r="B55" s="12" t="s">
        <v>33</v>
      </c>
      <c r="C55" s="13">
        <v>3.63032278E8</v>
      </c>
      <c r="D55" s="11">
        <v>0.0</v>
      </c>
      <c r="E55" s="13">
        <v>3.5890516E8</v>
      </c>
      <c r="F55" s="14">
        <v>0.0</v>
      </c>
      <c r="G55" s="13">
        <v>3.7310527E8</v>
      </c>
      <c r="H55" s="14">
        <v>0.0</v>
      </c>
      <c r="I55" s="16">
        <f>G55+H55</f>
        <v>3.7310527E8</v>
      </c>
      <c r="J55" s="16">
        <f>I55*1.1</f>
        <v>4.1041579700000006E8</v>
      </c>
      <c r="K55" s="16">
        <f>J55*1.1</f>
        <v>4.514573767000001E8</v>
      </c>
    </row>
    <row r="56" spans="8:8" s="10" ht="22.5" customFormat="1">
      <c r="A56" s="11">
        <v>5.0200526E8</v>
      </c>
      <c r="B56" s="12" t="s">
        <v>48</v>
      </c>
      <c r="C56" s="13">
        <v>4355320.0</v>
      </c>
      <c r="D56" s="13">
        <v>1.42E7</v>
      </c>
      <c r="E56" s="13">
        <v>4300500.0</v>
      </c>
      <c r="F56" s="15">
        <v>1.42E7</v>
      </c>
      <c r="G56" s="13">
        <v>3500500.0</v>
      </c>
      <c r="H56" s="15">
        <v>9.48E7</v>
      </c>
      <c r="I56" s="16">
        <f t="shared" si="41" ref="I56:I57">G56+H56</f>
        <v>9.83005E7</v>
      </c>
      <c r="J56" s="16">
        <f t="shared" si="42" ref="J56:K56">I56*1.1</f>
        <v>1.0813055000000001E8</v>
      </c>
      <c r="K56" s="16">
        <f t="shared" si="42"/>
        <v>1.1894360500000003E8</v>
      </c>
    </row>
    <row r="57" spans="8:8" s="10" ht="22.5" customFormat="1">
      <c r="A57" s="11">
        <v>5.0300526E8</v>
      </c>
      <c r="B57" s="12" t="s">
        <v>49</v>
      </c>
      <c r="C57" s="13">
        <v>1.14446801E8</v>
      </c>
      <c r="D57" s="13">
        <v>934041.0</v>
      </c>
      <c r="E57" s="13">
        <v>1.14260204E8</v>
      </c>
      <c r="F57" s="15">
        <v>871786.0</v>
      </c>
      <c r="G57" s="13">
        <v>1.42245204E8</v>
      </c>
      <c r="H57" s="15">
        <v>1.7E7</v>
      </c>
      <c r="I57" s="16">
        <f t="shared" si="41"/>
        <v>1.59245204E8</v>
      </c>
      <c r="J57" s="16">
        <f t="shared" si="43" ref="J57:K57">I57*1.1</f>
        <v>1.751697244E8</v>
      </c>
      <c r="K57" s="16">
        <f t="shared" si="43"/>
        <v>1.9268669684000003E8</v>
      </c>
    </row>
    <row r="58" spans="8:8">
      <c r="A58" s="22"/>
      <c r="B58" s="24" t="s">
        <v>20</v>
      </c>
      <c r="C58" s="23">
        <f t="shared" si="44" ref="C58:K58">SUM(C55:C57)</f>
        <v>4.81834399E8</v>
      </c>
      <c r="D58" s="23">
        <f t="shared" si="44"/>
        <v>1.5134041E7</v>
      </c>
      <c r="E58" s="23">
        <f t="shared" si="44"/>
        <v>4.77465864E8</v>
      </c>
      <c r="F58" s="69">
        <f t="shared" si="44"/>
        <v>1.5071786E7</v>
      </c>
      <c r="G58" s="23">
        <f>SUM(G55:G57)</f>
        <v>5.18850974E8</v>
      </c>
      <c r="H58" s="69">
        <f t="shared" si="44"/>
        <v>1.118E8</v>
      </c>
      <c r="I58" s="16">
        <f t="shared" si="44"/>
        <v>6.30650974E8</v>
      </c>
      <c r="J58" s="20">
        <f t="shared" si="44"/>
        <v>6.937160714000001E8</v>
      </c>
      <c r="K58" s="20">
        <f t="shared" si="44"/>
        <v>7.630876785400002E8</v>
      </c>
    </row>
    <row r="59" spans="8:8">
      <c r="A59" s="70" t="s">
        <v>74</v>
      </c>
      <c r="B59" s="71"/>
      <c r="C59" s="71"/>
      <c r="D59" s="71"/>
      <c r="E59" s="71"/>
      <c r="F59" s="71"/>
      <c r="G59" s="71"/>
      <c r="H59" s="71"/>
      <c r="I59" s="71"/>
      <c r="J59" s="71"/>
      <c r="K59" s="72"/>
    </row>
    <row r="60" spans="8:8">
      <c r="A60" s="70" t="s">
        <v>75</v>
      </c>
      <c r="B60" s="71"/>
      <c r="C60" s="71"/>
      <c r="D60" s="71"/>
      <c r="E60" s="71"/>
      <c r="F60" s="71"/>
      <c r="G60" s="71"/>
      <c r="H60" s="71"/>
      <c r="I60" s="71"/>
      <c r="J60" s="71"/>
      <c r="K60" s="72"/>
    </row>
    <row r="61" spans="8:8" ht="22.5">
      <c r="A61" s="73" t="s">
        <v>71</v>
      </c>
      <c r="B61" s="74" t="s">
        <v>33</v>
      </c>
      <c r="C61" s="74">
        <v>0.0</v>
      </c>
      <c r="D61" s="74">
        <v>0.0</v>
      </c>
      <c r="E61" s="74">
        <v>0.0</v>
      </c>
      <c r="F61" s="74">
        <v>0.0</v>
      </c>
      <c r="G61" s="75">
        <v>1.003000322E9</v>
      </c>
      <c r="H61" s="74">
        <v>0.0</v>
      </c>
      <c r="I61" s="74">
        <f>G61+H61</f>
        <v>1.003000322E9</v>
      </c>
      <c r="J61" s="74">
        <f>I61*1.1</f>
        <v>1.1033003542E9</v>
      </c>
      <c r="K61" s="76">
        <f>J61*1.1</f>
        <v>1.2136303896200001E9</v>
      </c>
    </row>
    <row r="62" spans="8:8" s="50" ht="22.5" customFormat="1">
      <c r="A62" s="11">
        <v>4.01009999E8</v>
      </c>
      <c r="B62" s="12" t="s">
        <v>58</v>
      </c>
      <c r="C62" s="13">
        <v>8829561.0</v>
      </c>
      <c r="D62" s="11">
        <v>0.0</v>
      </c>
      <c r="E62" s="13">
        <v>6709678.0</v>
      </c>
      <c r="F62" s="14">
        <v>0.0</v>
      </c>
      <c r="G62" s="13">
        <v>2.7205678E7</v>
      </c>
      <c r="H62" s="15">
        <v>8.22E7</v>
      </c>
      <c r="I62" s="75">
        <f t="shared" si="45" ref="I62:I63">G62+H62</f>
        <v>1.09405678E8</v>
      </c>
      <c r="J62" s="75">
        <f t="shared" si="46" ref="J62:K62">I62*1.1</f>
        <v>1.2034624580000001E8</v>
      </c>
      <c r="K62" s="77">
        <f t="shared" si="46"/>
        <v>1.3238087038000003E8</v>
      </c>
    </row>
    <row r="63" spans="8:8" s="50" ht="33.75" customFormat="1">
      <c r="A63" s="11">
        <v>4.0101526E8</v>
      </c>
      <c r="B63" s="12" t="s">
        <v>59</v>
      </c>
      <c r="C63" s="13">
        <v>1.601536479E9</v>
      </c>
      <c r="D63" s="11">
        <v>0.0</v>
      </c>
      <c r="E63" s="13">
        <v>1.593200322E9</v>
      </c>
      <c r="F63" s="14">
        <v>0.0</v>
      </c>
      <c r="G63" s="13">
        <v>3500322.0</v>
      </c>
      <c r="H63" s="15">
        <v>0.0</v>
      </c>
      <c r="I63" s="75">
        <f t="shared" si="45"/>
        <v>3500322.0</v>
      </c>
      <c r="J63" s="75">
        <f t="shared" si="47" ref="J63:K63">I63*1.1</f>
        <v>3850354.2</v>
      </c>
      <c r="K63" s="77">
        <f t="shared" si="47"/>
        <v>4235389.62</v>
      </c>
    </row>
    <row r="64" spans="8:8" s="50" ht="15.0" customFormat="1">
      <c r="A64" s="78"/>
      <c r="B64" s="78"/>
      <c r="C64" s="79">
        <f t="shared" si="48" ref="C64:K64">SUM(C61:C63)</f>
        <v>1.61036604E9</v>
      </c>
      <c r="D64" s="79">
        <f t="shared" si="48"/>
        <v>0.0</v>
      </c>
      <c r="E64" s="79">
        <f t="shared" si="48"/>
        <v>1.59991E9</v>
      </c>
      <c r="F64" s="79">
        <f t="shared" si="48"/>
        <v>0.0</v>
      </c>
      <c r="G64" s="79">
        <f>SUM(G61:G63)</f>
        <v>1.033706322E9</v>
      </c>
      <c r="H64" s="79">
        <f t="shared" si="48"/>
        <v>8.22E7</v>
      </c>
      <c r="I64" s="79">
        <f t="shared" si="48"/>
        <v>1.115906322E9</v>
      </c>
      <c r="J64" s="79">
        <f t="shared" si="48"/>
        <v>1.2274969542E9</v>
      </c>
      <c r="K64" s="79">
        <f t="shared" si="48"/>
        <v>1.3502466496200001E9</v>
      </c>
    </row>
    <row r="65" spans="8:8" s="50" ht="15.0" customFormat="1">
      <c r="A65" s="70" t="s">
        <v>76</v>
      </c>
      <c r="B65" s="71"/>
      <c r="C65" s="71"/>
      <c r="D65" s="71"/>
      <c r="E65" s="71"/>
      <c r="F65" s="71"/>
      <c r="G65" s="71"/>
      <c r="H65" s="71"/>
      <c r="I65" s="71"/>
      <c r="J65" s="71"/>
      <c r="K65" s="72"/>
    </row>
    <row r="66" spans="8:8" s="50" ht="22.5" customFormat="1">
      <c r="A66" s="11" t="s">
        <v>71</v>
      </c>
      <c r="B66" s="12" t="s">
        <v>33</v>
      </c>
      <c r="C66" s="13">
        <v>0.0</v>
      </c>
      <c r="D66" s="11">
        <v>0.0</v>
      </c>
      <c r="E66" s="13">
        <v>0.0</v>
      </c>
      <c r="F66" s="14">
        <v>0.0</v>
      </c>
      <c r="G66" s="13">
        <v>5.032E8</v>
      </c>
      <c r="H66" s="14">
        <v>0.0</v>
      </c>
      <c r="I66" s="16">
        <f>G66+H66</f>
        <v>5.032E8</v>
      </c>
      <c r="J66" s="16">
        <f>I66*1.1</f>
        <v>5.5352E8</v>
      </c>
      <c r="K66" s="16">
        <f>J66*1.1</f>
        <v>6.08872E8</v>
      </c>
    </row>
    <row r="67" spans="8:8" s="50" ht="22.5" customFormat="1">
      <c r="A67" s="11" t="s">
        <v>71</v>
      </c>
      <c r="B67" s="12" t="s">
        <v>57</v>
      </c>
      <c r="C67" s="13">
        <v>4040503.0</v>
      </c>
      <c r="D67" s="11">
        <v>0.0</v>
      </c>
      <c r="E67" s="13">
        <v>3000000.0</v>
      </c>
      <c r="F67" s="14">
        <v>0.0</v>
      </c>
      <c r="G67" s="13">
        <v>3500430.0</v>
      </c>
      <c r="H67" s="14">
        <v>0.0</v>
      </c>
      <c r="I67" s="16">
        <f t="shared" si="49" ref="I67:I68">G67+H67</f>
        <v>3500430.0</v>
      </c>
      <c r="J67" s="16">
        <f t="shared" si="50" ref="J67:K67">I67*1.1</f>
        <v>3850473.0000000005</v>
      </c>
      <c r="K67" s="16">
        <f t="shared" si="50"/>
        <v>4235520.300000001</v>
      </c>
    </row>
    <row r="68" spans="8:8" s="10" ht="15.0" customFormat="1">
      <c r="A68" s="11">
        <v>4.0200526E8</v>
      </c>
      <c r="B68" s="12" t="s">
        <v>60</v>
      </c>
      <c r="C68" s="13">
        <v>1.64583577E8</v>
      </c>
      <c r="D68" s="13">
        <v>5.20136871E8</v>
      </c>
      <c r="E68" s="13">
        <v>1.09600904E8</v>
      </c>
      <c r="F68" s="15">
        <v>3.69760271E8</v>
      </c>
      <c r="G68" s="13">
        <v>2.00901687E8</v>
      </c>
      <c r="H68" s="15">
        <v>7.45E7</v>
      </c>
      <c r="I68" s="16">
        <f t="shared" si="49"/>
        <v>2.75401687E8</v>
      </c>
      <c r="J68" s="16">
        <f t="shared" si="51" ref="J68:K68">I68*1.1</f>
        <v>3.0294185570000005E8</v>
      </c>
      <c r="K68" s="16">
        <f t="shared" si="51"/>
        <v>3.332360412700001E8</v>
      </c>
    </row>
    <row r="69" spans="8:8">
      <c r="A69" s="3"/>
      <c r="B69" s="17" t="s">
        <v>20</v>
      </c>
      <c r="C69" s="18">
        <v>1.77899012E9</v>
      </c>
      <c r="D69" s="18">
        <v>5.20136871E8</v>
      </c>
      <c r="E69" s="18">
        <v>1.712510904E9</v>
      </c>
      <c r="F69" s="19">
        <v>3.69760271E8</v>
      </c>
      <c r="G69" s="18">
        <f>SUM(G66:G68)</f>
        <v>7.07602117E8</v>
      </c>
      <c r="H69" s="19">
        <f>SUM(H66:H68)</f>
        <v>7.45E7</v>
      </c>
      <c r="I69" s="21">
        <f>SUM(I66:I68)</f>
        <v>7.82102117E8</v>
      </c>
      <c r="J69" s="21">
        <f>SUM(J66:J68)</f>
        <v>8.603123287E8</v>
      </c>
      <c r="K69" s="21">
        <f>SUM(K66:K68)</f>
        <v>9.4634356157E8</v>
      </c>
    </row>
    <row r="70" spans="8:8">
      <c r="A70" s="7" t="s">
        <v>77</v>
      </c>
      <c r="B70" s="8"/>
      <c r="C70" s="8"/>
      <c r="D70" s="8"/>
      <c r="E70" s="8"/>
      <c r="F70" s="8"/>
      <c r="G70" s="8"/>
      <c r="H70" s="8"/>
      <c r="I70" s="8"/>
      <c r="J70" s="8"/>
      <c r="K70" s="9"/>
    </row>
    <row r="71" spans="8:8" s="10" ht="22.5" customFormat="1">
      <c r="A71" s="11">
        <v>1.0100526E8</v>
      </c>
      <c r="B71" s="12" t="s">
        <v>33</v>
      </c>
      <c r="C71" s="13">
        <v>7.4881157E7</v>
      </c>
      <c r="D71" s="11">
        <v>0.0</v>
      </c>
      <c r="E71" s="13">
        <v>6.9006E7</v>
      </c>
      <c r="F71" s="14">
        <v>0.0</v>
      </c>
      <c r="G71" s="13">
        <v>1.10819579E8</v>
      </c>
      <c r="H71" s="14">
        <v>0.0</v>
      </c>
      <c r="I71" s="16">
        <f>G71+H71</f>
        <v>1.10819579E8</v>
      </c>
      <c r="J71" s="16">
        <f>I71*1.1</f>
        <v>1.219015369E8</v>
      </c>
      <c r="K71" s="16">
        <f>J71*1.1</f>
        <v>1.3409169059000002E8</v>
      </c>
    </row>
    <row r="72" spans="8:8" s="10" ht="22.5" customFormat="1">
      <c r="A72" s="11">
        <v>1.0500526E8</v>
      </c>
      <c r="B72" s="12" t="s">
        <v>51</v>
      </c>
      <c r="C72" s="11">
        <v>0.0</v>
      </c>
      <c r="D72" s="13">
        <v>2.0E7</v>
      </c>
      <c r="E72" s="11" t="s">
        <v>18</v>
      </c>
      <c r="F72" s="14">
        <v>0.0</v>
      </c>
      <c r="G72" s="13">
        <v>3500000.0</v>
      </c>
      <c r="H72" s="15">
        <v>1.15E7</v>
      </c>
      <c r="I72" s="16">
        <f t="shared" si="52" ref="I72:I74">G72+H72</f>
        <v>1.5E7</v>
      </c>
      <c r="J72" s="16">
        <f t="shared" si="53" ref="J72:K72">I72*1.1</f>
        <v>1.6500000000000002E7</v>
      </c>
      <c r="K72" s="16">
        <f t="shared" si="53"/>
        <v>1.8150000000000004E7</v>
      </c>
    </row>
    <row r="73" spans="8:8" s="50" ht="22.5" customFormat="1">
      <c r="A73" s="51">
        <v>1.0601526E8</v>
      </c>
      <c r="B73" s="52" t="s">
        <v>50</v>
      </c>
      <c r="C73" s="51">
        <v>0.0</v>
      </c>
      <c r="D73" s="38">
        <v>1.2244061E8</v>
      </c>
      <c r="E73" s="51" t="s">
        <v>18</v>
      </c>
      <c r="F73" s="80">
        <v>7.3803375E7</v>
      </c>
      <c r="G73" s="38">
        <v>3500000.0</v>
      </c>
      <c r="H73" s="80">
        <v>2.02840065E8</v>
      </c>
      <c r="I73" s="16">
        <f t="shared" si="52"/>
        <v>2.06340065E8</v>
      </c>
      <c r="J73" s="16">
        <f t="shared" si="54" ref="J73:K73">I73*1.1</f>
        <v>2.2697407150000003E8</v>
      </c>
      <c r="K73" s="16">
        <f t="shared" si="54"/>
        <v>2.4967147865000007E8</v>
      </c>
    </row>
    <row r="74" spans="8:8" s="50" ht="22.5" customFormat="1">
      <c r="A74" s="51">
        <v>1.0701526E8</v>
      </c>
      <c r="B74" s="52" t="s">
        <v>52</v>
      </c>
      <c r="C74" s="51">
        <v>0.0</v>
      </c>
      <c r="D74" s="51">
        <v>0.0</v>
      </c>
      <c r="E74" s="51" t="s">
        <v>18</v>
      </c>
      <c r="F74" s="64">
        <v>0.0</v>
      </c>
      <c r="G74" s="38">
        <v>3500000.0</v>
      </c>
      <c r="H74" s="64">
        <v>0.0</v>
      </c>
      <c r="I74" s="16">
        <f t="shared" si="52"/>
        <v>3500000.0</v>
      </c>
      <c r="J74" s="16">
        <f t="shared" si="55" ref="J74:K74">I74*1.1</f>
        <v>3850000.0000000005</v>
      </c>
      <c r="K74" s="16">
        <f t="shared" si="55"/>
        <v>4235000.000000001</v>
      </c>
    </row>
    <row r="75" spans="8:8">
      <c r="A75" s="81"/>
      <c r="B75" s="82" t="s">
        <v>20</v>
      </c>
      <c r="C75" s="83">
        <f>SUM(C71:C74)</f>
        <v>7.4881157E7</v>
      </c>
      <c r="D75" s="83">
        <f>SUM(D71:D74)</f>
        <v>1.4244061E8</v>
      </c>
      <c r="E75" s="83">
        <f>SUM(C75:D75)</f>
        <v>2.17321767E8</v>
      </c>
      <c r="F75" s="84">
        <f>SUM(F71:F74)</f>
        <v>7.3803375E7</v>
      </c>
      <c r="G75" s="83">
        <f>SUM(G71:G74)</f>
        <v>1.21319579E8</v>
      </c>
      <c r="H75" s="84">
        <f>SUM(H71:H74)</f>
        <v>2.14340065E8</v>
      </c>
      <c r="I75" s="85">
        <f>SUM(F75:H75)</f>
        <v>4.09463019E8</v>
      </c>
      <c r="J75" s="85">
        <f>SUM(J73:J74)</f>
        <v>2.3082407150000003E8</v>
      </c>
      <c r="K75" s="85">
        <f>SUM(K73:K74)</f>
        <v>2.5390647865000007E8</v>
      </c>
    </row>
    <row r="76" spans="8:8">
      <c r="A76" s="70" t="s">
        <v>82</v>
      </c>
      <c r="B76" s="71"/>
      <c r="C76" s="71"/>
      <c r="D76" s="71"/>
      <c r="E76" s="71"/>
      <c r="F76" s="71"/>
      <c r="G76" s="71"/>
      <c r="H76" s="71"/>
      <c r="I76" s="71"/>
      <c r="J76" s="71"/>
      <c r="K76" s="72"/>
    </row>
    <row r="77" spans="8:8" s="10" ht="22.5" customFormat="1">
      <c r="A77" s="11">
        <v>2.0100526E8</v>
      </c>
      <c r="B77" s="12" t="s">
        <v>33</v>
      </c>
      <c r="C77" s="13">
        <v>1.13360808E8</v>
      </c>
      <c r="D77" s="11">
        <v>0.0</v>
      </c>
      <c r="E77" s="13">
        <v>1.0740098E8</v>
      </c>
      <c r="F77" s="14">
        <v>0.0</v>
      </c>
      <c r="G77" s="13">
        <v>8.1601004E7</v>
      </c>
      <c r="H77" s="14">
        <v>0.0</v>
      </c>
      <c r="I77" s="16">
        <f>G77+H77</f>
        <v>8.1601004E7</v>
      </c>
      <c r="J77" s="16">
        <f>I77*1.1</f>
        <v>8.97611044E7</v>
      </c>
      <c r="K77" s="16">
        <f>J77*1.1</f>
        <v>9.873721484000002E7</v>
      </c>
    </row>
    <row r="78" spans="8:8" ht="22.5">
      <c r="A78" s="11">
        <v>2.0202526E8</v>
      </c>
      <c r="B78" s="12" t="s">
        <v>78</v>
      </c>
      <c r="C78" s="13">
        <v>1.25E7</v>
      </c>
      <c r="D78" s="13">
        <v>2.59400244E8</v>
      </c>
      <c r="E78" s="13">
        <v>1.0492821E7</v>
      </c>
      <c r="F78" s="15">
        <v>2.01354659E8</v>
      </c>
      <c r="G78" s="13">
        <v>1.8556121E7</v>
      </c>
      <c r="H78" s="15">
        <v>2.73E8</v>
      </c>
      <c r="I78" s="16">
        <f t="shared" si="56" ref="I78:I80">G78+H78</f>
        <v>2.91556121E8</v>
      </c>
      <c r="J78" s="16">
        <f t="shared" si="57" ref="J78:K78">I78*1.1</f>
        <v>3.207117331E8</v>
      </c>
      <c r="K78" s="16">
        <f t="shared" si="57"/>
        <v>3.5278290641E8</v>
      </c>
    </row>
    <row r="79" spans="8:8" s="10" ht="22.5" customFormat="1">
      <c r="A79" s="11">
        <v>2.0204526E8</v>
      </c>
      <c r="B79" s="12" t="s">
        <v>80</v>
      </c>
      <c r="C79" s="13">
        <v>450000.0</v>
      </c>
      <c r="D79" s="11">
        <v>0.0</v>
      </c>
      <c r="E79" s="13">
        <v>400000.0</v>
      </c>
      <c r="F79" s="14">
        <v>0.0</v>
      </c>
      <c r="G79" s="13">
        <v>3500000.0</v>
      </c>
      <c r="H79" s="15">
        <v>0.0</v>
      </c>
      <c r="I79" s="16">
        <f t="shared" si="56"/>
        <v>3500000.0</v>
      </c>
      <c r="J79" s="16">
        <f t="shared" si="58" ref="J79:K79">I79*1.1</f>
        <v>3850000.0000000005</v>
      </c>
      <c r="K79" s="16">
        <f t="shared" si="58"/>
        <v>4235000.000000001</v>
      </c>
    </row>
    <row r="80" spans="8:8" ht="22.5">
      <c r="A80" s="11">
        <v>2.0203526E8</v>
      </c>
      <c r="B80" s="12" t="s">
        <v>79</v>
      </c>
      <c r="C80" s="11">
        <v>0.0</v>
      </c>
      <c r="D80" s="13">
        <v>0.0</v>
      </c>
      <c r="E80" s="11">
        <v>0.0</v>
      </c>
      <c r="F80" s="15">
        <v>0.0</v>
      </c>
      <c r="G80" s="13">
        <v>3500000.0</v>
      </c>
      <c r="H80" s="15">
        <v>5000000.0</v>
      </c>
      <c r="I80" s="16">
        <f t="shared" si="56"/>
        <v>8500000.0</v>
      </c>
      <c r="J80" s="16">
        <f t="shared" si="59" ref="J80:K80">I80*1.1</f>
        <v>9350000.0</v>
      </c>
      <c r="K80" s="16">
        <f t="shared" si="59"/>
        <v>1.0285E7</v>
      </c>
    </row>
    <row r="81" spans="8:8">
      <c r="A81" s="3"/>
      <c r="B81" s="17" t="s">
        <v>20</v>
      </c>
      <c r="C81" s="18">
        <f t="shared" si="60" ref="C81:K81">SUM(C77:C80)</f>
        <v>1.26310808E8</v>
      </c>
      <c r="D81" s="18">
        <f t="shared" si="60"/>
        <v>2.59400244E8</v>
      </c>
      <c r="E81" s="18">
        <f t="shared" si="60"/>
        <v>1.18293801E8</v>
      </c>
      <c r="F81" s="19">
        <f t="shared" si="60"/>
        <v>2.01354659E8</v>
      </c>
      <c r="G81" s="18">
        <f>SUM(G77:G80)</f>
        <v>1.07157125E8</v>
      </c>
      <c r="H81" s="19">
        <f t="shared" si="60"/>
        <v>2.78E8</v>
      </c>
      <c r="I81" s="21">
        <f t="shared" si="60"/>
        <v>3.85157125E8</v>
      </c>
      <c r="J81" s="21">
        <f t="shared" si="60"/>
        <v>4.236728375E8</v>
      </c>
      <c r="K81" s="21">
        <f t="shared" si="60"/>
        <v>4.6604012125000006E8</v>
      </c>
    </row>
    <row r="82" spans="8:8">
      <c r="A82" s="7" t="s">
        <v>83</v>
      </c>
      <c r="B82" s="8"/>
      <c r="C82" s="8"/>
      <c r="D82" s="8"/>
      <c r="E82" s="8"/>
      <c r="F82" s="8"/>
      <c r="G82" s="8"/>
      <c r="H82" s="8"/>
      <c r="I82" s="8"/>
      <c r="J82" s="8"/>
      <c r="K82" s="9"/>
    </row>
    <row r="83" spans="8:8" s="10" ht="22.5" customFormat="1">
      <c r="A83" s="11">
        <v>3.0101526E8</v>
      </c>
      <c r="B83" s="12" t="s">
        <v>37</v>
      </c>
      <c r="C83" s="13">
        <v>3.388468E7</v>
      </c>
      <c r="D83" s="11">
        <v>0.0</v>
      </c>
      <c r="E83" s="13">
        <v>3.19007E7</v>
      </c>
      <c r="F83" s="14">
        <v>0.0</v>
      </c>
      <c r="G83" s="13">
        <v>3.28597E7</v>
      </c>
      <c r="H83" s="14">
        <v>0.0</v>
      </c>
      <c r="I83" s="16">
        <f>G83+H83</f>
        <v>3.28597E7</v>
      </c>
      <c r="J83" s="16">
        <f>I83*1.1</f>
        <v>3.614567E7</v>
      </c>
      <c r="K83" s="16">
        <f>J83*1.1</f>
        <v>3.9760237E7</v>
      </c>
    </row>
    <row r="84" spans="8:8" s="50" ht="15.0" customFormat="1">
      <c r="A84" s="11">
        <v>3.0201526E8</v>
      </c>
      <c r="B84" s="12" t="s">
        <v>27</v>
      </c>
      <c r="C84" s="13">
        <v>1339240.0</v>
      </c>
      <c r="D84" s="11">
        <v>0.0</v>
      </c>
      <c r="E84" s="13">
        <v>1300900.0</v>
      </c>
      <c r="F84" s="14">
        <v>0.0</v>
      </c>
      <c r="G84" s="13">
        <v>3500800.0</v>
      </c>
      <c r="H84" s="68">
        <v>6500000.0</v>
      </c>
      <c r="I84" s="16">
        <f t="shared" si="61" ref="I84:I88">G84+H84</f>
        <v>1.00008E7</v>
      </c>
      <c r="J84" s="16">
        <f t="shared" si="62" ref="J84:K84">I84*1.1</f>
        <v>1.100088E7</v>
      </c>
      <c r="K84" s="16">
        <f t="shared" si="62"/>
        <v>1.2100968000000002E7</v>
      </c>
    </row>
    <row r="85" spans="8:8" s="50" ht="22.5" customFormat="1">
      <c r="A85" s="11" t="s">
        <v>71</v>
      </c>
      <c r="B85" s="12" t="s">
        <v>41</v>
      </c>
      <c r="C85" s="13">
        <v>0.0</v>
      </c>
      <c r="D85" s="11">
        <v>0.0</v>
      </c>
      <c r="E85" s="13">
        <v>0.0</v>
      </c>
      <c r="F85" s="14">
        <v>0.0</v>
      </c>
      <c r="G85" s="13">
        <v>3500000.0</v>
      </c>
      <c r="H85" s="15">
        <v>1.5E8</v>
      </c>
      <c r="I85" s="16">
        <f t="shared" si="61"/>
        <v>1.535E8</v>
      </c>
      <c r="J85" s="16">
        <f t="shared" si="63" ref="J85:K85">I85*1.1</f>
        <v>1.6885E8</v>
      </c>
      <c r="K85" s="16">
        <f t="shared" si="63"/>
        <v>1.8573500000000003E8</v>
      </c>
    </row>
    <row r="86" spans="8:8" s="50" ht="15.0" customFormat="1">
      <c r="A86" s="11">
        <v>3.0202526E8</v>
      </c>
      <c r="B86" s="12" t="s">
        <v>38</v>
      </c>
      <c r="C86" s="13">
        <v>2539000.0</v>
      </c>
      <c r="D86" s="13">
        <v>5.4646217E7</v>
      </c>
      <c r="E86" s="13">
        <v>1190400.0</v>
      </c>
      <c r="F86" s="15">
        <v>3.5151656E7</v>
      </c>
      <c r="G86" s="13">
        <v>3500400.0</v>
      </c>
      <c r="H86" s="15">
        <v>5.49E7</v>
      </c>
      <c r="I86" s="16">
        <f t="shared" si="61"/>
        <v>5.84004E7</v>
      </c>
      <c r="J86" s="16">
        <f t="shared" si="64" ref="J86:K86">I86*1.1</f>
        <v>6.424044000000001E7</v>
      </c>
      <c r="K86" s="16">
        <f t="shared" si="64"/>
        <v>7.066448400000001E7</v>
      </c>
    </row>
    <row r="87" spans="8:8" s="50" ht="22.5" customFormat="1">
      <c r="A87" s="11" t="s">
        <v>71</v>
      </c>
      <c r="B87" s="12" t="s">
        <v>40</v>
      </c>
      <c r="C87" s="13">
        <v>0.0</v>
      </c>
      <c r="D87" s="13">
        <v>0.0</v>
      </c>
      <c r="E87" s="13">
        <v>0.0</v>
      </c>
      <c r="F87" s="15">
        <v>0.0</v>
      </c>
      <c r="G87" s="13">
        <v>3500000.0</v>
      </c>
      <c r="H87" s="15">
        <v>0.0</v>
      </c>
      <c r="I87" s="16">
        <f t="shared" si="61"/>
        <v>3500000.0</v>
      </c>
      <c r="J87" s="16">
        <f t="shared" si="65" ref="J87:K87">I87*1.1</f>
        <v>3850000.0000000005</v>
      </c>
      <c r="K87" s="16">
        <f t="shared" si="65"/>
        <v>4235000.000000001</v>
      </c>
    </row>
    <row r="88" spans="8:8" s="50" ht="22.5" customFormat="1">
      <c r="A88" s="11">
        <v>3.0301526E8</v>
      </c>
      <c r="B88" s="12" t="s">
        <v>39</v>
      </c>
      <c r="C88" s="13">
        <v>896000.0</v>
      </c>
      <c r="D88" s="11">
        <v>0.0</v>
      </c>
      <c r="E88" s="13">
        <v>895183.0</v>
      </c>
      <c r="F88" s="14">
        <v>0.0</v>
      </c>
      <c r="G88" s="13">
        <v>3990161.0</v>
      </c>
      <c r="H88" s="15">
        <v>1.0E7</v>
      </c>
      <c r="I88" s="16">
        <f t="shared" si="61"/>
        <v>1.3990161E7</v>
      </c>
      <c r="J88" s="16">
        <f t="shared" si="66" ref="J88:K88">I88*1.1</f>
        <v>1.5389177100000001E7</v>
      </c>
      <c r="K88" s="16">
        <f t="shared" si="66"/>
        <v>1.6928094810000002E7</v>
      </c>
    </row>
    <row r="89" spans="8:8">
      <c r="A89" s="3"/>
      <c r="B89" s="17" t="s">
        <v>20</v>
      </c>
      <c r="C89" s="18">
        <f t="shared" si="67" ref="C89:K89">SUM(C83:C88)</f>
        <v>3.865892E7</v>
      </c>
      <c r="D89" s="18">
        <f t="shared" si="67"/>
        <v>5.4646217E7</v>
      </c>
      <c r="E89" s="18">
        <f t="shared" si="67"/>
        <v>3.5287183E7</v>
      </c>
      <c r="F89" s="19">
        <f t="shared" si="67"/>
        <v>3.5151656E7</v>
      </c>
      <c r="G89" s="18">
        <f>SUM(G83:G88)</f>
        <v>5.0851061E7</v>
      </c>
      <c r="H89" s="19">
        <f t="shared" si="67"/>
        <v>2.214E8</v>
      </c>
      <c r="I89" s="21">
        <f t="shared" si="67"/>
        <v>2.72251061E8</v>
      </c>
      <c r="J89" s="21">
        <f t="shared" si="67"/>
        <v>2.994761671E8</v>
      </c>
      <c r="K89" s="21">
        <f t="shared" si="67"/>
        <v>3.2942378381000006E8</v>
      </c>
    </row>
    <row r="90" spans="8:8">
      <c r="A90" s="7" t="s">
        <v>84</v>
      </c>
      <c r="B90" s="8"/>
      <c r="C90" s="8"/>
      <c r="D90" s="8"/>
      <c r="E90" s="8"/>
      <c r="F90" s="8"/>
      <c r="G90" s="8"/>
      <c r="H90" s="8"/>
      <c r="I90" s="8"/>
      <c r="J90" s="8"/>
      <c r="K90" s="9"/>
    </row>
    <row r="91" spans="8:8" s="10" ht="22.5" customFormat="1">
      <c r="A91" s="11">
        <v>7.0101526E8</v>
      </c>
      <c r="B91" s="12" t="s">
        <v>29</v>
      </c>
      <c r="C91" s="13">
        <v>5.1889578E7</v>
      </c>
      <c r="D91" s="11">
        <v>0.0</v>
      </c>
      <c r="E91" s="13">
        <v>4.8400883E7</v>
      </c>
      <c r="F91" s="14">
        <v>0.0</v>
      </c>
      <c r="G91" s="13">
        <v>5.2609984E7</v>
      </c>
      <c r="H91" s="14">
        <v>0.0</v>
      </c>
      <c r="I91" s="16">
        <f>G91+H91</f>
        <v>5.2609984E7</v>
      </c>
      <c r="J91" s="16">
        <f>I91*1.1</f>
        <v>5.7870982400000006E7</v>
      </c>
      <c r="K91" s="16">
        <f>J91*1.1</f>
        <v>6.365808064000001E7</v>
      </c>
    </row>
    <row r="92" spans="8:8" s="10" ht="15.0" customFormat="1">
      <c r="A92" s="11">
        <v>9.0201526E8</v>
      </c>
      <c r="B92" s="12" t="s">
        <v>31</v>
      </c>
      <c r="C92" s="13">
        <v>3251300.0</v>
      </c>
      <c r="D92" s="13">
        <v>5.41435E7</v>
      </c>
      <c r="E92" s="13">
        <v>2504500.0</v>
      </c>
      <c r="F92" s="15">
        <v>3.0097534E7</v>
      </c>
      <c r="G92" s="13">
        <v>3504500.0</v>
      </c>
      <c r="H92" s="15">
        <v>3.4530754E7</v>
      </c>
      <c r="I92" s="16">
        <f t="shared" si="68" ref="I92:I95">G92+H92</f>
        <v>3.8035254E7</v>
      </c>
      <c r="J92" s="16">
        <f t="shared" si="69" ref="J92:K92">I92*1.1</f>
        <v>4.1838779400000006E7</v>
      </c>
      <c r="K92" s="16">
        <f t="shared" si="69"/>
        <v>4.602265734000001E7</v>
      </c>
    </row>
    <row r="93" spans="8:8" s="10" ht="22.5" customFormat="1">
      <c r="A93" s="11">
        <v>9.0203526E8</v>
      </c>
      <c r="B93" s="12" t="s">
        <v>30</v>
      </c>
      <c r="C93" s="13">
        <v>1725000.0</v>
      </c>
      <c r="D93" s="11">
        <v>0.0</v>
      </c>
      <c r="E93" s="13">
        <v>1625000.0</v>
      </c>
      <c r="F93" s="14">
        <v>0.0</v>
      </c>
      <c r="G93" s="13">
        <v>3615005.0</v>
      </c>
      <c r="H93" s="15">
        <v>1.0E7</v>
      </c>
      <c r="I93" s="16">
        <f t="shared" si="68"/>
        <v>1.3615005E7</v>
      </c>
      <c r="J93" s="16">
        <f t="shared" si="70" ref="J93:K93">I93*1.1</f>
        <v>1.4976505500000002E7</v>
      </c>
      <c r="K93" s="16">
        <f t="shared" si="70"/>
        <v>1.6474156050000003E7</v>
      </c>
    </row>
    <row r="94" spans="8:8" s="10" ht="15.0" customFormat="1">
      <c r="A94" s="11" t="s">
        <v>71</v>
      </c>
      <c r="B94" s="12" t="s">
        <v>32</v>
      </c>
      <c r="C94" s="13">
        <v>0.0</v>
      </c>
      <c r="D94" s="11">
        <v>0.0</v>
      </c>
      <c r="E94" s="13">
        <v>0.0</v>
      </c>
      <c r="F94" s="14">
        <v>0.0</v>
      </c>
      <c r="G94" s="13">
        <v>3500000.0</v>
      </c>
      <c r="H94" s="14">
        <v>0.0</v>
      </c>
      <c r="I94" s="16">
        <f t="shared" si="68"/>
        <v>3500000.0</v>
      </c>
      <c r="J94" s="16">
        <f t="shared" si="71" ref="J94:K94">I94*1.1</f>
        <v>3850000.0000000005</v>
      </c>
      <c r="K94" s="16">
        <f t="shared" si="71"/>
        <v>4235000.000000001</v>
      </c>
    </row>
    <row r="95" spans="8:8" s="10" ht="22.5" customFormat="1">
      <c r="A95" s="11" t="s">
        <v>71</v>
      </c>
      <c r="B95" s="12" t="s">
        <v>143</v>
      </c>
      <c r="C95" s="13">
        <v>0.0</v>
      </c>
      <c r="D95" s="11">
        <v>0.0</v>
      </c>
      <c r="E95" s="13">
        <v>0.0</v>
      </c>
      <c r="F95" s="14">
        <v>0.0</v>
      </c>
      <c r="G95" s="13">
        <v>3500000.0</v>
      </c>
      <c r="H95" s="14">
        <v>0.0</v>
      </c>
      <c r="I95" s="16">
        <f t="shared" si="68"/>
        <v>3500000.0</v>
      </c>
      <c r="J95" s="16">
        <f t="shared" si="72" ref="J95:K95">I95*1.1</f>
        <v>3850000.0000000005</v>
      </c>
      <c r="K95" s="16">
        <f t="shared" si="72"/>
        <v>4235000.000000001</v>
      </c>
    </row>
    <row r="96" spans="8:8">
      <c r="A96" s="3"/>
      <c r="B96" s="17" t="s">
        <v>20</v>
      </c>
      <c r="C96" s="18">
        <f t="shared" si="73" ref="C96:K96">SUM(C91:C95)</f>
        <v>5.6865878E7</v>
      </c>
      <c r="D96" s="18">
        <f t="shared" si="73"/>
        <v>5.41435E7</v>
      </c>
      <c r="E96" s="18">
        <f t="shared" si="73"/>
        <v>5.2530383E7</v>
      </c>
      <c r="F96" s="19">
        <f t="shared" si="73"/>
        <v>3.0097534E7</v>
      </c>
      <c r="G96" s="18">
        <f>SUM(G91:G95)</f>
        <v>6.6729489E7</v>
      </c>
      <c r="H96" s="19">
        <f t="shared" si="73"/>
        <v>4.4530754E7</v>
      </c>
      <c r="I96" s="21">
        <f t="shared" si="73"/>
        <v>1.11260243E8</v>
      </c>
      <c r="J96" s="21">
        <f t="shared" si="73"/>
        <v>1.2238626730000001E8</v>
      </c>
      <c r="K96" s="21">
        <f t="shared" si="73"/>
        <v>1.3462489403000003E8</v>
      </c>
    </row>
    <row r="97" spans="8:8">
      <c r="A97" s="7" t="s">
        <v>85</v>
      </c>
      <c r="B97" s="8"/>
      <c r="C97" s="8"/>
      <c r="D97" s="8"/>
      <c r="E97" s="8"/>
      <c r="F97" s="8"/>
      <c r="G97" s="8"/>
      <c r="H97" s="8"/>
      <c r="I97" s="8"/>
      <c r="J97" s="8"/>
      <c r="K97" s="9"/>
    </row>
    <row r="98" spans="8:8" s="10" ht="22.5" customFormat="1">
      <c r="A98" s="11">
        <v>1.00100526E9</v>
      </c>
      <c r="B98" s="12" t="s">
        <v>33</v>
      </c>
      <c r="C98" s="13">
        <v>6.311329E7</v>
      </c>
      <c r="D98" s="11">
        <v>0.0</v>
      </c>
      <c r="E98" s="13">
        <v>5.5586738E7</v>
      </c>
      <c r="F98" s="14">
        <v>0.0</v>
      </c>
      <c r="G98" s="13">
        <v>6.611329E7</v>
      </c>
      <c r="H98" s="14">
        <v>0.0</v>
      </c>
      <c r="I98" s="16">
        <v>6.611329E7</v>
      </c>
      <c r="J98" s="16">
        <f>I98*1.1</f>
        <v>7.2724619E7</v>
      </c>
      <c r="K98" s="16">
        <f>J98*1.1</f>
        <v>7.99970809E7</v>
      </c>
    </row>
    <row r="99" spans="8:8">
      <c r="A99" s="3"/>
      <c r="B99" s="17" t="s">
        <v>20</v>
      </c>
      <c r="C99" s="18">
        <v>6.611329E7</v>
      </c>
      <c r="D99" s="17">
        <v>0.0</v>
      </c>
      <c r="E99" s="18">
        <v>5.5586738E7</v>
      </c>
      <c r="F99" s="33">
        <v>0.0</v>
      </c>
      <c r="G99" s="18">
        <f>SUM(G98)</f>
        <v>6.611329E7</v>
      </c>
      <c r="H99" s="33">
        <v>0.0</v>
      </c>
      <c r="I99" s="21">
        <f>SUM(I98)</f>
        <v>6.611329E7</v>
      </c>
      <c r="J99" s="21">
        <f>SUM(J98)</f>
        <v>7.2724619E7</v>
      </c>
      <c r="K99" s="21">
        <f>SUM(K98)</f>
        <v>7.99970809E7</v>
      </c>
    </row>
    <row r="100" spans="8:8">
      <c r="A100" s="7" t="s">
        <v>86</v>
      </c>
      <c r="B100" s="8"/>
      <c r="C100" s="8"/>
      <c r="D100" s="8"/>
      <c r="E100" s="8"/>
      <c r="F100" s="8"/>
      <c r="G100" s="8"/>
      <c r="H100" s="8"/>
      <c r="I100" s="8"/>
      <c r="J100" s="8"/>
      <c r="K100" s="9"/>
    </row>
    <row r="101" spans="8:8" s="10" ht="22.5" customFormat="1">
      <c r="A101" s="11">
        <v>1.0100526E8</v>
      </c>
      <c r="B101" s="12" t="s">
        <v>81</v>
      </c>
      <c r="C101" s="13">
        <v>3.44251254E8</v>
      </c>
      <c r="D101" s="11">
        <v>0.0</v>
      </c>
      <c r="E101" s="13">
        <v>3.222003E8</v>
      </c>
      <c r="F101" s="14">
        <v>0.0</v>
      </c>
      <c r="G101" s="13">
        <v>2.30019258E8</v>
      </c>
      <c r="H101" s="15">
        <v>8000000.0</v>
      </c>
      <c r="I101" s="16">
        <f>G101+H101</f>
        <v>2.38019258E8</v>
      </c>
      <c r="J101" s="16">
        <f>I101*1.1</f>
        <v>2.618211838E8</v>
      </c>
      <c r="K101" s="16">
        <f>J101*1.1</f>
        <v>2.8800330218E8</v>
      </c>
    </row>
    <row r="102" spans="8:8" s="10" ht="22.5" customFormat="1">
      <c r="A102" s="11">
        <v>1.0100526E8</v>
      </c>
      <c r="B102" s="12" t="s">
        <v>55</v>
      </c>
      <c r="C102" s="13">
        <v>2784552.0</v>
      </c>
      <c r="D102" s="11">
        <v>0.0</v>
      </c>
      <c r="E102" s="13">
        <v>2717553.0</v>
      </c>
      <c r="F102" s="14">
        <v>0.0</v>
      </c>
      <c r="G102" s="13">
        <v>3713753.0</v>
      </c>
      <c r="H102" s="15">
        <v>5000000.0</v>
      </c>
      <c r="I102" s="16">
        <f t="shared" si="74" ref="I102:I105">G102+H102</f>
        <v>8713753.0</v>
      </c>
      <c r="J102" s="16">
        <f t="shared" si="75" ref="J102:K102">I102*1.1</f>
        <v>9585128.3</v>
      </c>
      <c r="K102" s="16">
        <f t="shared" si="75"/>
        <v>1.054364113E7</v>
      </c>
    </row>
    <row r="103" spans="8:8" s="10" ht="33.75" customFormat="1">
      <c r="A103" s="11">
        <v>7.0100526E8</v>
      </c>
      <c r="B103" s="12" t="s">
        <v>56</v>
      </c>
      <c r="C103" s="13">
        <v>2174000.0</v>
      </c>
      <c r="D103" s="13">
        <v>3.0E7</v>
      </c>
      <c r="E103" s="13">
        <v>2.09004E7</v>
      </c>
      <c r="F103" s="15">
        <v>5126336.0</v>
      </c>
      <c r="G103" s="13">
        <v>3720400.0</v>
      </c>
      <c r="H103" s="15">
        <v>0.0</v>
      </c>
      <c r="I103" s="16">
        <f t="shared" si="74"/>
        <v>3720400.0</v>
      </c>
      <c r="J103" s="16">
        <f t="shared" si="76" ref="J103:K103">I103*1.1</f>
        <v>4092440.0000000005</v>
      </c>
      <c r="K103" s="16">
        <f t="shared" si="76"/>
        <v>4501684.000000001</v>
      </c>
    </row>
    <row r="104" spans="8:8" s="10" ht="22.5" customFormat="1">
      <c r="A104" s="11">
        <v>7.1000526E8</v>
      </c>
      <c r="B104" s="12" t="s">
        <v>53</v>
      </c>
      <c r="C104" s="13">
        <v>1356500.0</v>
      </c>
      <c r="D104" s="11">
        <v>0.0</v>
      </c>
      <c r="E104" s="13">
        <v>900000.0</v>
      </c>
      <c r="F104" s="14">
        <v>0.0</v>
      </c>
      <c r="G104" s="13">
        <v>1.10310134E8</v>
      </c>
      <c r="H104" s="14">
        <v>0.0</v>
      </c>
      <c r="I104" s="16">
        <f t="shared" si="74"/>
        <v>1.10310134E8</v>
      </c>
      <c r="J104" s="16">
        <f t="shared" si="77" ref="J104:K104">I104*1.1</f>
        <v>1.213411474E8</v>
      </c>
      <c r="K104" s="16">
        <f t="shared" si="77"/>
        <v>1.3347526214000002E8</v>
      </c>
    </row>
    <row r="105" spans="8:8" s="10" ht="15.0" customFormat="1">
      <c r="A105" s="11">
        <v>7.1000526E8</v>
      </c>
      <c r="B105" s="12" t="s">
        <v>54</v>
      </c>
      <c r="C105" s="11">
        <v>0.0</v>
      </c>
      <c r="D105" s="11">
        <v>0.0</v>
      </c>
      <c r="E105" s="11">
        <v>0.0</v>
      </c>
      <c r="F105" s="14">
        <v>0.0</v>
      </c>
      <c r="G105" s="13">
        <v>3500000.0</v>
      </c>
      <c r="H105" s="15">
        <v>5.0E7</v>
      </c>
      <c r="I105" s="16">
        <f t="shared" si="74"/>
        <v>5.35E7</v>
      </c>
      <c r="J105" s="16">
        <f t="shared" si="78" ref="J105:K105">I105*1.1</f>
        <v>5.885000000000001E7</v>
      </c>
      <c r="K105" s="16">
        <f t="shared" si="78"/>
        <v>6.4735000000000015E7</v>
      </c>
    </row>
    <row r="106" spans="8:8">
      <c r="A106" s="3"/>
      <c r="B106" s="17" t="s">
        <v>20</v>
      </c>
      <c r="C106" s="18">
        <f t="shared" si="79" ref="C106:H106">SUM(C101:C105)</f>
        <v>3.50566306E8</v>
      </c>
      <c r="D106" s="18">
        <f t="shared" si="79"/>
        <v>3.0E7</v>
      </c>
      <c r="E106" s="18">
        <f t="shared" si="79"/>
        <v>3.46718253E8</v>
      </c>
      <c r="F106" s="19">
        <f t="shared" si="79"/>
        <v>5126336.0</v>
      </c>
      <c r="G106" s="86">
        <f>SUM(G101:G105)</f>
        <v>3.51263545E8</v>
      </c>
      <c r="H106" s="19">
        <f t="shared" si="79"/>
        <v>6.3E7</v>
      </c>
      <c r="I106" s="21">
        <f>SUM(I101:I105)</f>
        <v>4.14263545E8</v>
      </c>
      <c r="J106" s="21">
        <f>SUM(J101:J105)</f>
        <v>4.556898995E8</v>
      </c>
      <c r="K106" s="21">
        <f>SUM(K101:K105)</f>
        <v>5.0125888945000005E8</v>
      </c>
    </row>
    <row r="107" spans="8:8">
      <c r="A107" s="7" t="s">
        <v>87</v>
      </c>
      <c r="B107" s="8"/>
      <c r="C107" s="8"/>
      <c r="D107" s="8"/>
      <c r="E107" s="8"/>
      <c r="F107" s="8"/>
      <c r="G107" s="8"/>
      <c r="H107" s="8"/>
      <c r="I107" s="8"/>
      <c r="J107" s="8"/>
      <c r="K107" s="9"/>
    </row>
    <row r="108" spans="8:8" ht="22.5">
      <c r="A108" s="27">
        <v>1.0100526E8</v>
      </c>
      <c r="B108" s="28" t="s">
        <v>15</v>
      </c>
      <c r="C108" s="29">
        <v>4.719597E7</v>
      </c>
      <c r="D108" s="29">
        <v>1.63460354E8</v>
      </c>
      <c r="E108" s="29">
        <v>4.5741477E7</v>
      </c>
      <c r="F108" s="31">
        <v>4.0047274E7</v>
      </c>
      <c r="G108" s="38">
        <v>1.3599718E7</v>
      </c>
      <c r="H108" s="31">
        <v>0.0</v>
      </c>
      <c r="I108" s="32">
        <f>G108+H108</f>
        <v>1.3599718E7</v>
      </c>
      <c r="J108" s="32">
        <f>I108*1.1</f>
        <v>1.49596898E7</v>
      </c>
      <c r="K108" s="32">
        <f>J108*1.1</f>
        <v>1.6455658780000003E7</v>
      </c>
    </row>
    <row r="109" spans="8:8" ht="22.5">
      <c r="A109" s="27" t="s">
        <v>71</v>
      </c>
      <c r="B109" s="87" t="s">
        <v>117</v>
      </c>
      <c r="C109" s="29">
        <v>0.0</v>
      </c>
      <c r="D109" s="29">
        <v>0.0</v>
      </c>
      <c r="E109" s="29">
        <v>0.0</v>
      </c>
      <c r="F109" s="31">
        <v>0.0</v>
      </c>
      <c r="G109" s="29">
        <v>3500000.0</v>
      </c>
      <c r="H109" s="31">
        <v>2.5461421E7</v>
      </c>
      <c r="I109" s="32">
        <f t="shared" si="80" ref="I109:I110">G109+H109</f>
        <v>2.8961421E7</v>
      </c>
      <c r="J109" s="32">
        <f t="shared" si="81" ref="J109:K109">I109*1.1</f>
        <v>3.18575631E7</v>
      </c>
      <c r="K109" s="32">
        <f t="shared" si="81"/>
        <v>3.5043319410000004E7</v>
      </c>
    </row>
    <row r="110" spans="8:8" ht="22.5">
      <c r="A110" s="27" t="s">
        <v>71</v>
      </c>
      <c r="B110" s="87" t="s">
        <v>118</v>
      </c>
      <c r="C110" s="29">
        <v>0.0</v>
      </c>
      <c r="D110" s="29">
        <v>0.0</v>
      </c>
      <c r="E110" s="29">
        <v>0.0</v>
      </c>
      <c r="F110" s="31">
        <v>0.0</v>
      </c>
      <c r="G110" s="29">
        <v>3500000.0</v>
      </c>
      <c r="H110" s="31">
        <v>9887383.0</v>
      </c>
      <c r="I110" s="32">
        <f t="shared" si="80"/>
        <v>1.3387383E7</v>
      </c>
      <c r="J110" s="32">
        <f t="shared" si="82" ref="J110:K110">I110*1.1</f>
        <v>1.47261213E7</v>
      </c>
      <c r="K110" s="32">
        <f t="shared" si="82"/>
        <v>1.6198733430000002E7</v>
      </c>
    </row>
    <row r="111" spans="8:8">
      <c r="A111" s="3"/>
      <c r="B111" s="17" t="s">
        <v>20</v>
      </c>
      <c r="C111" s="18">
        <f t="shared" si="83" ref="C111:K111">SUM(C108:C110)</f>
        <v>4.719597E7</v>
      </c>
      <c r="D111" s="18">
        <f t="shared" si="83"/>
        <v>1.63460354E8</v>
      </c>
      <c r="E111" s="18">
        <f t="shared" si="83"/>
        <v>4.5741477E7</v>
      </c>
      <c r="F111" s="19">
        <f t="shared" si="83"/>
        <v>4.0047274E7</v>
      </c>
      <c r="G111" s="18">
        <f>SUM(G108:G110)</f>
        <v>2.0599718E7</v>
      </c>
      <c r="H111" s="19">
        <f t="shared" si="83"/>
        <v>3.5348804E7</v>
      </c>
      <c r="I111" s="21">
        <f t="shared" si="83"/>
        <v>5.5948522E7</v>
      </c>
      <c r="J111" s="21">
        <f t="shared" si="83"/>
        <v>6.15433742E7</v>
      </c>
      <c r="K111" s="21">
        <f t="shared" si="83"/>
        <v>6.769771162E7</v>
      </c>
    </row>
    <row r="112" spans="8:8">
      <c r="A112" s="3"/>
      <c r="B112" s="17" t="s">
        <v>28</v>
      </c>
      <c r="C112" s="18">
        <v>4.77883236E9</v>
      </c>
      <c r="D112" s="18">
        <v>2.053785299E9</v>
      </c>
      <c r="E112" s="18">
        <v>4.556489497E9</v>
      </c>
      <c r="F112" s="19">
        <v>1.284464422E9</v>
      </c>
      <c r="G112" s="18">
        <f>G111+G106+G99+G96+G89+G81+G75+G69+G64+G58+G53+G45+G39+G34+G28+G20+G14+G10</f>
        <v>4.948434361E9</v>
      </c>
      <c r="H112" s="19">
        <f>H111+H106+H99+H96+H89+H81+H75+H69+H64+H58+H53+H45+H39+H34+H28+H20+H14+H10</f>
        <v>2.490371491E9</v>
      </c>
      <c r="I112" s="21">
        <f>G112+H112</f>
        <v>7.438805852E9</v>
      </c>
      <c r="J112" s="21">
        <f>I112*1.1</f>
        <v>8.182686437200001E9</v>
      </c>
      <c r="K112" s="21">
        <f>J112*1.1</f>
        <v>9.000955080920002E9</v>
      </c>
    </row>
    <row r="113" spans="8:8">
      <c r="A113" s="88"/>
      <c r="B113" s="89" t="s">
        <v>149</v>
      </c>
      <c r="C113" s="88"/>
      <c r="D113" s="88"/>
      <c r="E113" s="88"/>
      <c r="F113" s="88"/>
      <c r="G113" s="90">
        <f>G112/I112*100</f>
        <v>66.52189154351383</v>
      </c>
      <c r="H113" s="91">
        <f>H112/I112*100</f>
        <v>33.47810845648617</v>
      </c>
      <c r="I113" s="92"/>
      <c r="J113" s="88"/>
      <c r="K113" s="88"/>
    </row>
  </sheetData>
  <mergeCells count="24">
    <mergeCell ref="A107:K107"/>
    <mergeCell ref="A65:K65"/>
    <mergeCell ref="J2:K2"/>
    <mergeCell ref="A46:K46"/>
    <mergeCell ref="A40:K40"/>
    <mergeCell ref="G2:I2"/>
    <mergeCell ref="A11:K11"/>
    <mergeCell ref="A5:K5"/>
    <mergeCell ref="A1:K1"/>
    <mergeCell ref="A54:K54"/>
    <mergeCell ref="A15:K15"/>
    <mergeCell ref="A36:K36"/>
    <mergeCell ref="A21:K21"/>
    <mergeCell ref="A22:K22"/>
    <mergeCell ref="A29:K29"/>
    <mergeCell ref="A35:K35"/>
    <mergeCell ref="A60:K60"/>
    <mergeCell ref="A59:K59"/>
    <mergeCell ref="A100:K100"/>
    <mergeCell ref="A97:K97"/>
    <mergeCell ref="A82:K82"/>
    <mergeCell ref="A90:K90"/>
    <mergeCell ref="A70:K70"/>
    <mergeCell ref="A76:K76"/>
  </mergeCells>
  <pageMargins left="0.7" right="0.7" top="0.75" bottom="0.75" header="0.3" footer="0.3"/>
  <pageSetup paperSize="9" scale="99"/>
</worksheet>
</file>

<file path=xl/worksheets/sheet2.xml><?xml version="1.0" encoding="utf-8"?>
<worksheet xmlns:r="http://schemas.openxmlformats.org/officeDocument/2006/relationships" xmlns="http://schemas.openxmlformats.org/spreadsheetml/2006/main">
  <dimension ref="A1:L22"/>
  <sheetViews>
    <sheetView workbookViewId="0" zoomScale="130">
      <selection activeCell="D14" sqref="D14"/>
    </sheetView>
  </sheetViews>
  <sheetFormatPr defaultRowHeight="15.0" defaultColWidth="10"/>
  <cols>
    <col min="2" max="2" customWidth="1" width="31.710938" style="0"/>
    <col min="3" max="3" customWidth="1" width="11.285156" style="0"/>
    <col min="4" max="4" customWidth="1" width="11.5703125" style="0"/>
    <col min="5" max="5" customWidth="1" width="12.285156" style="0"/>
    <col min="6" max="6" customWidth="1" width="12.285156" style="0"/>
    <col min="7" max="7" customWidth="1" width="17.855469" style="0"/>
    <col min="8" max="8" customWidth="1" width="12.425781" style="0"/>
    <col min="9" max="9" customWidth="1" width="11.140625" style="0"/>
    <col min="10" max="10" hidden="1" width="0.0" style="0"/>
    <col min="11" max="11" hidden="1" width="11.5703125" style="0"/>
    <col min="257" max="16384" width="9" style="0" hidden="0"/>
  </cols>
  <sheetData>
    <row r="1" spans="8:8" ht="36.75">
      <c r="A1" s="93" t="s">
        <v>92</v>
      </c>
      <c r="B1" s="94" t="s">
        <v>93</v>
      </c>
      <c r="C1" s="95" t="s">
        <v>94</v>
      </c>
      <c r="D1" s="96" t="s">
        <v>95</v>
      </c>
      <c r="E1" s="96" t="s">
        <v>94</v>
      </c>
      <c r="F1" s="96" t="s">
        <v>96</v>
      </c>
      <c r="G1" s="96" t="s">
        <v>146</v>
      </c>
      <c r="H1" s="97" t="s">
        <v>97</v>
      </c>
      <c r="I1" s="98"/>
    </row>
    <row r="2" spans="8:8" ht="15.75">
      <c r="A2" s="99"/>
      <c r="B2" s="100"/>
      <c r="C2" s="101" t="s">
        <v>6</v>
      </c>
      <c r="D2" s="101" t="s">
        <v>6</v>
      </c>
      <c r="E2" s="101" t="s">
        <v>98</v>
      </c>
      <c r="F2" s="101" t="s">
        <v>8</v>
      </c>
      <c r="G2" s="101" t="s">
        <v>8</v>
      </c>
      <c r="H2" s="101" t="s">
        <v>9</v>
      </c>
      <c r="I2" s="101" t="s">
        <v>10</v>
      </c>
    </row>
    <row r="3" spans="8:8" ht="15.75">
      <c r="A3" s="99">
        <v>9910201.0</v>
      </c>
      <c r="B3" s="100" t="s">
        <v>99</v>
      </c>
      <c r="C3" s="102">
        <v>5.135340036E9</v>
      </c>
      <c r="D3" s="102">
        <v>5.135340036E9</v>
      </c>
      <c r="E3" s="102">
        <v>5.135340036E9</v>
      </c>
      <c r="F3" s="102">
        <f>K6</f>
        <v>5.546167239E9</v>
      </c>
      <c r="G3" s="102">
        <v>5.32872449E9</v>
      </c>
      <c r="H3" s="103">
        <f>G3*1.1</f>
        <v>5.861596939E9</v>
      </c>
      <c r="I3" s="103">
        <f>H3*1.1</f>
        <v>6.447756632900001E9</v>
      </c>
    </row>
    <row r="4" spans="8:8" ht="15.75">
      <c r="A4" s="99"/>
      <c r="B4" s="100" t="s">
        <v>100</v>
      </c>
      <c r="C4" s="102">
        <v>8.38910105E8</v>
      </c>
      <c r="D4" s="102">
        <v>8.39910105E8</v>
      </c>
      <c r="E4" s="102">
        <v>5.55E8</v>
      </c>
      <c r="F4" s="102">
        <f>K7</f>
        <v>0.0</v>
      </c>
      <c r="G4" s="102">
        <v>4.3E8</v>
      </c>
      <c r="H4" s="103">
        <f t="shared" si="0" ref="H4:I4">G4*1.1</f>
        <v>4.7300000000000006E8</v>
      </c>
      <c r="I4" s="103">
        <f t="shared" si="0"/>
        <v>5.203000000000001E8</v>
      </c>
    </row>
    <row r="5" spans="8:8" ht="15.75">
      <c r="A5" s="99" t="s">
        <v>101</v>
      </c>
      <c r="B5" s="100" t="s">
        <v>116</v>
      </c>
      <c r="C5" s="102">
        <v>2.95E8</v>
      </c>
      <c r="D5" s="102">
        <v>8.5625497E7</v>
      </c>
      <c r="E5" s="102">
        <v>2.65E8</v>
      </c>
      <c r="F5" s="102">
        <f>K8</f>
        <v>1.00181832E8</v>
      </c>
      <c r="G5" s="102">
        <v>3.45511825E8</v>
      </c>
      <c r="H5" s="103">
        <f t="shared" si="1" ref="H5:I6">G5*1.1</f>
        <v>3.8006300750000006E8</v>
      </c>
      <c r="I5" s="103">
        <f t="shared" si="1"/>
        <v>4.180693082500001E8</v>
      </c>
    </row>
    <row r="6" spans="8:8" ht="15.75">
      <c r="A6" s="99" t="s">
        <v>101</v>
      </c>
      <c r="B6" s="100" t="s">
        <v>115</v>
      </c>
      <c r="C6" s="102">
        <v>0.0</v>
      </c>
      <c r="D6" s="102">
        <v>0.0</v>
      </c>
      <c r="E6" s="102">
        <v>0.0</v>
      </c>
      <c r="F6" s="102">
        <v>0.0</v>
      </c>
      <c r="G6" s="102">
        <v>3.5125414E7</v>
      </c>
      <c r="H6" s="103">
        <f t="shared" si="1"/>
        <v>3.8637955400000006E7</v>
      </c>
      <c r="I6" s="103">
        <f t="shared" si="1"/>
        <v>4.250175094000001E7</v>
      </c>
      <c r="K6" s="104">
        <v>5.546167239E9</v>
      </c>
    </row>
    <row r="7" spans="8:8" ht="15.75">
      <c r="A7" s="99"/>
      <c r="B7" s="100" t="s">
        <v>102</v>
      </c>
      <c r="C7" s="100">
        <v>0.0</v>
      </c>
      <c r="D7" s="102">
        <v>8.1280488E7</v>
      </c>
      <c r="E7" s="102">
        <v>1.55E8</v>
      </c>
      <c r="F7" s="102">
        <f>K9</f>
        <v>9.5552226E7</v>
      </c>
      <c r="G7" s="102">
        <v>2.3E8</v>
      </c>
      <c r="H7" s="103">
        <f t="shared" si="2" ref="H7:I7">G7*1.1</f>
        <v>2.5300000000000003E8</v>
      </c>
      <c r="I7" s="103">
        <f t="shared" si="2"/>
        <v>2.7830000000000006E8</v>
      </c>
      <c r="K7" s="99">
        <v>0.0</v>
      </c>
    </row>
    <row r="8" spans="8:8" ht="15.75">
      <c r="A8" s="99"/>
      <c r="B8" s="101" t="s">
        <v>103</v>
      </c>
      <c r="C8" s="105">
        <v>6.269250141E9</v>
      </c>
      <c r="D8" s="105">
        <v>6.142156126E9</v>
      </c>
      <c r="E8" s="105">
        <v>6.110340036E9</v>
      </c>
      <c r="F8" s="105">
        <f>SUM(F3:F7)</f>
        <v>5.741901297E9</v>
      </c>
      <c r="G8" s="105">
        <f>SUM(G3:G7)</f>
        <v>6.369361729E9</v>
      </c>
      <c r="H8" s="106">
        <f t="shared" si="3" ref="H8:I8">G8*1.1</f>
        <v>7.006297901900001E9</v>
      </c>
      <c r="I8" s="106">
        <f t="shared" si="3"/>
        <v>7.706927692090001E9</v>
      </c>
      <c r="K8" s="107">
        <v>1.00181832E8</v>
      </c>
    </row>
    <row r="9" spans="8:8" ht="15.75">
      <c r="A9" s="108" t="s">
        <v>104</v>
      </c>
      <c r="B9" s="109"/>
      <c r="C9" s="100"/>
      <c r="D9" s="100"/>
      <c r="E9" s="100"/>
      <c r="F9" s="100"/>
      <c r="G9" s="100"/>
      <c r="H9" s="103"/>
      <c r="I9" s="103"/>
      <c r="K9" s="107">
        <v>9.5552226E7</v>
      </c>
    </row>
    <row r="10" spans="8:8" ht="24.75">
      <c r="A10" s="99">
        <v>1320101.0</v>
      </c>
      <c r="B10" s="100" t="s">
        <v>105</v>
      </c>
      <c r="C10" s="102">
        <v>2.75417324E8</v>
      </c>
      <c r="D10" s="102">
        <v>1.94525453E8</v>
      </c>
      <c r="E10" s="102">
        <v>2.75417324E8</v>
      </c>
      <c r="F10" s="102">
        <f t="shared" si="4" ref="F10:F17">K12</f>
        <v>3.02959056E8</v>
      </c>
      <c r="G10" s="102">
        <v>3.02959056E8</v>
      </c>
      <c r="H10" s="103">
        <f t="shared" si="5" ref="H10:I10">G10*1.1</f>
        <v>3.332549616E8</v>
      </c>
      <c r="I10" s="103">
        <f t="shared" si="5"/>
        <v>3.6658045776000005E8</v>
      </c>
      <c r="K10" s="110">
        <v>5.741901297E9</v>
      </c>
    </row>
    <row r="11" spans="8:8" ht="15.75">
      <c r="A11" s="99">
        <v>1320101.0</v>
      </c>
      <c r="B11" s="100" t="s">
        <v>106</v>
      </c>
      <c r="C11" s="111">
        <v>9.0226074E7</v>
      </c>
      <c r="D11" s="102">
        <v>7.6304392E7</v>
      </c>
      <c r="E11" s="100">
        <v>0.0</v>
      </c>
      <c r="F11" s="100">
        <f t="shared" si="4"/>
        <v>0.0</v>
      </c>
      <c r="G11" s="100">
        <v>0.0</v>
      </c>
      <c r="H11" s="103">
        <f t="shared" si="6" ref="H11:I11">G11*1.1</f>
        <v>0.0</v>
      </c>
      <c r="I11" s="103">
        <f t="shared" si="6"/>
        <v>0.0</v>
      </c>
    </row>
    <row r="12" spans="8:8" ht="15.75">
      <c r="A12" s="99">
        <v>1540701.0</v>
      </c>
      <c r="B12" s="100" t="s">
        <v>107</v>
      </c>
      <c r="C12" s="111">
        <v>1.0659E7</v>
      </c>
      <c r="D12" s="102">
        <v>5329500.0</v>
      </c>
      <c r="E12" s="102">
        <v>9024527.0</v>
      </c>
      <c r="F12" s="102">
        <f t="shared" si="4"/>
        <v>3553000.0</v>
      </c>
      <c r="G12" s="111">
        <v>3553000.0</v>
      </c>
      <c r="H12" s="103">
        <f t="shared" si="7" ref="H12:I12">G12*1.1</f>
        <v>3908300.0000000005</v>
      </c>
      <c r="I12" s="103">
        <f t="shared" si="7"/>
        <v>4299130.000000001</v>
      </c>
      <c r="K12" s="104">
        <v>3.02959056E8</v>
      </c>
    </row>
    <row r="13" spans="8:8" ht="24.75">
      <c r="A13" s="99">
        <v>1320101.0</v>
      </c>
      <c r="B13" s="100" t="s">
        <v>108</v>
      </c>
      <c r="C13" s="102">
        <v>2.4250072E7</v>
      </c>
      <c r="D13" s="102">
        <v>2.0115973E7</v>
      </c>
      <c r="E13" s="102">
        <v>1.01384E7</v>
      </c>
      <c r="F13" s="102">
        <f t="shared" si="4"/>
        <v>1.115224E7</v>
      </c>
      <c r="G13" s="102">
        <v>1.115224E7</v>
      </c>
      <c r="H13" s="103">
        <f t="shared" si="8" ref="H13:I13">G13*1.1</f>
        <v>1.2267464000000002E7</v>
      </c>
      <c r="I13" s="103">
        <f t="shared" si="8"/>
        <v>1.3494210400000002E7</v>
      </c>
      <c r="K13" s="99">
        <v>0.0</v>
      </c>
    </row>
    <row r="14" spans="8:8" ht="24.75">
      <c r="A14" s="99" t="s">
        <v>109</v>
      </c>
      <c r="B14" s="100" t="s">
        <v>110</v>
      </c>
      <c r="C14" s="102">
        <v>1.12815048E8</v>
      </c>
      <c r="D14" s="102">
        <v>1.12815048E8</v>
      </c>
      <c r="E14" s="100">
        <v>0.0</v>
      </c>
      <c r="F14" s="100">
        <f>K17</f>
        <v>0.0</v>
      </c>
      <c r="G14" s="100">
        <v>0.0</v>
      </c>
      <c r="H14" s="103">
        <f t="shared" si="9" ref="H14:I14">G14*1.1</f>
        <v>0.0</v>
      </c>
      <c r="I14" s="103">
        <f t="shared" si="9"/>
        <v>0.0</v>
      </c>
      <c r="K14" s="112">
        <v>3553000.0</v>
      </c>
    </row>
    <row r="15" spans="8:8" ht="24.75">
      <c r="A15" s="99" t="s">
        <v>109</v>
      </c>
      <c r="B15" s="100" t="s">
        <v>111</v>
      </c>
      <c r="C15" s="102">
        <v>5.0E7</v>
      </c>
      <c r="D15" s="100">
        <v>0.0</v>
      </c>
      <c r="E15" s="100">
        <v>0.0</v>
      </c>
      <c r="F15" s="100">
        <f>K18</f>
        <v>0.0</v>
      </c>
      <c r="G15" s="100">
        <v>0.0</v>
      </c>
      <c r="H15" s="103">
        <f t="shared" si="10" ref="H15:I16">G15*1.1</f>
        <v>0.0</v>
      </c>
      <c r="I15" s="103">
        <f t="shared" si="10"/>
        <v>0.0</v>
      </c>
      <c r="K15" s="107">
        <v>1.115224E7</v>
      </c>
    </row>
    <row r="16" spans="8:8" ht="15.75">
      <c r="A16" s="99"/>
      <c r="B16" s="100" t="s">
        <v>150</v>
      </c>
      <c r="C16" s="102"/>
      <c r="D16" s="100"/>
      <c r="E16" s="100"/>
      <c r="F16" s="100">
        <v>0.0</v>
      </c>
      <c r="G16" s="102">
        <v>1.0E8</v>
      </c>
      <c r="H16" s="103">
        <f t="shared" si="10"/>
        <v>1.1000000000000001E8</v>
      </c>
      <c r="I16" s="103">
        <f t="shared" si="10"/>
        <v>1.2100000000000003E8</v>
      </c>
      <c r="K16" s="107"/>
    </row>
    <row r="17" spans="8:8" ht="15.75">
      <c r="A17" s="99"/>
      <c r="B17" s="100" t="s">
        <v>112</v>
      </c>
      <c r="C17" s="100">
        <v>0.0</v>
      </c>
      <c r="D17" s="100">
        <v>0.0</v>
      </c>
      <c r="E17" s="102">
        <v>1.25E8</v>
      </c>
      <c r="F17" s="102">
        <f t="shared" si="4"/>
        <v>1.375E8</v>
      </c>
      <c r="G17" s="102">
        <v>1.375E8</v>
      </c>
      <c r="H17" s="103">
        <f t="shared" si="11" ref="H17:I17">G17*1.1</f>
        <v>1.5125E8</v>
      </c>
      <c r="I17" s="103">
        <f t="shared" si="11"/>
        <v>1.66375E8</v>
      </c>
      <c r="K17" s="99">
        <v>0.0</v>
      </c>
    </row>
    <row r="18" spans="8:8" ht="15.75">
      <c r="A18" s="99"/>
      <c r="B18" s="101" t="s">
        <v>113</v>
      </c>
      <c r="C18" s="105">
        <v>5.63367518E8</v>
      </c>
      <c r="D18" s="105">
        <v>4.09090366E8</v>
      </c>
      <c r="E18" s="105">
        <v>4.19580251E8</v>
      </c>
      <c r="F18" s="105">
        <f>SUM(F10:F17)</f>
        <v>4.55164296E8</v>
      </c>
      <c r="G18" s="105">
        <f>SUM(G10:G17)</f>
        <v>5.55164296E8</v>
      </c>
      <c r="H18" s="106">
        <f t="shared" si="12" ref="H18:I18">G18*1.1</f>
        <v>6.106807256E8</v>
      </c>
      <c r="I18" s="106">
        <f t="shared" si="12"/>
        <v>6.717487981600001E8</v>
      </c>
      <c r="K18" s="99">
        <v>0.0</v>
      </c>
    </row>
    <row r="19" spans="8:8" ht="15.75">
      <c r="A19" s="99"/>
      <c r="B19" s="101" t="s">
        <v>114</v>
      </c>
      <c r="C19" s="105">
        <v>6.832617659E9</v>
      </c>
      <c r="D19" s="105">
        <v>6.551246493E9</v>
      </c>
      <c r="E19" s="105">
        <v>6.529920287E9</v>
      </c>
      <c r="F19" s="105">
        <f>F18+F8</f>
        <v>6.197065593E9</v>
      </c>
      <c r="G19" s="105">
        <f>G18+G8</f>
        <v>6.924526025E9</v>
      </c>
      <c r="H19" s="106">
        <f>G19*1.1</f>
        <v>7.616978627500001E9</v>
      </c>
      <c r="I19" s="106">
        <f>H19*1.1</f>
        <v>8.378676490250002E9</v>
      </c>
      <c r="K19" s="107">
        <v>1.375E8</v>
      </c>
    </row>
    <row r="20" spans="8:8" ht="15.75">
      <c r="G20">
        <v>6.89102602525E9</v>
      </c>
      <c r="H20" s="113">
        <f>G20-G19</f>
        <v>-3.349999975E7</v>
      </c>
      <c r="I20" s="114">
        <f>H20*1.1</f>
        <v>-3.6849999725E7</v>
      </c>
      <c r="K20" s="110">
        <v>4.55164296E8</v>
      </c>
    </row>
    <row r="21" spans="8:8" ht="15.75">
      <c r="G21">
        <v>6.923526024E9</v>
      </c>
      <c r="K21" s="110">
        <v>6.197065593E9</v>
      </c>
    </row>
    <row r="22" spans="8:8">
      <c r="G22" s="113">
        <f>G21-G19</f>
        <v>-1000001.0</v>
      </c>
    </row>
  </sheetData>
  <mergeCells count="2">
    <mergeCell ref="H1:I1"/>
    <mergeCell ref="A9:B9"/>
  </mergeCells>
  <pageMargins left="0.7" right="0.7" top="0.75" bottom="0.75" header="0.3" footer="0.3"/>
  <pageSetup paperSize="9" scale="7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43"/>
  <sheetViews>
    <sheetView tabSelected="1" workbookViewId="0" topLeftCell="A52" zoomScale="120">
      <selection activeCell="A73" sqref="A73"/>
    </sheetView>
  </sheetViews>
  <sheetFormatPr defaultRowHeight="15.0" defaultColWidth="10"/>
  <cols>
    <col min="1" max="1" customWidth="1" width="39.140625" style="0"/>
    <col min="2" max="2" customWidth="1" width="21.855469" style="0"/>
    <col min="3" max="3" customWidth="1" width="39.710938" style="0"/>
    <col min="4" max="4" customWidth="1" width="13.855469" style="0"/>
    <col min="5" max="5" customWidth="1" width="16.0" style="0"/>
    <col min="257" max="16384" width="9" style="0" hidden="0"/>
  </cols>
  <sheetData>
    <row r="1" spans="8:8" ht="15.75">
      <c r="A1" s="115" t="s">
        <v>119</v>
      </c>
      <c r="B1" s="116"/>
      <c r="C1" s="117" t="s">
        <v>120</v>
      </c>
      <c r="D1" s="117" t="s">
        <v>121</v>
      </c>
      <c r="E1" s="117" t="s">
        <v>122</v>
      </c>
    </row>
    <row r="2" spans="8:8" ht="15.75">
      <c r="A2" s="115" t="s">
        <v>123</v>
      </c>
      <c r="B2" s="116"/>
      <c r="C2" s="118" t="s">
        <v>124</v>
      </c>
      <c r="D2" s="119">
        <v>7.43880585225E9</v>
      </c>
      <c r="E2" s="120">
        <v>100.0</v>
      </c>
    </row>
    <row r="3" spans="8:8" ht="15.75">
      <c r="A3" s="121" t="s">
        <v>125</v>
      </c>
      <c r="B3" s="122"/>
      <c r="C3" s="122"/>
      <c r="D3" s="122"/>
      <c r="E3" s="123"/>
    </row>
    <row r="4" spans="8:8" ht="15.75">
      <c r="A4" s="124" t="s">
        <v>126</v>
      </c>
      <c r="B4" s="125"/>
      <c r="C4" s="126"/>
      <c r="D4" s="126"/>
      <c r="E4" s="118"/>
    </row>
    <row r="5" spans="8:8" ht="26.25">
      <c r="A5" s="127"/>
      <c r="B5" s="128"/>
      <c r="C5" s="129" t="s">
        <v>127</v>
      </c>
      <c r="D5" s="130">
        <v>3.406266797E9</v>
      </c>
      <c r="E5" s="129"/>
    </row>
    <row r="6" spans="8:8" ht="15.75">
      <c r="A6" s="115"/>
      <c r="B6" s="116"/>
      <c r="C6" s="126"/>
      <c r="D6" s="119">
        <f>SUM(D5)</f>
        <v>3.406266797E9</v>
      </c>
      <c r="E6" s="131">
        <f>D6/D43*100</f>
        <v>45.790505420567115</v>
      </c>
    </row>
    <row r="7" spans="8:8" ht="15.75">
      <c r="A7" s="124" t="s">
        <v>128</v>
      </c>
      <c r="B7" s="125"/>
      <c r="C7" s="118"/>
      <c r="D7" s="118"/>
      <c r="E7" s="118"/>
    </row>
    <row r="8" spans="8:8" ht="15.75">
      <c r="A8" s="132"/>
      <c r="B8" s="133"/>
      <c r="C8" s="126" t="s">
        <v>107</v>
      </c>
      <c r="D8" s="134">
        <v>3553000.0</v>
      </c>
      <c r="E8" s="118"/>
    </row>
    <row r="9" spans="8:8" ht="15.75">
      <c r="A9" s="132"/>
      <c r="B9" s="133"/>
      <c r="C9" s="126" t="s">
        <v>129</v>
      </c>
      <c r="D9" s="130">
        <v>1.0127E7</v>
      </c>
      <c r="E9" s="118"/>
    </row>
    <row r="10" spans="8:8" ht="15.75">
      <c r="A10" s="132"/>
      <c r="B10" s="133"/>
      <c r="C10" s="126"/>
      <c r="D10" s="119">
        <f>SUM(D8:D9)</f>
        <v>1.368E7</v>
      </c>
      <c r="E10" s="118"/>
    </row>
    <row r="11" spans="8:8" ht="15.75">
      <c r="A11" s="135" t="s">
        <v>130</v>
      </c>
      <c r="B11" s="136"/>
      <c r="C11" s="137"/>
      <c r="D11" s="137"/>
      <c r="E11" s="138"/>
    </row>
    <row r="12" spans="8:8" ht="15.75">
      <c r="A12" s="139"/>
      <c r="B12" s="140"/>
      <c r="C12" s="129" t="s">
        <v>131</v>
      </c>
      <c r="D12" s="141">
        <v>3.13397095E8</v>
      </c>
      <c r="E12" s="137"/>
    </row>
    <row r="13" spans="8:8" ht="15.75">
      <c r="A13" s="139"/>
      <c r="B13" s="140"/>
      <c r="C13" s="129" t="s">
        <v>132</v>
      </c>
      <c r="D13" s="141">
        <v>3.02628778E8</v>
      </c>
      <c r="E13" s="137"/>
    </row>
    <row r="14" spans="8:8" ht="15.75">
      <c r="A14" s="139"/>
      <c r="B14" s="140"/>
      <c r="C14" s="129" t="s">
        <v>151</v>
      </c>
      <c r="D14" s="142">
        <v>9.0E7</v>
      </c>
      <c r="E14" s="137"/>
    </row>
    <row r="15" spans="8:8" ht="15.75">
      <c r="A15" s="139"/>
      <c r="B15" s="140"/>
      <c r="C15" s="129" t="s">
        <v>152</v>
      </c>
      <c r="D15" s="141">
        <v>1.5E7</v>
      </c>
      <c r="E15" s="137"/>
    </row>
    <row r="16" spans="8:8" ht="15.75">
      <c r="A16" s="139"/>
      <c r="B16" s="140"/>
      <c r="C16" s="129" t="s">
        <v>153</v>
      </c>
      <c r="D16" s="141">
        <v>4.0E7</v>
      </c>
      <c r="E16" s="137"/>
    </row>
    <row r="17" spans="8:8" ht="15.75">
      <c r="A17" s="139"/>
      <c r="B17" s="140"/>
      <c r="C17" s="129" t="s">
        <v>154</v>
      </c>
      <c r="D17" s="141">
        <v>5.0E7</v>
      </c>
      <c r="E17" s="137"/>
    </row>
    <row r="18" spans="8:8" ht="15.75">
      <c r="A18" s="139"/>
      <c r="B18" s="140"/>
      <c r="C18" s="129" t="s">
        <v>155</v>
      </c>
      <c r="D18" s="141">
        <v>1.3321811225E8</v>
      </c>
      <c r="E18" s="137"/>
    </row>
    <row r="19" spans="8:8" ht="15.75">
      <c r="A19" s="143"/>
      <c r="B19" s="144"/>
      <c r="C19" s="129" t="s">
        <v>156</v>
      </c>
      <c r="D19" s="141">
        <v>1.0E7</v>
      </c>
      <c r="E19" s="137"/>
    </row>
    <row r="20" spans="8:8" ht="15.75">
      <c r="A20" s="145"/>
      <c r="B20" s="146"/>
      <c r="C20" s="129" t="s">
        <v>157</v>
      </c>
      <c r="D20" s="141">
        <v>1.52992491E8</v>
      </c>
      <c r="E20" s="137"/>
    </row>
    <row r="21" spans="8:8" ht="15.75">
      <c r="A21" s="143"/>
      <c r="B21" s="144"/>
      <c r="C21" s="129" t="s">
        <v>248</v>
      </c>
      <c r="D21" s="147">
        <v>1.0E7</v>
      </c>
      <c r="E21" s="137"/>
    </row>
    <row r="22" spans="8:8" ht="15.75">
      <c r="A22" s="148"/>
      <c r="B22" s="149"/>
      <c r="C22" s="137" t="s">
        <v>379</v>
      </c>
      <c r="D22" s="141">
        <v>1.61E8</v>
      </c>
      <c r="E22" s="137"/>
    </row>
    <row r="23" spans="8:8" ht="15.75">
      <c r="A23" s="139"/>
      <c r="B23" s="140"/>
      <c r="C23" s="137" t="s">
        <v>144</v>
      </c>
      <c r="D23" s="141">
        <v>2.50251088E8</v>
      </c>
      <c r="E23" s="137"/>
    </row>
    <row r="24" spans="8:8" ht="15.75">
      <c r="A24" s="150"/>
      <c r="B24" s="151"/>
      <c r="C24" s="152"/>
      <c r="D24" s="153">
        <f>SUM(D12:D23)</f>
        <v>1.52848756425E9</v>
      </c>
      <c r="E24" s="154"/>
    </row>
    <row r="25" spans="8:8" ht="15.75">
      <c r="A25" s="155" t="s">
        <v>133</v>
      </c>
      <c r="B25" s="156"/>
      <c r="C25" s="157"/>
      <c r="D25" s="153">
        <f>D24+D10+D6</f>
        <v>4.94843436125E9</v>
      </c>
      <c r="E25" s="158">
        <f>D25/D43*100</f>
        <v>66.52189154463895</v>
      </c>
    </row>
    <row r="26" spans="8:8" ht="15.75">
      <c r="A26" s="159" t="s">
        <v>145</v>
      </c>
      <c r="B26" s="160"/>
      <c r="C26" s="161"/>
      <c r="D26" s="162"/>
      <c r="E26" s="163"/>
    </row>
    <row r="27" spans="8:8" ht="15.75">
      <c r="A27" s="164" t="s">
        <v>134</v>
      </c>
      <c r="B27" s="132" t="s">
        <v>135</v>
      </c>
      <c r="C27" s="133"/>
      <c r="D27" s="165">
        <v>3.02959056E8</v>
      </c>
      <c r="E27" s="166"/>
    </row>
    <row r="28" spans="8:8" ht="15.75">
      <c r="A28" s="167"/>
      <c r="B28" s="132" t="s">
        <v>108</v>
      </c>
      <c r="C28" s="133"/>
      <c r="D28" s="165">
        <v>1.115224E7</v>
      </c>
      <c r="E28" s="152"/>
    </row>
    <row r="29" spans="8:8" ht="15.75">
      <c r="A29" s="167"/>
      <c r="B29" s="132" t="s">
        <v>112</v>
      </c>
      <c r="C29" s="133"/>
      <c r="D29" s="165">
        <v>1.375E8</v>
      </c>
      <c r="E29" s="152"/>
    </row>
    <row r="30" spans="8:8" ht="15.75">
      <c r="A30" s="167"/>
      <c r="B30" s="168" t="s">
        <v>249</v>
      </c>
      <c r="C30" s="169"/>
      <c r="D30" s="170">
        <v>1.0E8</v>
      </c>
      <c r="E30" s="152"/>
    </row>
    <row r="31" spans="8:8" ht="15.75">
      <c r="A31" s="167"/>
      <c r="B31" s="168" t="s">
        <v>664</v>
      </c>
      <c r="C31" s="169"/>
      <c r="D31" s="170">
        <v>5.0E7</v>
      </c>
      <c r="E31" s="152"/>
    </row>
    <row r="32" spans="8:8" ht="15.75">
      <c r="A32" s="167"/>
      <c r="B32" s="150"/>
      <c r="C32" s="151"/>
      <c r="D32" s="171">
        <f>SUM(D27:D31)</f>
        <v>6.01611296E8</v>
      </c>
      <c r="E32" s="152"/>
    </row>
    <row r="33" spans="8:8" ht="15.75">
      <c r="A33" s="164" t="s">
        <v>136</v>
      </c>
      <c r="B33" s="150" t="s">
        <v>137</v>
      </c>
      <c r="C33" s="151"/>
      <c r="D33" s="170">
        <v>3.0E7</v>
      </c>
      <c r="E33" s="152"/>
    </row>
    <row r="34" spans="8:8" ht="15.75">
      <c r="A34" s="164"/>
      <c r="B34" s="150" t="s">
        <v>102</v>
      </c>
      <c r="C34" s="151"/>
      <c r="D34" s="170">
        <v>6.9E7</v>
      </c>
      <c r="E34" s="157"/>
    </row>
    <row r="35" spans="8:8" ht="15.75">
      <c r="A35" s="164"/>
      <c r="B35" s="172" t="s">
        <v>662</v>
      </c>
      <c r="C35" s="173"/>
      <c r="D35" s="170">
        <v>1.0E7</v>
      </c>
      <c r="E35" s="157"/>
    </row>
    <row r="36" spans="8:8" ht="15.75">
      <c r="A36" s="167"/>
      <c r="B36" s="155" t="s">
        <v>138</v>
      </c>
      <c r="C36" s="156"/>
      <c r="D36" s="174">
        <f>SUM(D33:D35)</f>
        <v>1.09E8</v>
      </c>
      <c r="E36" s="157"/>
    </row>
    <row r="37" spans="8:8" ht="15.75">
      <c r="A37" s="164" t="s">
        <v>663</v>
      </c>
      <c r="B37" s="150"/>
      <c r="C37" s="151"/>
      <c r="D37" s="170">
        <v>6.95657931E8</v>
      </c>
      <c r="E37" s="152"/>
    </row>
    <row r="38" spans="8:8" ht="15.75">
      <c r="A38" s="164" t="s">
        <v>665</v>
      </c>
      <c r="B38" s="175"/>
      <c r="C38" s="176"/>
      <c r="D38" s="170">
        <v>7.0E8</v>
      </c>
      <c r="E38" s="177"/>
    </row>
    <row r="39" spans="8:8" ht="15.75">
      <c r="A39" s="164" t="s">
        <v>666</v>
      </c>
      <c r="B39" s="178"/>
      <c r="C39" s="179"/>
      <c r="D39" s="170">
        <v>3.11422144E8</v>
      </c>
      <c r="E39" s="152"/>
    </row>
    <row r="40" spans="8:8" ht="15.75">
      <c r="A40" s="164" t="s">
        <v>667</v>
      </c>
      <c r="B40" s="180"/>
      <c r="C40" s="181"/>
      <c r="D40" s="170">
        <v>7.268012E7</v>
      </c>
      <c r="E40" s="152"/>
    </row>
    <row r="41" spans="8:8" ht="15.75">
      <c r="A41" s="167"/>
      <c r="B41" s="150" t="s">
        <v>139</v>
      </c>
      <c r="C41" s="151"/>
      <c r="D41" s="182">
        <f>SUM(D37:D40)</f>
        <v>1.779760195E9</v>
      </c>
      <c r="E41" s="152"/>
    </row>
    <row r="42" spans="8:8" ht="15.75">
      <c r="A42" s="162" t="s">
        <v>140</v>
      </c>
      <c r="B42" s="150"/>
      <c r="C42" s="151"/>
      <c r="D42" s="182">
        <f>D41+D36+D32</f>
        <v>2.490371491E9</v>
      </c>
      <c r="E42" s="152"/>
    </row>
    <row r="43" spans="8:8" ht="15.75">
      <c r="A43" s="167"/>
      <c r="B43" s="155" t="s">
        <v>141</v>
      </c>
      <c r="C43" s="156"/>
      <c r="D43" s="182">
        <f>D42+D25</f>
        <v>7.43880585225E9</v>
      </c>
      <c r="E43" s="183">
        <f>D42/D43*100</f>
        <v>33.47810845536105</v>
      </c>
    </row>
  </sheetData>
  <mergeCells count="38">
    <mergeCell ref="A1:B1"/>
    <mergeCell ref="A2:B2"/>
    <mergeCell ref="A3:E3"/>
    <mergeCell ref="B34:C34"/>
    <mergeCell ref="A15:B15"/>
    <mergeCell ref="B38:C38"/>
    <mergeCell ref="B40:C40"/>
    <mergeCell ref="A5:B5"/>
    <mergeCell ref="A16:B16"/>
    <mergeCell ref="A18:B18"/>
    <mergeCell ref="A23:B23"/>
    <mergeCell ref="A24:B24"/>
    <mergeCell ref="A25:B25"/>
    <mergeCell ref="A7:B7"/>
    <mergeCell ref="B27:C27"/>
    <mergeCell ref="B29:C29"/>
    <mergeCell ref="A12:B12"/>
    <mergeCell ref="B33:C33"/>
    <mergeCell ref="A14:B14"/>
    <mergeCell ref="B32:C32"/>
    <mergeCell ref="B28:C28"/>
    <mergeCell ref="A26:C26"/>
    <mergeCell ref="A17:B17"/>
    <mergeCell ref="B30:C30"/>
    <mergeCell ref="B31:C31"/>
    <mergeCell ref="B36:C36"/>
    <mergeCell ref="A13:B13"/>
    <mergeCell ref="B37:C37"/>
    <mergeCell ref="B41:C41"/>
    <mergeCell ref="B42:C42"/>
    <mergeCell ref="B43:C43"/>
    <mergeCell ref="E26:E27"/>
    <mergeCell ref="A9:B9"/>
    <mergeCell ref="A4:B4"/>
    <mergeCell ref="A11:B11"/>
    <mergeCell ref="A6:B6"/>
    <mergeCell ref="A8:B8"/>
    <mergeCell ref="A10:B10"/>
  </mergeCells>
  <pageMargins left="0.7" right="0.7" top="0.75" bottom="0.75" header="0.3" footer="0.3"/>
  <pageSetup paperSize="9" scale="69"/>
</worksheet>
</file>

<file path=xl/worksheets/sheet4.xml><?xml version="1.0" encoding="utf-8"?>
<worksheet xmlns:r="http://schemas.openxmlformats.org/officeDocument/2006/relationships" xmlns="http://schemas.openxmlformats.org/spreadsheetml/2006/main">
  <dimension ref="A1:N102"/>
  <sheetViews>
    <sheetView workbookViewId="0" topLeftCell="A58">
      <selection activeCell="B79" sqref="B79"/>
    </sheetView>
  </sheetViews>
  <sheetFormatPr defaultRowHeight="15.0" defaultColWidth="10"/>
  <cols>
    <col min="1" max="1" customWidth="1" width="31.570312" style="0"/>
    <col min="2" max="2" customWidth="1" width="39.85547" style="0"/>
    <col min="3" max="3" customWidth="1" width="29.425781" style="0"/>
    <col min="4" max="4" customWidth="1" width="16.140625" style="0"/>
    <col min="5" max="5" customWidth="1" width="13.0" style="0"/>
    <col min="7" max="7" customWidth="1" width="19.285156" style="0"/>
    <col min="8" max="8" customWidth="1" width="9.140625" style="0"/>
    <col min="9" max="9" customWidth="1" width="10.5703125" style="0"/>
    <col min="10" max="10" customWidth="1" width="9.140625" style="0"/>
    <col min="11" max="11" customWidth="1" width="9.140625" style="0"/>
    <col min="12" max="12" customWidth="1" width="9.140625" style="0"/>
    <col min="13" max="13" customWidth="1" width="14.7109375" style="0"/>
    <col min="257" max="16384" width="9" style="0" hidden="0"/>
  </cols>
  <sheetData>
    <row r="1" spans="8:8">
      <c r="A1" s="184" t="s">
        <v>158</v>
      </c>
      <c r="B1" s="185" t="s">
        <v>159</v>
      </c>
      <c r="C1" s="185" t="s">
        <v>160</v>
      </c>
      <c r="D1" s="185" t="s">
        <v>161</v>
      </c>
      <c r="E1" s="186" t="s">
        <v>162</v>
      </c>
    </row>
    <row r="2" spans="8:8" s="50" ht="25.5" customFormat="1">
      <c r="A2" s="187" t="s">
        <v>163</v>
      </c>
      <c r="B2" s="188" t="s">
        <v>164</v>
      </c>
      <c r="C2" s="189" t="s">
        <v>227</v>
      </c>
      <c r="D2" s="188" t="s">
        <v>165</v>
      </c>
      <c r="E2" s="190">
        <v>2.0E7</v>
      </c>
    </row>
    <row r="3" spans="8:8" s="50" ht="15.0" customFormat="1">
      <c r="A3" s="191"/>
      <c r="B3" s="188" t="s">
        <v>166</v>
      </c>
      <c r="C3" s="191"/>
      <c r="D3" s="188" t="s">
        <v>167</v>
      </c>
      <c r="E3" s="190">
        <v>1.0E7</v>
      </c>
    </row>
    <row r="4" spans="8:8" s="10" ht="15.0" customFormat="1">
      <c r="A4" s="191"/>
      <c r="B4" s="188" t="s">
        <v>233</v>
      </c>
      <c r="C4" s="191" t="s">
        <v>12</v>
      </c>
      <c r="D4" s="188" t="s">
        <v>189</v>
      </c>
      <c r="E4" s="190">
        <v>3.0E7</v>
      </c>
    </row>
    <row r="5" spans="8:8">
      <c r="A5" s="192"/>
      <c r="B5" s="193" t="s">
        <v>14</v>
      </c>
      <c r="C5" s="193"/>
      <c r="D5" s="193"/>
      <c r="E5" s="194">
        <f>SUM(E2:E4)</f>
        <v>6.0E7</v>
      </c>
    </row>
    <row r="6" spans="8:8" s="50" ht="25.5" customFormat="1">
      <c r="A6" s="193" t="s">
        <v>168</v>
      </c>
      <c r="B6" s="192" t="s">
        <v>242</v>
      </c>
      <c r="C6" s="192" t="s">
        <v>169</v>
      </c>
      <c r="D6" s="192" t="s">
        <v>165</v>
      </c>
      <c r="E6" s="195">
        <v>4000000.0</v>
      </c>
      <c r="G6" s="196" t="s">
        <v>243</v>
      </c>
    </row>
    <row r="7" spans="8:8" s="50" ht="25.5" customFormat="1">
      <c r="A7" s="193" t="s">
        <v>250</v>
      </c>
      <c r="B7" s="192" t="s">
        <v>257</v>
      </c>
      <c r="C7" s="192" t="s">
        <v>258</v>
      </c>
      <c r="D7" s="192" t="s">
        <v>189</v>
      </c>
      <c r="E7" s="195">
        <v>1.0E7</v>
      </c>
      <c r="G7" s="196"/>
    </row>
    <row r="8" spans="8:8" s="50" ht="15.0" customFormat="1">
      <c r="A8" s="193"/>
      <c r="B8" s="192" t="s">
        <v>259</v>
      </c>
      <c r="C8" s="192" t="s">
        <v>260</v>
      </c>
      <c r="D8" s="192" t="s">
        <v>189</v>
      </c>
      <c r="E8" s="195">
        <v>1.0E7</v>
      </c>
      <c r="G8" s="196"/>
    </row>
    <row r="9" spans="8:8">
      <c r="A9" s="197"/>
      <c r="B9" s="192" t="s">
        <v>261</v>
      </c>
      <c r="C9" s="192" t="s">
        <v>262</v>
      </c>
      <c r="D9" s="192" t="s">
        <v>189</v>
      </c>
      <c r="E9" s="195">
        <v>1.0E7</v>
      </c>
      <c r="G9" s="198" t="s">
        <v>244</v>
      </c>
    </row>
    <row r="10" spans="8:8" s="199" ht="25.5" customFormat="1">
      <c r="A10" s="193"/>
      <c r="B10" s="192" t="s">
        <v>171</v>
      </c>
      <c r="C10" s="192" t="s">
        <v>228</v>
      </c>
      <c r="D10" s="192" t="s">
        <v>172</v>
      </c>
      <c r="E10" s="195">
        <v>1.5077981E7</v>
      </c>
      <c r="G10" s="200" t="s">
        <v>245</v>
      </c>
    </row>
    <row r="11" spans="8:8" s="199" ht="15.0" customFormat="1">
      <c r="A11" s="193"/>
      <c r="B11" s="192" t="s">
        <v>137</v>
      </c>
      <c r="C11" s="192" t="s">
        <v>137</v>
      </c>
      <c r="D11" s="192" t="s">
        <v>189</v>
      </c>
      <c r="E11" s="195">
        <v>3.0E7</v>
      </c>
      <c r="G11" s="200"/>
    </row>
    <row r="12" spans="8:8" s="50" ht="25.5" customFormat="1">
      <c r="A12" s="193"/>
      <c r="B12" s="192" t="s">
        <v>229</v>
      </c>
      <c r="C12" s="192" t="s">
        <v>230</v>
      </c>
      <c r="D12" s="192" t="s">
        <v>189</v>
      </c>
      <c r="E12" s="195">
        <v>6000000.0</v>
      </c>
    </row>
    <row r="13" spans="8:8" s="50" ht="15.0" customFormat="1">
      <c r="A13" s="193"/>
      <c r="B13" s="192" t="s">
        <v>251</v>
      </c>
      <c r="C13" s="192" t="s">
        <v>252</v>
      </c>
      <c r="D13" s="192" t="s">
        <v>189</v>
      </c>
      <c r="E13" s="195">
        <v>5000000.0</v>
      </c>
    </row>
    <row r="14" spans="8:8" s="50" ht="15.0" customFormat="1">
      <c r="A14" s="193"/>
      <c r="B14" s="192" t="s">
        <v>254</v>
      </c>
      <c r="C14" s="192" t="s">
        <v>255</v>
      </c>
      <c r="D14" s="192" t="s">
        <v>189</v>
      </c>
      <c r="E14" s="195">
        <v>5000000.0</v>
      </c>
    </row>
    <row r="15" spans="8:8" s="50" ht="15.0" customFormat="1">
      <c r="A15" s="193"/>
      <c r="B15" s="192" t="s">
        <v>256</v>
      </c>
      <c r="C15" s="192" t="s">
        <v>255</v>
      </c>
      <c r="D15" s="192" t="s">
        <v>189</v>
      </c>
      <c r="E15" s="195">
        <v>5000000.0</v>
      </c>
    </row>
    <row r="16" spans="8:8" s="50" ht="15.0" customFormat="1">
      <c r="A16" s="193"/>
      <c r="B16" s="192"/>
      <c r="C16" s="192"/>
      <c r="D16" s="192"/>
      <c r="E16" s="195">
        <f>SUM(E6:E15)</f>
        <v>1.00077981E8</v>
      </c>
    </row>
    <row r="17" spans="8:8" s="201" ht="15.0" customFormat="1">
      <c r="A17" s="202" t="s">
        <v>253</v>
      </c>
      <c r="B17" s="189" t="s">
        <v>233</v>
      </c>
      <c r="C17" s="189" t="s">
        <v>234</v>
      </c>
      <c r="D17" s="189" t="s">
        <v>189</v>
      </c>
      <c r="E17" s="190">
        <v>2.5E8</v>
      </c>
    </row>
    <row r="18" spans="8:8">
      <c r="A18" s="193"/>
      <c r="B18" s="192"/>
      <c r="C18" s="192"/>
      <c r="D18" s="192"/>
      <c r="E18" s="194">
        <f>SUM(E17)</f>
        <v>2.5E8</v>
      </c>
    </row>
    <row r="19" spans="8:8">
      <c r="A19" s="193"/>
      <c r="B19" s="193" t="s">
        <v>14</v>
      </c>
      <c r="C19" s="193"/>
      <c r="D19" s="193"/>
      <c r="E19" s="194">
        <f>E18+E16</f>
        <v>3.50077981E8</v>
      </c>
    </row>
    <row r="20" spans="8:8" s="10" ht="33.0" customFormat="1" customHeight="1">
      <c r="A20" s="202" t="s">
        <v>174</v>
      </c>
      <c r="B20" s="191" t="s">
        <v>175</v>
      </c>
      <c r="C20" s="189" t="s">
        <v>176</v>
      </c>
      <c r="D20" s="191" t="s">
        <v>172</v>
      </c>
      <c r="E20" s="203">
        <v>3.02959056E8</v>
      </c>
    </row>
    <row r="21" spans="8:8" s="10" ht="15.0" customFormat="1">
      <c r="A21" s="202"/>
      <c r="B21" s="191" t="s">
        <v>177</v>
      </c>
      <c r="C21" s="189" t="s">
        <v>176</v>
      </c>
      <c r="D21" s="191" t="s">
        <v>172</v>
      </c>
      <c r="E21" s="203">
        <v>1.115224E7</v>
      </c>
    </row>
    <row r="22" spans="8:8" s="10" ht="15.0" customFormat="1">
      <c r="A22" s="202"/>
      <c r="B22" s="191" t="s">
        <v>178</v>
      </c>
      <c r="C22" s="189" t="s">
        <v>176</v>
      </c>
      <c r="D22" s="191" t="s">
        <v>172</v>
      </c>
      <c r="E22" s="203">
        <v>5500000.0</v>
      </c>
    </row>
    <row r="23" spans="8:8" s="10" ht="15.0" customFormat="1">
      <c r="A23" s="202"/>
      <c r="B23" s="191" t="s">
        <v>179</v>
      </c>
      <c r="C23" s="189" t="s">
        <v>176</v>
      </c>
      <c r="D23" s="191" t="s">
        <v>180</v>
      </c>
      <c r="E23" s="203">
        <v>6500000.0</v>
      </c>
    </row>
    <row r="24" spans="8:8" ht="25.5">
      <c r="A24" s="185" t="s">
        <v>287</v>
      </c>
      <c r="B24" s="204" t="s">
        <v>263</v>
      </c>
      <c r="C24" s="205" t="s">
        <v>263</v>
      </c>
      <c r="D24" s="206"/>
      <c r="E24" s="207">
        <v>2000000.0</v>
      </c>
      <c r="F24" s="208"/>
    </row>
    <row r="25" spans="8:8" ht="25.5">
      <c r="A25" s="185"/>
      <c r="B25" s="209" t="s">
        <v>264</v>
      </c>
      <c r="C25" s="205" t="s">
        <v>264</v>
      </c>
      <c r="D25" s="206" t="s">
        <v>172</v>
      </c>
      <c r="E25" s="210">
        <v>2000000.0</v>
      </c>
      <c r="F25" s="208"/>
    </row>
    <row r="26" spans="8:8" ht="25.5">
      <c r="A26" s="185"/>
      <c r="B26" s="209" t="s">
        <v>265</v>
      </c>
      <c r="C26" s="205" t="s">
        <v>265</v>
      </c>
      <c r="D26" s="206" t="s">
        <v>172</v>
      </c>
      <c r="E26" s="210">
        <v>1600000.0</v>
      </c>
      <c r="F26" s="208"/>
    </row>
    <row r="27" spans="8:8">
      <c r="A27" s="185"/>
      <c r="B27" s="204" t="s">
        <v>266</v>
      </c>
      <c r="C27" s="205" t="s">
        <v>266</v>
      </c>
      <c r="D27" s="206" t="s">
        <v>172</v>
      </c>
      <c r="E27" s="210">
        <v>1000000.0</v>
      </c>
      <c r="F27" s="208"/>
    </row>
    <row r="28" spans="8:8">
      <c r="A28" s="185"/>
      <c r="B28" s="204" t="s">
        <v>267</v>
      </c>
      <c r="C28" s="205" t="s">
        <v>267</v>
      </c>
      <c r="D28" s="206" t="s">
        <v>172</v>
      </c>
      <c r="E28" s="210">
        <v>2000000.0</v>
      </c>
      <c r="F28" s="208"/>
    </row>
    <row r="29" spans="8:8" ht="25.5">
      <c r="A29" s="185"/>
      <c r="B29" s="209" t="s">
        <v>295</v>
      </c>
      <c r="C29" s="205" t="s">
        <v>295</v>
      </c>
      <c r="D29" s="206" t="s">
        <v>172</v>
      </c>
      <c r="E29" s="210" t="s">
        <v>296</v>
      </c>
      <c r="F29" s="208"/>
    </row>
    <row r="30" spans="8:8" ht="25.5">
      <c r="A30" s="185"/>
      <c r="B30" s="204" t="s">
        <v>268</v>
      </c>
      <c r="C30" s="205" t="s">
        <v>268</v>
      </c>
      <c r="D30" s="206" t="s">
        <v>172</v>
      </c>
      <c r="E30" s="210">
        <v>1000000.0</v>
      </c>
      <c r="F30" s="208"/>
    </row>
    <row r="31" spans="8:8" ht="25.5">
      <c r="A31" s="185"/>
      <c r="B31" s="209" t="s">
        <v>269</v>
      </c>
      <c r="C31" s="205" t="s">
        <v>269</v>
      </c>
      <c r="D31" s="206" t="s">
        <v>172</v>
      </c>
      <c r="E31" s="210">
        <v>1000000.0</v>
      </c>
      <c r="F31" s="208"/>
    </row>
    <row r="32" spans="8:8" ht="25.5">
      <c r="A32" s="185"/>
      <c r="B32" s="209" t="s">
        <v>270</v>
      </c>
      <c r="C32" s="205" t="s">
        <v>270</v>
      </c>
      <c r="D32" s="206" t="s">
        <v>172</v>
      </c>
      <c r="E32" s="210">
        <v>1000000.0</v>
      </c>
      <c r="F32" s="208"/>
    </row>
    <row r="33" spans="8:8">
      <c r="A33" s="185"/>
      <c r="B33" s="204" t="s">
        <v>271</v>
      </c>
      <c r="C33" s="205" t="s">
        <v>271</v>
      </c>
      <c r="D33" s="206" t="s">
        <v>172</v>
      </c>
      <c r="E33" s="210">
        <v>1000000.0</v>
      </c>
      <c r="F33" s="208"/>
    </row>
    <row r="34" spans="8:8" ht="25.5">
      <c r="A34" s="185"/>
      <c r="B34" s="204" t="s">
        <v>272</v>
      </c>
      <c r="C34" s="205" t="s">
        <v>272</v>
      </c>
      <c r="D34" s="206" t="s">
        <v>172</v>
      </c>
      <c r="E34" s="210">
        <v>1000000.0</v>
      </c>
      <c r="F34" s="208"/>
    </row>
    <row r="35" spans="8:8">
      <c r="A35" s="185" t="s">
        <v>286</v>
      </c>
      <c r="B35" s="204" t="s">
        <v>273</v>
      </c>
      <c r="C35" s="205" t="s">
        <v>273</v>
      </c>
      <c r="D35" s="206" t="s">
        <v>172</v>
      </c>
      <c r="E35" s="211">
        <v>1000000.0</v>
      </c>
      <c r="F35" s="208"/>
    </row>
    <row r="36" spans="8:8" ht="25.5">
      <c r="A36" s="185"/>
      <c r="B36" s="204" t="s">
        <v>274</v>
      </c>
      <c r="C36" s="205" t="s">
        <v>274</v>
      </c>
      <c r="D36" s="206" t="s">
        <v>172</v>
      </c>
      <c r="E36" s="211">
        <v>1000000.0</v>
      </c>
      <c r="F36" s="208"/>
    </row>
    <row r="37" spans="8:8">
      <c r="A37" s="185"/>
      <c r="B37" s="204" t="s">
        <v>275</v>
      </c>
      <c r="C37" s="205" t="s">
        <v>275</v>
      </c>
      <c r="D37" s="206" t="s">
        <v>172</v>
      </c>
      <c r="E37" s="211">
        <v>1000000.0</v>
      </c>
      <c r="F37" s="208"/>
    </row>
    <row r="38" spans="8:8" ht="25.5">
      <c r="A38" s="185"/>
      <c r="B38" s="204" t="s">
        <v>276</v>
      </c>
      <c r="C38" s="205" t="s">
        <v>276</v>
      </c>
      <c r="D38" s="206" t="s">
        <v>172</v>
      </c>
      <c r="E38" s="211">
        <v>900000.0</v>
      </c>
      <c r="F38" s="208"/>
    </row>
    <row r="39" spans="8:8" ht="25.5">
      <c r="A39" s="185"/>
      <c r="B39" s="204" t="s">
        <v>277</v>
      </c>
      <c r="C39" s="205" t="s">
        <v>277</v>
      </c>
      <c r="D39" s="206" t="s">
        <v>172</v>
      </c>
      <c r="E39" s="211">
        <v>2000000.0</v>
      </c>
      <c r="F39" s="208"/>
    </row>
    <row r="40" spans="8:8" ht="25.5">
      <c r="A40" s="185"/>
      <c r="B40" s="204" t="s">
        <v>278</v>
      </c>
      <c r="C40" s="205" t="s">
        <v>278</v>
      </c>
      <c r="D40" s="206" t="s">
        <v>172</v>
      </c>
      <c r="E40" s="211">
        <v>2000000.0</v>
      </c>
      <c r="F40" s="208"/>
    </row>
    <row r="41" spans="8:8">
      <c r="A41" s="185"/>
      <c r="B41" s="204" t="s">
        <v>279</v>
      </c>
      <c r="C41" s="205" t="s">
        <v>279</v>
      </c>
      <c r="D41" s="206" t="s">
        <v>172</v>
      </c>
      <c r="E41" s="211">
        <v>1300000.0</v>
      </c>
      <c r="F41" s="208"/>
    </row>
    <row r="42" spans="8:8">
      <c r="A42" s="185"/>
      <c r="B42" s="204" t="s">
        <v>280</v>
      </c>
      <c r="C42" s="205" t="s">
        <v>280</v>
      </c>
      <c r="D42" s="206" t="s">
        <v>172</v>
      </c>
      <c r="E42" s="211">
        <v>1100000.0</v>
      </c>
      <c r="F42" s="208"/>
    </row>
    <row r="43" spans="8:8" ht="25.5">
      <c r="A43" s="185"/>
      <c r="B43" s="204" t="s">
        <v>281</v>
      </c>
      <c r="C43" s="205" t="s">
        <v>281</v>
      </c>
      <c r="D43" s="206" t="s">
        <v>172</v>
      </c>
      <c r="E43" s="211">
        <v>100000.0</v>
      </c>
      <c r="F43" s="208"/>
    </row>
    <row r="44" spans="8:8">
      <c r="A44" s="185"/>
      <c r="B44" s="204" t="s">
        <v>282</v>
      </c>
      <c r="C44" s="205" t="s">
        <v>282</v>
      </c>
      <c r="D44" s="206" t="s">
        <v>172</v>
      </c>
      <c r="E44" s="211">
        <v>1000000.0</v>
      </c>
      <c r="F44" s="208"/>
    </row>
    <row r="45" spans="8:8" ht="25.5">
      <c r="A45" s="185"/>
      <c r="B45" s="204" t="s">
        <v>283</v>
      </c>
      <c r="C45" s="205" t="s">
        <v>283</v>
      </c>
      <c r="D45" s="206" t="s">
        <v>172</v>
      </c>
      <c r="E45" s="211">
        <v>1000000.0</v>
      </c>
      <c r="F45" s="208"/>
    </row>
    <row r="46" spans="8:8">
      <c r="A46" s="185"/>
      <c r="B46" s="204" t="s">
        <v>284</v>
      </c>
      <c r="C46" s="205" t="s">
        <v>284</v>
      </c>
      <c r="D46" s="206" t="s">
        <v>172</v>
      </c>
      <c r="E46" s="211">
        <v>1000000.0</v>
      </c>
      <c r="F46" s="208"/>
    </row>
    <row r="47" spans="8:8" ht="45.75" customHeight="1">
      <c r="A47" s="185"/>
      <c r="B47" s="204" t="s">
        <v>285</v>
      </c>
      <c r="C47" s="205" t="s">
        <v>285</v>
      </c>
      <c r="D47" s="206" t="s">
        <v>172</v>
      </c>
      <c r="E47" s="211">
        <v>499995.0</v>
      </c>
      <c r="F47" s="208"/>
      <c r="G47" s="113">
        <v>3.70981501E8</v>
      </c>
    </row>
    <row r="48" spans="8:8">
      <c r="A48" s="185" t="s">
        <v>294</v>
      </c>
      <c r="B48" s="209" t="s">
        <v>288</v>
      </c>
      <c r="C48" s="209" t="s">
        <v>289</v>
      </c>
      <c r="D48" s="206" t="s">
        <v>172</v>
      </c>
      <c r="E48" s="210">
        <v>6000000.0</v>
      </c>
      <c r="F48" s="208"/>
      <c r="G48" s="113">
        <f>G47-E56</f>
        <v>0.0</v>
      </c>
    </row>
    <row r="49" spans="8:8">
      <c r="A49" s="185"/>
      <c r="B49" s="209" t="s">
        <v>290</v>
      </c>
      <c r="C49" s="209" t="s">
        <v>291</v>
      </c>
      <c r="D49" s="206" t="s">
        <v>172</v>
      </c>
      <c r="E49" s="210">
        <v>3000000.0</v>
      </c>
      <c r="F49" s="208"/>
    </row>
    <row r="50" spans="8:8">
      <c r="A50" s="185"/>
      <c r="B50" s="209" t="s">
        <v>292</v>
      </c>
      <c r="C50" s="209" t="s">
        <v>293</v>
      </c>
      <c r="D50" s="206" t="s">
        <v>172</v>
      </c>
      <c r="E50" s="210">
        <v>2000000.0</v>
      </c>
      <c r="F50" s="208"/>
    </row>
    <row r="51" spans="8:8" ht="16.5" customHeight="1">
      <c r="A51" s="185" t="s">
        <v>302</v>
      </c>
      <c r="B51" s="209" t="s">
        <v>297</v>
      </c>
      <c r="C51" s="205" t="s">
        <v>297</v>
      </c>
      <c r="D51" s="206" t="s">
        <v>172</v>
      </c>
      <c r="E51" s="211">
        <v>1200000.0</v>
      </c>
      <c r="F51" s="208"/>
    </row>
    <row r="52" spans="8:8">
      <c r="A52" s="185"/>
      <c r="B52" s="209" t="s">
        <v>298</v>
      </c>
      <c r="C52" s="205" t="s">
        <v>298</v>
      </c>
      <c r="D52" s="206" t="s">
        <v>172</v>
      </c>
      <c r="E52" s="211">
        <v>1300000.0</v>
      </c>
      <c r="F52" s="208"/>
    </row>
    <row r="53" spans="8:8">
      <c r="A53" s="185"/>
      <c r="B53" s="209" t="s">
        <v>299</v>
      </c>
      <c r="C53" s="205" t="s">
        <v>299</v>
      </c>
      <c r="D53" s="206" t="s">
        <v>172</v>
      </c>
      <c r="E53" s="211">
        <v>1370210.0</v>
      </c>
      <c r="F53" s="208"/>
    </row>
    <row r="54" spans="8:8" ht="38.25">
      <c r="A54" s="185"/>
      <c r="B54" s="209" t="s">
        <v>300</v>
      </c>
      <c r="C54" s="205" t="s">
        <v>300</v>
      </c>
      <c r="D54" s="206" t="s">
        <v>172</v>
      </c>
      <c r="E54" s="211">
        <v>1500000.0</v>
      </c>
      <c r="F54" s="208"/>
    </row>
    <row r="55" spans="8:8" ht="25.5">
      <c r="A55" s="185"/>
      <c r="B55" s="209" t="s">
        <v>301</v>
      </c>
      <c r="C55" s="205" t="s">
        <v>301</v>
      </c>
      <c r="D55" s="206" t="s">
        <v>172</v>
      </c>
      <c r="E55" s="211">
        <v>1000000.0</v>
      </c>
      <c r="F55" s="208"/>
    </row>
    <row r="56" spans="8:8">
      <c r="A56" s="185"/>
      <c r="B56" s="206"/>
      <c r="C56" s="212"/>
      <c r="D56" s="206"/>
      <c r="E56" s="213">
        <f>SUM(E20:E55)</f>
        <v>3.70981501E8</v>
      </c>
    </row>
    <row r="57" spans="8:8" s="214" ht="40.5" customFormat="1" customHeight="1">
      <c r="A57" s="202" t="s">
        <v>181</v>
      </c>
      <c r="B57" s="189" t="s">
        <v>231</v>
      </c>
      <c r="C57" s="189" t="s">
        <v>232</v>
      </c>
      <c r="D57" s="189" t="s">
        <v>241</v>
      </c>
      <c r="E57" s="190">
        <v>4.0E7</v>
      </c>
    </row>
    <row r="58" spans="8:8" s="214" ht="15.0" customFormat="1">
      <c r="A58" s="191"/>
      <c r="B58" s="189" t="s">
        <v>182</v>
      </c>
      <c r="C58" s="189" t="s">
        <v>172</v>
      </c>
      <c r="D58" s="189" t="s">
        <v>316</v>
      </c>
      <c r="E58" s="190">
        <v>2.0E7</v>
      </c>
      <c r="F58" s="214">
        <v>2.0E7</v>
      </c>
    </row>
    <row r="59" spans="8:8" s="214" ht="15.0" customFormat="1">
      <c r="A59" s="191"/>
      <c r="B59" s="189" t="s">
        <v>319</v>
      </c>
      <c r="C59" s="189" t="s">
        <v>320</v>
      </c>
      <c r="D59" s="189" t="s">
        <v>183</v>
      </c>
      <c r="E59" s="190">
        <v>1.5E7</v>
      </c>
      <c r="F59" s="214">
        <v>1.5E7</v>
      </c>
      <c r="G59" s="215">
        <v>2.52890122E8</v>
      </c>
    </row>
    <row r="60" spans="8:8" s="214" ht="17.25" customFormat="1" customHeight="1">
      <c r="A60" s="191"/>
      <c r="B60" s="189" t="s">
        <v>317</v>
      </c>
      <c r="C60" s="189" t="s">
        <v>184</v>
      </c>
      <c r="D60" s="189"/>
      <c r="E60" s="190">
        <v>1.375E8</v>
      </c>
      <c r="F60" s="214">
        <v>1.575E8</v>
      </c>
    </row>
    <row r="61" spans="8:8" s="214" ht="17.25" customFormat="1" customHeight="1">
      <c r="A61" s="191"/>
      <c r="B61" s="189" t="s">
        <v>318</v>
      </c>
      <c r="C61" s="189" t="s">
        <v>184</v>
      </c>
      <c r="D61" s="189"/>
      <c r="E61" s="190">
        <v>2.0E7</v>
      </c>
      <c r="F61" s="214">
        <v>2.0390122E7</v>
      </c>
    </row>
    <row r="62" spans="8:8" s="214" ht="17.25" customFormat="1" customHeight="1">
      <c r="A62" s="191"/>
      <c r="B62" s="189" t="s">
        <v>321</v>
      </c>
      <c r="C62" s="189" t="s">
        <v>322</v>
      </c>
      <c r="D62" s="189" t="s">
        <v>323</v>
      </c>
      <c r="E62" s="190">
        <v>2.0390122E7</v>
      </c>
      <c r="F62" s="214">
        <v>2.52890122E8</v>
      </c>
    </row>
    <row r="63" spans="8:8">
      <c r="A63" s="206"/>
      <c r="B63" s="185" t="s">
        <v>14</v>
      </c>
      <c r="C63" s="185"/>
      <c r="D63" s="212"/>
      <c r="E63" s="216">
        <f>SUM(E57:E62)</f>
        <v>2.52890122E8</v>
      </c>
      <c r="G63">
        <v>3.0875126E7</v>
      </c>
    </row>
    <row r="64" spans="8:8" s="10" ht="15.0" customFormat="1">
      <c r="A64" s="191" t="s">
        <v>303</v>
      </c>
      <c r="B64" s="217" t="s">
        <v>238</v>
      </c>
      <c r="C64" s="217" t="s">
        <v>235</v>
      </c>
      <c r="D64" s="217" t="s">
        <v>185</v>
      </c>
      <c r="E64" s="203">
        <v>3.14E7</v>
      </c>
    </row>
    <row r="65" spans="8:8" s="10" ht="15.0" customFormat="1">
      <c r="A65" s="191"/>
      <c r="B65" s="217" t="s">
        <v>237</v>
      </c>
      <c r="C65" s="217" t="s">
        <v>236</v>
      </c>
      <c r="D65" s="217" t="s">
        <v>185</v>
      </c>
      <c r="E65" s="190">
        <v>3.0875126E7</v>
      </c>
      <c r="G65" s="218">
        <v>8.2E7</v>
      </c>
    </row>
    <row r="66" spans="8:8">
      <c r="A66" s="206"/>
      <c r="B66" s="186" t="s">
        <v>14</v>
      </c>
      <c r="C66" s="219"/>
      <c r="D66" s="219"/>
      <c r="E66" s="216">
        <f>SUM(E64:E65)</f>
        <v>6.2275126E7</v>
      </c>
    </row>
    <row r="67" spans="8:8" s="220" ht="15.0" customFormat="1">
      <c r="A67" s="221" t="s">
        <v>186</v>
      </c>
      <c r="B67" s="222" t="s">
        <v>328</v>
      </c>
      <c r="C67" s="222" t="s">
        <v>326</v>
      </c>
      <c r="D67" s="222" t="s">
        <v>241</v>
      </c>
      <c r="E67" s="223">
        <v>3.26E7</v>
      </c>
      <c r="G67" s="220">
        <v>2.52754E8</v>
      </c>
    </row>
    <row r="68" spans="8:8" s="220" ht="15.0" customFormat="1">
      <c r="A68" s="224"/>
      <c r="B68" s="222" t="s">
        <v>327</v>
      </c>
      <c r="C68" s="222" t="s">
        <v>326</v>
      </c>
      <c r="D68" s="222" t="s">
        <v>329</v>
      </c>
      <c r="E68" s="223">
        <v>2.2754E7</v>
      </c>
    </row>
    <row r="69" spans="8:8">
      <c r="A69" s="206"/>
      <c r="B69" s="212" t="s">
        <v>190</v>
      </c>
      <c r="C69" s="212" t="s">
        <v>191</v>
      </c>
      <c r="D69" s="206" t="s">
        <v>192</v>
      </c>
      <c r="E69" s="225">
        <v>2.3E8</v>
      </c>
      <c r="G69" s="113">
        <f>G67-E69</f>
        <v>2.2754E7</v>
      </c>
    </row>
    <row r="70" spans="8:8">
      <c r="A70" s="206"/>
      <c r="B70" s="185" t="s">
        <v>14</v>
      </c>
      <c r="C70" s="212"/>
      <c r="D70" s="206"/>
      <c r="E70" s="213">
        <f>SUM(E67:E69)</f>
        <v>2.85354E8</v>
      </c>
    </row>
    <row r="71" spans="8:8" ht="25.5">
      <c r="A71" s="226" t="s">
        <v>193</v>
      </c>
      <c r="B71" s="222" t="s">
        <v>324</v>
      </c>
      <c r="C71" s="222" t="s">
        <v>194</v>
      </c>
      <c r="D71" s="222" t="s">
        <v>195</v>
      </c>
      <c r="E71" s="223">
        <v>2.0E7</v>
      </c>
      <c r="G71">
        <v>3.26E7</v>
      </c>
    </row>
    <row r="72" spans="8:8" ht="25.5">
      <c r="A72" s="224"/>
      <c r="B72" s="222" t="s">
        <v>196</v>
      </c>
      <c r="C72" s="222" t="s">
        <v>197</v>
      </c>
      <c r="D72" s="222" t="s">
        <v>198</v>
      </c>
      <c r="E72" s="223">
        <v>1.0E7</v>
      </c>
      <c r="G72">
        <v>2.52754E8</v>
      </c>
    </row>
    <row r="73" spans="8:8" s="57" ht="15.0" customFormat="1">
      <c r="A73" s="191"/>
      <c r="B73" s="217" t="s">
        <v>199</v>
      </c>
      <c r="C73" s="189" t="s">
        <v>199</v>
      </c>
      <c r="D73" s="189" t="s">
        <v>170</v>
      </c>
      <c r="E73" s="190">
        <v>1.0240065E7</v>
      </c>
      <c r="G73" s="57">
        <f>SUM(G71:G72)</f>
        <v>2.85354E8</v>
      </c>
    </row>
    <row r="74" spans="8:8" s="227" ht="15.0" customFormat="1">
      <c r="A74" s="191"/>
      <c r="B74" s="189" t="s">
        <v>200</v>
      </c>
      <c r="C74" s="189" t="s">
        <v>201</v>
      </c>
      <c r="D74" s="189" t="s">
        <v>170</v>
      </c>
      <c r="E74" s="190">
        <v>4.2E7</v>
      </c>
    </row>
    <row r="75" spans="8:8" s="227" ht="25.5" customFormat="1">
      <c r="A75" s="191"/>
      <c r="B75" s="189" t="s">
        <v>202</v>
      </c>
      <c r="C75" s="189" t="s">
        <v>203</v>
      </c>
      <c r="D75" s="189" t="s">
        <v>173</v>
      </c>
      <c r="E75" s="190">
        <v>1.8E8</v>
      </c>
      <c r="G75" s="228">
        <v>1.0240065E7</v>
      </c>
    </row>
    <row r="76" spans="8:8">
      <c r="A76" s="206"/>
      <c r="B76" s="185" t="s">
        <v>14</v>
      </c>
      <c r="C76" s="212"/>
      <c r="D76" s="212"/>
      <c r="E76" s="213">
        <f>SUM(E71:E75)</f>
        <v>2.62240065E8</v>
      </c>
    </row>
    <row r="77" spans="8:8" s="10" ht="25.5" customFormat="1">
      <c r="A77" s="187" t="s">
        <v>239</v>
      </c>
      <c r="B77" s="189" t="s">
        <v>204</v>
      </c>
      <c r="C77" s="189" t="s">
        <v>170</v>
      </c>
      <c r="D77" s="189" t="s">
        <v>240</v>
      </c>
      <c r="E77" s="190">
        <v>1.00297843E8</v>
      </c>
      <c r="G77" s="10" t="s">
        <v>78</v>
      </c>
      <c r="H77" s="10">
        <v>1.25E7</v>
      </c>
      <c r="I77" s="10">
        <v>2.59400244E8</v>
      </c>
      <c r="J77" s="10">
        <v>1.0492821E7</v>
      </c>
      <c r="K77" s="10">
        <v>2.01354659E8</v>
      </c>
      <c r="L77" s="10">
        <v>1.8556121E7</v>
      </c>
      <c r="M77" s="229">
        <v>1.80297843E8</v>
      </c>
    </row>
    <row r="78" spans="8:8">
      <c r="A78" s="187"/>
      <c r="B78" s="189" t="s">
        <v>247</v>
      </c>
      <c r="C78" s="189"/>
      <c r="D78" s="189" t="s">
        <v>189</v>
      </c>
      <c r="E78" s="190">
        <v>6000000.0</v>
      </c>
      <c r="M78" s="230"/>
    </row>
    <row r="79" spans="8:8">
      <c r="A79" s="187"/>
      <c r="B79" s="189" t="s">
        <v>246</v>
      </c>
      <c r="C79" s="189"/>
      <c r="D79" s="189" t="s">
        <v>189</v>
      </c>
      <c r="E79" s="190">
        <v>1.0E7</v>
      </c>
      <c r="G79">
        <v>1.16297843E8</v>
      </c>
      <c r="M79" s="230"/>
    </row>
    <row r="80" spans="8:8">
      <c r="A80" s="191"/>
      <c r="B80" s="202" t="s">
        <v>14</v>
      </c>
      <c r="C80" s="189"/>
      <c r="D80" s="189"/>
      <c r="E80" s="231">
        <f>SUM(E77:E79)</f>
        <v>1.16297843E8</v>
      </c>
      <c r="G80" t="s">
        <v>80</v>
      </c>
      <c r="H80">
        <v>450000.0</v>
      </c>
      <c r="I80">
        <v>0.0</v>
      </c>
      <c r="J80">
        <v>400000.0</v>
      </c>
      <c r="K80">
        <v>0.0</v>
      </c>
      <c r="L80">
        <v>3500000.0</v>
      </c>
      <c r="M80" s="230">
        <v>6000000.0</v>
      </c>
    </row>
    <row r="81" spans="8:8" ht="25.5">
      <c r="A81" s="185" t="s">
        <v>205</v>
      </c>
      <c r="B81" s="212" t="s">
        <v>325</v>
      </c>
      <c r="C81" s="212" t="s">
        <v>206</v>
      </c>
      <c r="D81" s="212" t="s">
        <v>316</v>
      </c>
      <c r="E81" s="225">
        <v>2.061161E7</v>
      </c>
    </row>
    <row r="82" spans="8:8" s="214" ht="15.0" customFormat="1">
      <c r="A82" s="191"/>
      <c r="B82" s="217" t="s">
        <v>150</v>
      </c>
      <c r="C82" s="189"/>
      <c r="D82" s="189"/>
      <c r="E82" s="190">
        <v>1.5E8</v>
      </c>
    </row>
    <row r="83" spans="8:8" ht="38.25">
      <c r="A83" s="206"/>
      <c r="B83" s="219" t="s">
        <v>207</v>
      </c>
      <c r="C83" s="212" t="s">
        <v>208</v>
      </c>
      <c r="D83" s="212" t="s">
        <v>170</v>
      </c>
      <c r="E83" s="225">
        <v>2.0E7</v>
      </c>
      <c r="G83">
        <v>1.5E8</v>
      </c>
    </row>
    <row r="84" spans="8:8">
      <c r="A84" s="206"/>
      <c r="B84" s="186" t="s">
        <v>14</v>
      </c>
      <c r="C84" s="212"/>
      <c r="D84" s="212"/>
      <c r="E84" s="213">
        <f>SUM(E81:E83)</f>
        <v>1.9061161E8</v>
      </c>
      <c r="G84" s="230">
        <v>2.061161E7</v>
      </c>
    </row>
    <row r="85" spans="8:8" ht="25.5">
      <c r="A85" s="185" t="s">
        <v>209</v>
      </c>
      <c r="B85" s="212" t="s">
        <v>210</v>
      </c>
      <c r="C85" s="212" t="s">
        <v>211</v>
      </c>
      <c r="D85" s="212" t="s">
        <v>188</v>
      </c>
      <c r="E85" s="225">
        <v>1.0E7</v>
      </c>
      <c r="G85">
        <v>0.0</v>
      </c>
    </row>
    <row r="86" spans="8:8" ht="25.5">
      <c r="A86" s="206"/>
      <c r="B86" s="212" t="s">
        <v>210</v>
      </c>
      <c r="C86" s="212" t="s">
        <v>212</v>
      </c>
      <c r="D86" s="212" t="s">
        <v>188</v>
      </c>
      <c r="E86" s="225">
        <v>3500000.0</v>
      </c>
      <c r="G86">
        <v>2.0E7</v>
      </c>
    </row>
    <row r="87" spans="8:8" ht="25.5">
      <c r="A87" s="206"/>
      <c r="B87" s="212" t="s">
        <v>304</v>
      </c>
      <c r="C87" s="212" t="s">
        <v>260</v>
      </c>
      <c r="D87" s="212" t="s">
        <v>213</v>
      </c>
      <c r="E87" s="225">
        <v>6500000.0</v>
      </c>
      <c r="G87">
        <f>SUM(G83:G86)</f>
        <v>1.9061161E8</v>
      </c>
    </row>
    <row r="88" spans="8:8" ht="25.5">
      <c r="A88" s="206"/>
      <c r="B88" s="212" t="s">
        <v>305</v>
      </c>
      <c r="C88" s="212" t="s">
        <v>306</v>
      </c>
      <c r="D88" s="212" t="s">
        <v>217</v>
      </c>
      <c r="E88" s="225">
        <v>1.0730754E7</v>
      </c>
    </row>
    <row r="89" spans="8:8">
      <c r="A89" s="206"/>
      <c r="B89" s="212" t="s">
        <v>307</v>
      </c>
      <c r="C89" s="212" t="s">
        <v>214</v>
      </c>
      <c r="D89" s="212" t="s">
        <v>188</v>
      </c>
      <c r="E89" s="225">
        <v>4000000.0</v>
      </c>
    </row>
    <row r="90" spans="8:8">
      <c r="A90" s="206"/>
      <c r="B90" s="212" t="s">
        <v>215</v>
      </c>
      <c r="C90" s="212" t="s">
        <v>216</v>
      </c>
      <c r="D90" s="212" t="s">
        <v>165</v>
      </c>
      <c r="E90" s="225">
        <v>6000000.0</v>
      </c>
    </row>
    <row r="91" spans="8:8">
      <c r="A91" s="206"/>
      <c r="B91" s="185" t="s">
        <v>14</v>
      </c>
      <c r="C91" s="212"/>
      <c r="D91" s="212"/>
      <c r="E91" s="213">
        <f>SUM(E85:E90)</f>
        <v>4.0730754E7</v>
      </c>
    </row>
    <row r="92" spans="8:8" ht="25.5">
      <c r="A92" s="185" t="s">
        <v>218</v>
      </c>
      <c r="B92" s="212" t="s">
        <v>219</v>
      </c>
      <c r="C92" s="212" t="s">
        <v>308</v>
      </c>
      <c r="D92" s="212" t="s">
        <v>187</v>
      </c>
      <c r="E92" s="225">
        <v>4000000.0</v>
      </c>
    </row>
    <row r="93" spans="8:8">
      <c r="A93" s="185"/>
      <c r="B93" s="212" t="s">
        <v>309</v>
      </c>
      <c r="C93" s="212" t="s">
        <v>310</v>
      </c>
      <c r="D93" s="212" t="s">
        <v>189</v>
      </c>
      <c r="E93" s="225">
        <v>5000000.0</v>
      </c>
    </row>
    <row r="94" spans="8:8" s="57" ht="15.0" customFormat="1">
      <c r="A94" s="193"/>
      <c r="B94" s="192" t="s">
        <v>220</v>
      </c>
      <c r="C94" s="192" t="s">
        <v>221</v>
      </c>
      <c r="D94" s="192" t="s">
        <v>198</v>
      </c>
      <c r="E94" s="195">
        <v>5.0E7</v>
      </c>
      <c r="G94" s="232">
        <v>2.0260008E7</v>
      </c>
    </row>
    <row r="95" spans="8:8">
      <c r="A95" s="185"/>
      <c r="B95" s="185" t="s">
        <v>222</v>
      </c>
      <c r="C95" s="212"/>
      <c r="D95" s="212"/>
      <c r="E95" s="213">
        <f>SUM(E92:E94)</f>
        <v>5.9E7</v>
      </c>
      <c r="G95" s="230">
        <v>1.1088796E7</v>
      </c>
    </row>
    <row r="96" spans="8:8">
      <c r="A96" s="184" t="s">
        <v>223</v>
      </c>
      <c r="B96" s="212" t="s">
        <v>311</v>
      </c>
      <c r="C96" s="212" t="s">
        <v>312</v>
      </c>
      <c r="D96" s="212" t="s">
        <v>224</v>
      </c>
      <c r="E96" s="225">
        <v>1.0260008E7</v>
      </c>
      <c r="G96" s="233">
        <f>SUM(G94:G95)</f>
        <v>3.1348804E7</v>
      </c>
    </row>
    <row r="97" spans="8:8">
      <c r="A97" s="206"/>
      <c r="B97" s="212" t="s">
        <v>313</v>
      </c>
      <c r="C97" s="212" t="s">
        <v>225</v>
      </c>
      <c r="D97" s="212" t="s">
        <v>226</v>
      </c>
      <c r="E97" s="225">
        <v>1.1201413E7</v>
      </c>
    </row>
    <row r="98" spans="8:8">
      <c r="A98" s="206"/>
      <c r="B98" s="212" t="s">
        <v>314</v>
      </c>
      <c r="C98" s="212" t="s">
        <v>315</v>
      </c>
      <c r="D98" s="212" t="s">
        <v>224</v>
      </c>
      <c r="E98" s="234">
        <v>9887383.0</v>
      </c>
    </row>
    <row r="99" spans="8:8">
      <c r="A99" s="206"/>
      <c r="B99" s="185" t="s">
        <v>14</v>
      </c>
      <c r="C99" s="206"/>
      <c r="D99" s="206"/>
      <c r="E99" s="213">
        <f>SUM(E96:E98)</f>
        <v>3.1348804E7</v>
      </c>
    </row>
    <row r="100" spans="8:8">
      <c r="A100" s="206"/>
      <c r="B100" s="185" t="s">
        <v>141</v>
      </c>
      <c r="C100" s="206"/>
      <c r="D100" s="206"/>
      <c r="E100" s="213">
        <f>E99+E95+E91+E84+E80+E76+E70+E66+E63+E56+E19+E5</f>
        <v>2.081807806E9</v>
      </c>
    </row>
    <row r="101" spans="8:8">
      <c r="E101">
        <v>2.082307807E9</v>
      </c>
    </row>
    <row r="102" spans="8:8">
      <c r="E102" s="113">
        <f>E100-E101</f>
        <v>-500001.0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G21"/>
  <sheetViews>
    <sheetView workbookViewId="0">
      <selection activeCell="A1" sqref="A1"/>
    </sheetView>
  </sheetViews>
  <sheetFormatPr defaultRowHeight="15.0" defaultColWidth="10"/>
  <cols>
    <col min="2" max="2" customWidth="1" width="25.140625" style="0"/>
    <col min="3" max="3" customWidth="1" width="11.0" style="0"/>
    <col min="5" max="5" customWidth="1" width="9.5703125" style="0"/>
    <col min="6" max="6" customWidth="1" width="12.0" style="0"/>
    <col min="7" max="7" customWidth="1" width="13.425781" style="0"/>
    <col min="8" max="8" customWidth="1" width="10.855469" style="0"/>
    <col min="9" max="9" customWidth="1" width="10.855469" style="0"/>
    <col min="10" max="10" customWidth="1" width="10.7109375" style="0"/>
    <col min="11" max="11" customWidth="1" width="13.0" style="0"/>
    <col min="12" max="12" customWidth="1" width="12.5703125" style="0"/>
    <col min="13" max="13" customWidth="1" width="13.425781" style="0"/>
    <col min="14" max="14" customWidth="1" width="11.140625" style="0"/>
    <col min="15" max="15" customWidth="1" width="25.140625" style="0"/>
    <col min="16" max="16" customWidth="1" width="13.7109375" style="0"/>
    <col min="17" max="17" customWidth="1" width="12.7109375" style="0"/>
    <col min="18" max="18" customWidth="1" width="10.7109375" style="0"/>
    <col min="21" max="21" customWidth="1" width="11.140625" style="0"/>
    <col min="22" max="22" customWidth="1" width="11.140625" style="0"/>
    <col min="257" max="16384" width="9" style="0" hidden="0"/>
  </cols>
  <sheetData>
    <row r="1" spans="8:8" ht="15.75">
      <c r="A1" s="235"/>
      <c r="B1" s="236"/>
      <c r="C1" s="237" t="s">
        <v>330</v>
      </c>
      <c r="D1" s="238"/>
      <c r="E1" s="238"/>
      <c r="F1" s="238"/>
      <c r="G1" s="239"/>
      <c r="H1" s="240" t="s">
        <v>331</v>
      </c>
      <c r="I1" s="238"/>
      <c r="J1" s="238"/>
      <c r="K1" s="238"/>
      <c r="L1" s="239"/>
      <c r="M1" s="236"/>
    </row>
    <row r="2" spans="8:8" ht="48.0">
      <c r="A2" s="241" t="s">
        <v>332</v>
      </c>
      <c r="B2" s="242" t="s">
        <v>333</v>
      </c>
      <c r="C2" s="243" t="s">
        <v>334</v>
      </c>
      <c r="D2" s="242" t="s">
        <v>335</v>
      </c>
      <c r="E2" s="242" t="s">
        <v>339</v>
      </c>
      <c r="F2" s="242" t="s">
        <v>336</v>
      </c>
      <c r="G2" s="242" t="s">
        <v>337</v>
      </c>
      <c r="H2" s="242" t="s">
        <v>338</v>
      </c>
      <c r="I2" s="242" t="s">
        <v>377</v>
      </c>
      <c r="J2" s="242" t="s">
        <v>335</v>
      </c>
      <c r="K2" s="242" t="s">
        <v>339</v>
      </c>
      <c r="L2" s="242" t="s">
        <v>140</v>
      </c>
      <c r="M2" s="242" t="s">
        <v>141</v>
      </c>
      <c r="O2" s="244" t="s">
        <v>354</v>
      </c>
    </row>
    <row r="3" spans="8:8" ht="21.75" customHeight="1">
      <c r="A3" s="245">
        <v>5261.0</v>
      </c>
      <c r="B3" s="246" t="s">
        <v>163</v>
      </c>
      <c r="C3" s="247">
        <v>3.89613678E8</v>
      </c>
      <c r="D3" s="248">
        <v>0.0</v>
      </c>
      <c r="E3" s="248">
        <v>0.0</v>
      </c>
      <c r="F3" s="249">
        <f>G3-C3-D3-E3</f>
        <v>2.22830755E8</v>
      </c>
      <c r="G3" s="249">
        <v>6.12444433E8</v>
      </c>
      <c r="H3" s="250">
        <v>6.0E7</v>
      </c>
      <c r="I3" s="250">
        <v>0.0</v>
      </c>
      <c r="J3" s="248">
        <v>0.0</v>
      </c>
      <c r="K3" s="249">
        <v>0.0</v>
      </c>
      <c r="L3" s="249">
        <f>H3+J3+K3+I3</f>
        <v>6.0E7</v>
      </c>
      <c r="M3" s="249">
        <f>G3+L3</f>
        <v>6.72444433E8</v>
      </c>
      <c r="N3" s="251">
        <f>M3/M17*100</f>
        <v>9.711053587960196</v>
      </c>
      <c r="O3" s="252" t="s">
        <v>158</v>
      </c>
      <c r="P3" s="253" t="s">
        <v>355</v>
      </c>
      <c r="Q3" s="253" t="s">
        <v>355</v>
      </c>
      <c r="R3" s="253" t="s">
        <v>356</v>
      </c>
      <c r="S3" s="253" t="s">
        <v>356</v>
      </c>
      <c r="T3" s="253"/>
      <c r="U3" s="253"/>
      <c r="V3" s="253"/>
      <c r="W3" s="253" t="s">
        <v>357</v>
      </c>
      <c r="X3" s="253" t="s">
        <v>357</v>
      </c>
      <c r="Y3" s="253" t="s">
        <v>358</v>
      </c>
      <c r="Z3" s="253" t="s">
        <v>358</v>
      </c>
      <c r="AA3" s="253" t="s">
        <v>359</v>
      </c>
      <c r="AB3" s="253" t="s">
        <v>360</v>
      </c>
      <c r="AC3" s="253" t="s">
        <v>361</v>
      </c>
      <c r="AD3" s="253" t="s">
        <v>362</v>
      </c>
      <c r="AE3" s="253" t="s">
        <v>363</v>
      </c>
      <c r="AF3" s="253" t="s">
        <v>363</v>
      </c>
    </row>
    <row r="4" spans="8:8" ht="15.75">
      <c r="A4" s="245">
        <v>5262.0</v>
      </c>
      <c r="B4" s="246" t="s">
        <v>340</v>
      </c>
      <c r="C4" s="247">
        <v>1.77244306E8</v>
      </c>
      <c r="D4" s="248">
        <v>0.0</v>
      </c>
      <c r="E4" s="248">
        <v>0.0</v>
      </c>
      <c r="F4" s="249">
        <f t="shared" si="0" ref="F4:F16">G4-C4-D4-E4</f>
        <v>2.74707674E8</v>
      </c>
      <c r="G4" s="249">
        <v>4.5195198E8</v>
      </c>
      <c r="H4" s="254">
        <v>0.0</v>
      </c>
      <c r="I4" s="254">
        <v>0.0</v>
      </c>
      <c r="J4" s="248">
        <v>0.0</v>
      </c>
      <c r="K4" s="248">
        <v>0.0</v>
      </c>
      <c r="L4" s="249">
        <f t="shared" si="1" ref="L4:L16">H4+J4+K4+I4</f>
        <v>0.0</v>
      </c>
      <c r="M4" s="249">
        <f t="shared" si="2" ref="M4:M16">G4+L4</f>
        <v>4.5195198E8</v>
      </c>
      <c r="N4" s="251">
        <f t="shared" si="3" ref="N4:N17">M4/M18*100</f>
        <v>6.52682910524551</v>
      </c>
      <c r="O4" s="255"/>
      <c r="P4" s="256" t="s">
        <v>98</v>
      </c>
      <c r="Q4" s="256" t="s">
        <v>364</v>
      </c>
      <c r="R4" s="256" t="s">
        <v>98</v>
      </c>
      <c r="S4" s="256" t="s">
        <v>364</v>
      </c>
      <c r="T4" s="256"/>
      <c r="U4" s="256"/>
      <c r="V4" s="256"/>
      <c r="W4" s="256" t="s">
        <v>98</v>
      </c>
      <c r="X4" s="256" t="s">
        <v>364</v>
      </c>
      <c r="Y4" s="256" t="s">
        <v>98</v>
      </c>
      <c r="Z4" s="256" t="s">
        <v>364</v>
      </c>
      <c r="AA4" s="256" t="s">
        <v>364</v>
      </c>
      <c r="AB4" s="257" t="s">
        <v>98</v>
      </c>
      <c r="AC4" s="256" t="s">
        <v>98</v>
      </c>
      <c r="AD4" s="256" t="s">
        <v>365</v>
      </c>
      <c r="AE4" s="256" t="s">
        <v>98</v>
      </c>
      <c r="AF4" s="256" t="s">
        <v>364</v>
      </c>
    </row>
    <row r="5" spans="8:8" ht="23.25">
      <c r="A5" s="258">
        <v>5263.0</v>
      </c>
      <c r="B5" s="259" t="s">
        <v>341</v>
      </c>
      <c r="C5" s="260">
        <v>2.15957323E8</v>
      </c>
      <c r="D5" s="254">
        <v>0.0</v>
      </c>
      <c r="E5" s="250">
        <v>5.0E7</v>
      </c>
      <c r="F5" s="249">
        <f t="shared" si="0"/>
        <v>2.6045859E8</v>
      </c>
      <c r="G5" s="249">
        <v>5.26415913E8</v>
      </c>
      <c r="H5" s="250">
        <v>3.20077981E8</v>
      </c>
      <c r="I5" s="250">
        <v>0.0</v>
      </c>
      <c r="J5" s="250">
        <v>0.0</v>
      </c>
      <c r="K5" s="250">
        <v>3.0E7</v>
      </c>
      <c r="L5" s="249">
        <f t="shared" si="1"/>
        <v>3.50077981E8</v>
      </c>
      <c r="M5" s="249">
        <f t="shared" si="2"/>
        <v>8.76493894E8</v>
      </c>
      <c r="N5" s="251">
        <f>M5/M17*100</f>
        <v>12.657817890142164</v>
      </c>
      <c r="O5" s="261" t="s">
        <v>366</v>
      </c>
      <c r="P5" s="262">
        <v>3.47941534E8</v>
      </c>
      <c r="Q5" s="262">
        <v>3.47941534E8</v>
      </c>
      <c r="R5" s="262">
        <v>4.1672144E7</v>
      </c>
      <c r="S5" s="262">
        <v>4.1672144E7</v>
      </c>
      <c r="T5" s="262"/>
      <c r="U5" s="262">
        <f>Q5+S5</f>
        <v>3.89613678E8</v>
      </c>
      <c r="V5" s="262">
        <f>U5*1.3</f>
        <v>5.0649778140000004E8</v>
      </c>
      <c r="W5" s="263">
        <v>0.0</v>
      </c>
      <c r="X5" s="263">
        <v>0.0</v>
      </c>
      <c r="Y5" s="263">
        <v>0.0</v>
      </c>
      <c r="Z5" s="263">
        <v>0.0</v>
      </c>
      <c r="AA5" s="263">
        <v>0.0</v>
      </c>
      <c r="AB5" s="264">
        <v>1.27E8</v>
      </c>
      <c r="AC5" s="262">
        <v>2.18456909E8</v>
      </c>
      <c r="AD5" s="262">
        <v>2.18456909E8</v>
      </c>
      <c r="AE5" s="262">
        <v>6.08070587E8</v>
      </c>
      <c r="AF5" s="262">
        <v>7.35070587E8</v>
      </c>
    </row>
    <row r="6" spans="8:8" ht="15.75">
      <c r="A6" s="245">
        <v>5264.0</v>
      </c>
      <c r="B6" s="246" t="s">
        <v>342</v>
      </c>
      <c r="C6" s="260">
        <v>1.43527594E8</v>
      </c>
      <c r="D6" s="248">
        <v>0.0</v>
      </c>
      <c r="E6" s="248">
        <v>0.0</v>
      </c>
      <c r="F6" s="249">
        <f t="shared" si="0"/>
        <v>1.8114583E7</v>
      </c>
      <c r="G6" s="249">
        <v>1.61642177E8</v>
      </c>
      <c r="H6" s="250">
        <v>5.6870205E7</v>
      </c>
      <c r="I6" s="250">
        <v>0.0</v>
      </c>
      <c r="J6" s="249">
        <v>3.14111296E8</v>
      </c>
      <c r="K6" s="248">
        <v>0.0</v>
      </c>
      <c r="L6" s="249">
        <f t="shared" si="1"/>
        <v>3.70981501E8</v>
      </c>
      <c r="M6" s="249">
        <f t="shared" si="2"/>
        <v>5.32623678E8</v>
      </c>
      <c r="N6" s="251">
        <f>M6/M17*100</f>
        <v>7.691843110662582</v>
      </c>
      <c r="O6" s="261" t="s">
        <v>367</v>
      </c>
      <c r="P6" s="262">
        <v>1.56345882E8</v>
      </c>
      <c r="Q6" s="262">
        <v>1.69345882E8</v>
      </c>
      <c r="R6" s="262">
        <v>7898424.0</v>
      </c>
      <c r="S6" s="262">
        <v>7898424.0</v>
      </c>
      <c r="T6" s="262"/>
      <c r="U6" s="262">
        <f t="shared" si="4" ref="U6:U18">Q6+S6</f>
        <v>1.77244306E8</v>
      </c>
      <c r="V6" s="262">
        <f t="shared" si="5" ref="V6:V18">U6*1.3</f>
        <v>2.304175978E8</v>
      </c>
      <c r="W6" s="263">
        <v>0.0</v>
      </c>
      <c r="X6" s="263">
        <v>0.0</v>
      </c>
      <c r="Y6" s="263">
        <v>0.0</v>
      </c>
      <c r="Z6" s="263">
        <v>0.0</v>
      </c>
      <c r="AA6" s="263">
        <v>0.0</v>
      </c>
      <c r="AB6" s="265">
        <v>0.0</v>
      </c>
      <c r="AC6" s="262">
        <v>3.04918019E8</v>
      </c>
      <c r="AD6" s="266">
        <v>2.91918019E8</v>
      </c>
      <c r="AE6" s="262">
        <v>4.69162325E8</v>
      </c>
      <c r="AF6" s="262">
        <v>4.69162325E8</v>
      </c>
    </row>
    <row r="7" spans="8:8" ht="23.25">
      <c r="A7" s="245">
        <v>5265.0</v>
      </c>
      <c r="B7" s="246" t="s">
        <v>343</v>
      </c>
      <c r="C7" s="260">
        <v>6.4484611E7</v>
      </c>
      <c r="D7" s="248">
        <v>0.0</v>
      </c>
      <c r="E7" s="248">
        <v>0.0</v>
      </c>
      <c r="F7" s="249">
        <f t="shared" si="0"/>
        <v>2.0426029E7</v>
      </c>
      <c r="G7" s="249">
        <v>8.491064E7</v>
      </c>
      <c r="H7" s="250">
        <v>7.5390122E7</v>
      </c>
      <c r="I7" s="250">
        <v>4.0E7</v>
      </c>
      <c r="J7" s="249">
        <v>1.375E8</v>
      </c>
      <c r="K7" s="248">
        <v>0.0</v>
      </c>
      <c r="L7" s="249">
        <f t="shared" si="1"/>
        <v>2.52890122E8</v>
      </c>
      <c r="M7" s="249">
        <f t="shared" si="2"/>
        <v>3.37800762E8</v>
      </c>
      <c r="N7" s="251">
        <f>M7/M17*100</f>
        <v>4.878323235127129</v>
      </c>
      <c r="O7" s="261" t="s">
        <v>368</v>
      </c>
      <c r="P7" s="262">
        <v>1.96781323E8</v>
      </c>
      <c r="Q7" s="262">
        <v>1.96781323E8</v>
      </c>
      <c r="R7" s="262">
        <v>1.9176E7</v>
      </c>
      <c r="S7" s="262">
        <v>1.9176E7</v>
      </c>
      <c r="T7" s="262"/>
      <c r="U7" s="262">
        <f t="shared" si="4"/>
        <v>2.15957323E8</v>
      </c>
      <c r="V7" s="262">
        <f t="shared" si="5"/>
        <v>2.8074451990000004E8</v>
      </c>
      <c r="W7" s="263">
        <v>0.0</v>
      </c>
      <c r="X7" s="263">
        <v>0.0</v>
      </c>
      <c r="Y7" s="262">
        <v>1.2E8</v>
      </c>
      <c r="Z7" s="262">
        <v>1.55E8</v>
      </c>
      <c r="AA7" s="262">
        <v>2.8901327E7</v>
      </c>
      <c r="AB7" s="264">
        <v>7.0E7</v>
      </c>
      <c r="AC7" s="262">
        <v>6.5258818E7</v>
      </c>
      <c r="AD7" s="262">
        <v>8.3758818E7</v>
      </c>
      <c r="AE7" s="262">
        <v>4.01216141E8</v>
      </c>
      <c r="AF7" s="266">
        <v>5.53617468E8</v>
      </c>
    </row>
    <row r="8" spans="8:8" ht="15.75">
      <c r="A8" s="245">
        <v>526.0</v>
      </c>
      <c r="B8" s="246" t="s">
        <v>344</v>
      </c>
      <c r="C8" s="260">
        <v>3.70652522E8</v>
      </c>
      <c r="D8" s="248">
        <v>0.0</v>
      </c>
      <c r="E8" s="249">
        <v>1.33218112E8</v>
      </c>
      <c r="F8" s="249">
        <f t="shared" si="0"/>
        <v>9980340.0</v>
      </c>
      <c r="G8" s="249">
        <v>5.13850974E8</v>
      </c>
      <c r="H8" s="250">
        <v>0.0</v>
      </c>
      <c r="I8" s="250">
        <v>6.2275126E7</v>
      </c>
      <c r="J8" s="248">
        <v>0.0</v>
      </c>
      <c r="K8" s="249">
        <v>0.0</v>
      </c>
      <c r="L8" s="249">
        <f t="shared" si="1"/>
        <v>6.2275126E7</v>
      </c>
      <c r="M8" s="249">
        <f t="shared" si="2"/>
        <v>5.761261E8</v>
      </c>
      <c r="N8" s="251">
        <f>M8/M17*100</f>
        <v>8.320079929225193</v>
      </c>
      <c r="O8" s="267" t="s">
        <v>342</v>
      </c>
      <c r="P8" s="262">
        <v>1.33714252E8</v>
      </c>
      <c r="Q8" s="262">
        <v>1.33714252E8</v>
      </c>
      <c r="R8" s="262">
        <v>9813342.0</v>
      </c>
      <c r="S8" s="262">
        <v>9813342.0</v>
      </c>
      <c r="T8" s="262"/>
      <c r="U8" s="262">
        <f t="shared" si="4"/>
        <v>1.43527594E8</v>
      </c>
      <c r="V8" s="262">
        <f t="shared" si="5"/>
        <v>1.8658587220000002E8</v>
      </c>
      <c r="W8" s="263">
        <v>0.0</v>
      </c>
      <c r="X8" s="263">
        <v>0.0</v>
      </c>
      <c r="Y8" s="263">
        <v>0.0</v>
      </c>
      <c r="Z8" s="263">
        <v>0.0</v>
      </c>
      <c r="AA8" s="263">
        <v>0.0</v>
      </c>
      <c r="AB8" s="265">
        <v>0.0</v>
      </c>
      <c r="AC8" s="262">
        <v>1.2012E7</v>
      </c>
      <c r="AD8" s="262">
        <v>1.6351965E7</v>
      </c>
      <c r="AE8" s="262">
        <v>1.55539594E8</v>
      </c>
      <c r="AF8" s="262">
        <v>1.59879559E8</v>
      </c>
    </row>
    <row r="9" spans="8:8" ht="18.75">
      <c r="A9" s="245">
        <v>5267.0</v>
      </c>
      <c r="B9" s="246" t="s">
        <v>345</v>
      </c>
      <c r="C9" s="260">
        <v>1.504488764E9</v>
      </c>
      <c r="D9" s="247">
        <v>3553000.0</v>
      </c>
      <c r="E9" s="247">
        <v>0.0</v>
      </c>
      <c r="F9" s="249">
        <f t="shared" si="0"/>
        <v>1.16065245E8</v>
      </c>
      <c r="G9" s="249">
        <v>1.624107009E9</v>
      </c>
      <c r="H9" s="250">
        <v>0.0</v>
      </c>
      <c r="I9" s="250">
        <v>5.5354E7</v>
      </c>
      <c r="J9" s="249">
        <v>0.0</v>
      </c>
      <c r="K9" s="249">
        <v>2.3E8</v>
      </c>
      <c r="L9" s="249">
        <f t="shared" si="1"/>
        <v>2.85354E8</v>
      </c>
      <c r="M9" s="249">
        <f t="shared" si="2"/>
        <v>1.909461009E9</v>
      </c>
      <c r="N9" s="251">
        <f>M9/M17*100</f>
        <v>27.575331540471755</v>
      </c>
      <c r="O9" s="267" t="s">
        <v>369</v>
      </c>
      <c r="P9" s="262">
        <v>5.8197178E7</v>
      </c>
      <c r="Q9" s="262">
        <v>5.8197178E7</v>
      </c>
      <c r="R9" s="262">
        <v>6287433.0</v>
      </c>
      <c r="S9" s="262">
        <v>6287433.0</v>
      </c>
      <c r="T9" s="262"/>
      <c r="U9" s="262">
        <f t="shared" si="4"/>
        <v>6.4484611E7</v>
      </c>
      <c r="V9" s="262">
        <f t="shared" si="5"/>
        <v>8.38299943E7</v>
      </c>
      <c r="W9" s="263">
        <v>0.0</v>
      </c>
      <c r="X9" s="263">
        <v>0.0</v>
      </c>
      <c r="Y9" s="263">
        <v>0.0</v>
      </c>
      <c r="Z9" s="263">
        <v>0.0</v>
      </c>
      <c r="AA9" s="263">
        <v>0.0</v>
      </c>
      <c r="AB9" s="265">
        <v>0.0</v>
      </c>
      <c r="AC9" s="262">
        <v>1.7E7</v>
      </c>
      <c r="AD9" s="262">
        <v>1.7E7</v>
      </c>
      <c r="AE9" s="262">
        <v>8.1484611E7</v>
      </c>
      <c r="AF9" s="262">
        <v>8.1484611E7</v>
      </c>
    </row>
    <row r="10" spans="8:8" ht="23.25">
      <c r="A10" s="245">
        <v>5268.0</v>
      </c>
      <c r="B10" s="246" t="s">
        <v>346</v>
      </c>
      <c r="C10" s="260">
        <v>1.08898745E8</v>
      </c>
      <c r="D10" s="248">
        <v>0.0</v>
      </c>
      <c r="E10" s="248">
        <v>0.0</v>
      </c>
      <c r="F10" s="249">
        <f t="shared" si="0"/>
        <v>1.2420834E7</v>
      </c>
      <c r="G10" s="249">
        <v>1.21319579E8</v>
      </c>
      <c r="H10" s="250">
        <v>2.62240065E8</v>
      </c>
      <c r="I10" s="250">
        <v>0.0</v>
      </c>
      <c r="J10" s="249">
        <v>0.0</v>
      </c>
      <c r="K10" s="248">
        <v>0.0</v>
      </c>
      <c r="L10" s="249">
        <f t="shared" si="1"/>
        <v>2.62240065E8</v>
      </c>
      <c r="M10" s="249">
        <f t="shared" si="2"/>
        <v>3.83559644E8</v>
      </c>
      <c r="N10" s="251">
        <f>M10/M17*100</f>
        <v>5.53914654396869</v>
      </c>
      <c r="O10" s="261" t="s">
        <v>370</v>
      </c>
      <c r="P10" s="262">
        <v>3.49930722E8</v>
      </c>
      <c r="Q10" s="262">
        <v>3.31930936E8</v>
      </c>
      <c r="R10" s="262">
        <v>721800.0</v>
      </c>
      <c r="S10" s="262">
        <v>3.8721586E7</v>
      </c>
      <c r="T10" s="262"/>
      <c r="U10" s="262">
        <f t="shared" si="4"/>
        <v>3.70652522E8</v>
      </c>
      <c r="V10" s="262">
        <f t="shared" si="5"/>
        <v>4.818482786E8</v>
      </c>
      <c r="W10" s="263">
        <v>0.0</v>
      </c>
      <c r="X10" s="263">
        <v>0.0</v>
      </c>
      <c r="Y10" s="263">
        <v>0.0</v>
      </c>
      <c r="Z10" s="263">
        <v>0.0</v>
      </c>
      <c r="AA10" s="262">
        <v>19041.0</v>
      </c>
      <c r="AB10" s="265">
        <v>0.0</v>
      </c>
      <c r="AC10" s="262">
        <v>7000000.0</v>
      </c>
      <c r="AD10" s="262">
        <v>7000000.0</v>
      </c>
      <c r="AE10" s="262">
        <v>3.57652522E8</v>
      </c>
      <c r="AF10" s="262">
        <v>3.77671563E8</v>
      </c>
    </row>
    <row r="11" spans="8:8" ht="15.75">
      <c r="A11" s="245">
        <v>5270.0</v>
      </c>
      <c r="B11" s="246" t="s">
        <v>347</v>
      </c>
      <c r="C11" s="260">
        <v>7.9885984E7</v>
      </c>
      <c r="D11" s="248">
        <v>0.0</v>
      </c>
      <c r="E11" s="248">
        <v>0.0</v>
      </c>
      <c r="F11" s="249">
        <f t="shared" si="0"/>
        <v>2.7271141E7</v>
      </c>
      <c r="G11" s="249">
        <v>1.07157125E8</v>
      </c>
      <c r="H11" s="250">
        <v>1.6E7</v>
      </c>
      <c r="I11" s="250">
        <v>1.00297843E8</v>
      </c>
      <c r="J11" s="248">
        <v>0.0</v>
      </c>
      <c r="K11" s="248">
        <v>0.0</v>
      </c>
      <c r="L11" s="249">
        <f t="shared" si="1"/>
        <v>1.16297843E8</v>
      </c>
      <c r="M11" s="249">
        <f t="shared" si="2"/>
        <v>2.23454968E8</v>
      </c>
      <c r="N11" s="251">
        <f>M11/M17*100</f>
        <v>3.227007410951279</v>
      </c>
      <c r="O11" s="261" t="s">
        <v>345</v>
      </c>
      <c r="P11" s="262">
        <v>1.306800461E9</v>
      </c>
      <c r="Q11" s="262">
        <v>1.306800464E9</v>
      </c>
      <c r="R11" s="262">
        <v>1.976883E8</v>
      </c>
      <c r="S11" s="262">
        <v>1.976883E8</v>
      </c>
      <c r="T11" s="262"/>
      <c r="U11" s="262">
        <f t="shared" si="4"/>
        <v>1.504488764E9</v>
      </c>
      <c r="V11" s="262">
        <f t="shared" si="5"/>
        <v>1.9558353932E9</v>
      </c>
      <c r="W11" s="262">
        <v>9024527.0</v>
      </c>
      <c r="X11" s="262">
        <v>1.54755E7</v>
      </c>
      <c r="Y11" s="263">
        <v>0.0</v>
      </c>
      <c r="Z11" s="263">
        <v>0.0</v>
      </c>
      <c r="AA11" s="262">
        <v>1.0659E7</v>
      </c>
      <c r="AB11" s="265">
        <v>0.0</v>
      </c>
      <c r="AC11" s="262">
        <v>1.32187473E8</v>
      </c>
      <c r="AD11" s="262">
        <v>1.01333997E8</v>
      </c>
      <c r="AE11" s="262">
        <v>1.645700761E9</v>
      </c>
      <c r="AF11" s="262">
        <v>1.631957261E9</v>
      </c>
    </row>
    <row r="12" spans="8:8" ht="23.25">
      <c r="A12" s="245">
        <v>5271.0</v>
      </c>
      <c r="B12" s="246" t="s">
        <v>348</v>
      </c>
      <c r="C12" s="260">
        <v>3.933995E7</v>
      </c>
      <c r="D12" s="248">
        <v>0.0</v>
      </c>
      <c r="E12" s="248">
        <v>0.0</v>
      </c>
      <c r="F12" s="249">
        <f t="shared" si="0"/>
        <v>1.1511111E7</v>
      </c>
      <c r="G12" s="249">
        <v>5.0851061E7</v>
      </c>
      <c r="H12" s="250">
        <v>7.0E7</v>
      </c>
      <c r="I12" s="250">
        <v>2.061161E7</v>
      </c>
      <c r="J12" s="249">
        <v>1.0E8</v>
      </c>
      <c r="K12" s="249">
        <v>0.0</v>
      </c>
      <c r="L12" s="249">
        <f t="shared" si="1"/>
        <v>1.9061161E8</v>
      </c>
      <c r="M12" s="249">
        <f t="shared" si="2"/>
        <v>2.41462671E8</v>
      </c>
      <c r="N12" s="251">
        <f>M12/M17*100</f>
        <v>3.487064242783317</v>
      </c>
      <c r="O12" s="267" t="s">
        <v>371</v>
      </c>
      <c r="P12" s="262">
        <v>9.7272305E7</v>
      </c>
      <c r="Q12" s="262">
        <v>9.7272305E7</v>
      </c>
      <c r="R12" s="262">
        <v>1.162644E7</v>
      </c>
      <c r="S12" s="262">
        <v>1.162644E7</v>
      </c>
      <c r="T12" s="262"/>
      <c r="U12" s="262">
        <f t="shared" si="4"/>
        <v>1.08898745E8</v>
      </c>
      <c r="V12" s="262">
        <f t="shared" si="5"/>
        <v>1.415683685E8</v>
      </c>
      <c r="W12" s="263">
        <v>0.0</v>
      </c>
      <c r="X12" s="263">
        <v>0.0</v>
      </c>
      <c r="Y12" s="263">
        <v>0.0</v>
      </c>
      <c r="Z12" s="263">
        <v>0.0</v>
      </c>
      <c r="AA12" s="263">
        <v>0.0</v>
      </c>
      <c r="AB12" s="265">
        <v>0.0</v>
      </c>
      <c r="AC12" s="262">
        <v>7000000.0</v>
      </c>
      <c r="AD12" s="262">
        <v>7500000.0</v>
      </c>
      <c r="AE12" s="262">
        <v>1.15898745E8</v>
      </c>
      <c r="AF12" s="262">
        <v>1.16398745E8</v>
      </c>
    </row>
    <row r="13" spans="8:8" ht="23.25">
      <c r="A13" s="245">
        <v>5272.0</v>
      </c>
      <c r="B13" s="246" t="s">
        <v>349</v>
      </c>
      <c r="C13" s="260">
        <v>4.9615893E7</v>
      </c>
      <c r="D13" s="248">
        <v>0.0</v>
      </c>
      <c r="E13" s="248">
        <v>0.0</v>
      </c>
      <c r="F13" s="249">
        <f t="shared" si="0"/>
        <v>1.7113596E7</v>
      </c>
      <c r="G13" s="249">
        <v>6.6729489E7</v>
      </c>
      <c r="H13" s="250">
        <v>4.0730754E7</v>
      </c>
      <c r="I13" s="250">
        <v>0.0</v>
      </c>
      <c r="J13" s="248">
        <v>0.0</v>
      </c>
      <c r="K13" s="248">
        <v>0.0</v>
      </c>
      <c r="L13" s="249">
        <f t="shared" si="1"/>
        <v>4.0730754E7</v>
      </c>
      <c r="M13" s="249">
        <f t="shared" si="2"/>
        <v>1.07460243E8</v>
      </c>
      <c r="N13" s="251">
        <f>M13/M17*100</f>
        <v>1.551878678945394</v>
      </c>
      <c r="O13" s="261" t="s">
        <v>372</v>
      </c>
      <c r="P13" s="262">
        <v>7.7379911E7</v>
      </c>
      <c r="Q13" s="262">
        <v>7.7379911E7</v>
      </c>
      <c r="R13" s="262">
        <v>2506073.0</v>
      </c>
      <c r="S13" s="262">
        <v>2506073.0</v>
      </c>
      <c r="T13" s="262"/>
      <c r="U13" s="262">
        <f t="shared" si="4"/>
        <v>7.9885984E7</v>
      </c>
      <c r="V13" s="262">
        <f t="shared" si="5"/>
        <v>1.038517792E8</v>
      </c>
      <c r="W13" s="263">
        <v>0.0</v>
      </c>
      <c r="X13" s="263">
        <v>0.0</v>
      </c>
      <c r="Y13" s="263">
        <v>0.0</v>
      </c>
      <c r="Z13" s="263">
        <v>0.0</v>
      </c>
      <c r="AA13" s="263">
        <v>0.0</v>
      </c>
      <c r="AB13" s="265">
        <v>0.0</v>
      </c>
      <c r="AC13" s="262">
        <v>2.2E7</v>
      </c>
      <c r="AD13" s="262">
        <v>2.68E7</v>
      </c>
      <c r="AE13" s="262">
        <v>1.01885984E8</v>
      </c>
      <c r="AF13" s="262">
        <v>1.06685984E8</v>
      </c>
    </row>
    <row r="14" spans="8:8" ht="18.75">
      <c r="A14" s="245">
        <v>5273.0</v>
      </c>
      <c r="B14" s="246" t="s">
        <v>350</v>
      </c>
      <c r="C14" s="247">
        <v>3.8192186E7</v>
      </c>
      <c r="D14" s="248">
        <v>0.0</v>
      </c>
      <c r="E14" s="248">
        <v>0.0</v>
      </c>
      <c r="F14" s="249">
        <f t="shared" si="0"/>
        <v>2.7921104E7</v>
      </c>
      <c r="G14" s="249">
        <v>6.611329E7</v>
      </c>
      <c r="H14" s="254">
        <v>0.0</v>
      </c>
      <c r="I14" s="254">
        <v>0.0</v>
      </c>
      <c r="J14" s="248">
        <v>0.0</v>
      </c>
      <c r="K14" s="248">
        <v>0.0</v>
      </c>
      <c r="L14" s="249">
        <f t="shared" si="1"/>
        <v>0.0</v>
      </c>
      <c r="M14" s="249">
        <f t="shared" si="2"/>
        <v>6.611329E7</v>
      </c>
      <c r="N14" s="251">
        <f>M14/M17*100</f>
        <v>0.9547698970486576</v>
      </c>
      <c r="O14" s="267" t="s">
        <v>373</v>
      </c>
      <c r="P14" s="262">
        <v>3.4674034E7</v>
      </c>
      <c r="Q14" s="262">
        <v>3.4674034E7</v>
      </c>
      <c r="R14" s="262">
        <v>4665916.0</v>
      </c>
      <c r="S14" s="262">
        <v>4665916.0</v>
      </c>
      <c r="T14" s="262"/>
      <c r="U14" s="262">
        <f t="shared" si="4"/>
        <v>3.933995E7</v>
      </c>
      <c r="V14" s="262">
        <f t="shared" si="5"/>
        <v>5.1141935E7</v>
      </c>
      <c r="W14" s="263">
        <v>0.0</v>
      </c>
      <c r="X14" s="263">
        <v>0.0</v>
      </c>
      <c r="Y14" s="263">
        <v>0.0</v>
      </c>
      <c r="Z14" s="263">
        <v>0.0</v>
      </c>
      <c r="AA14" s="263">
        <v>0.0</v>
      </c>
      <c r="AB14" s="265">
        <v>0.0</v>
      </c>
      <c r="AC14" s="262">
        <v>7000000.0</v>
      </c>
      <c r="AD14" s="262">
        <v>1.0E7</v>
      </c>
      <c r="AE14" s="262">
        <v>4.633995E7</v>
      </c>
      <c r="AF14" s="262">
        <v>4.933995E7</v>
      </c>
    </row>
    <row r="15" spans="8:8" ht="18.75">
      <c r="A15" s="245">
        <v>5274.0</v>
      </c>
      <c r="B15" s="246" t="s">
        <v>351</v>
      </c>
      <c r="C15" s="260">
        <v>2.13719258E8</v>
      </c>
      <c r="D15" s="248">
        <v>0.0</v>
      </c>
      <c r="E15" s="248">
        <v>0.0</v>
      </c>
      <c r="F15" s="249">
        <f t="shared" si="0"/>
        <v>2.20905573E8</v>
      </c>
      <c r="G15" s="249">
        <v>4.34624831E8</v>
      </c>
      <c r="H15" s="250">
        <v>5.9E7</v>
      </c>
      <c r="I15" s="250">
        <v>0.0</v>
      </c>
      <c r="J15" s="248">
        <v>0.0</v>
      </c>
      <c r="K15" s="248">
        <v>0.0</v>
      </c>
      <c r="L15" s="249">
        <f t="shared" si="1"/>
        <v>5.9E7</v>
      </c>
      <c r="M15" s="249">
        <f t="shared" si="2"/>
        <v>4.93624831E8</v>
      </c>
      <c r="N15" s="251">
        <f>M15/M17*100</f>
        <v>7.128644317572625</v>
      </c>
      <c r="O15" s="267" t="s">
        <v>374</v>
      </c>
      <c r="P15" s="262">
        <v>4.2526053E7</v>
      </c>
      <c r="Q15" s="262">
        <v>4.2526053E7</v>
      </c>
      <c r="R15" s="262">
        <v>7089840.0</v>
      </c>
      <c r="S15" s="262">
        <v>7089840.0</v>
      </c>
      <c r="T15" s="262"/>
      <c r="U15" s="262">
        <f t="shared" si="4"/>
        <v>4.9615893E7</v>
      </c>
      <c r="V15" s="262">
        <f t="shared" si="5"/>
        <v>6.45006609E7</v>
      </c>
      <c r="W15" s="263">
        <v>0.0</v>
      </c>
      <c r="X15" s="263">
        <v>0.0</v>
      </c>
      <c r="Y15" s="263">
        <v>0.0</v>
      </c>
      <c r="Z15" s="263">
        <v>0.0</v>
      </c>
      <c r="AA15" s="263">
        <v>0.0</v>
      </c>
      <c r="AB15" s="265">
        <v>0.0</v>
      </c>
      <c r="AC15" s="262">
        <v>1.5E7</v>
      </c>
      <c r="AD15" s="262">
        <v>1.7E7</v>
      </c>
      <c r="AE15" s="262">
        <v>6.4615893E7</v>
      </c>
      <c r="AF15" s="262">
        <v>6.6615893E7</v>
      </c>
    </row>
    <row r="16" spans="8:8" ht="15.75">
      <c r="A16" s="245">
        <v>5275.0</v>
      </c>
      <c r="B16" s="246" t="s">
        <v>352</v>
      </c>
      <c r="C16" s="247">
        <v>1.0645983E7</v>
      </c>
      <c r="D16" s="248">
        <v>0.0</v>
      </c>
      <c r="E16" s="248">
        <v>0.0</v>
      </c>
      <c r="F16" s="249">
        <f t="shared" si="0"/>
        <v>9953735.0</v>
      </c>
      <c r="G16" s="249">
        <v>2.0599718E7</v>
      </c>
      <c r="H16" s="250">
        <v>9887383.0</v>
      </c>
      <c r="I16" s="250">
        <v>2.1461421E7</v>
      </c>
      <c r="J16" s="248">
        <v>0.0</v>
      </c>
      <c r="K16" s="248">
        <v>0.0</v>
      </c>
      <c r="L16" s="249">
        <f t="shared" si="1"/>
        <v>3.1348804E7</v>
      </c>
      <c r="M16" s="249">
        <f t="shared" si="2"/>
        <v>5.1948522E7</v>
      </c>
      <c r="N16" s="251">
        <f>M16/M17*100</f>
        <v>0.750210509895513</v>
      </c>
      <c r="O16" s="261" t="s">
        <v>375</v>
      </c>
      <c r="P16" s="262">
        <v>3.3079924E7</v>
      </c>
      <c r="Q16" s="262">
        <v>3.3079924E7</v>
      </c>
      <c r="R16" s="262">
        <v>5112262.0</v>
      </c>
      <c r="S16" s="262">
        <v>5112262.0</v>
      </c>
      <c r="T16" s="262"/>
      <c r="U16" s="262">
        <f t="shared" si="4"/>
        <v>3.8192186E7</v>
      </c>
      <c r="V16" s="262">
        <f t="shared" si="5"/>
        <v>4.9649841800000004E7</v>
      </c>
      <c r="W16" s="263">
        <v>0.0</v>
      </c>
      <c r="X16" s="263">
        <v>0.0</v>
      </c>
      <c r="Y16" s="263">
        <v>0.0</v>
      </c>
      <c r="Z16" s="263">
        <v>0.0</v>
      </c>
      <c r="AA16" s="263">
        <v>0.0</v>
      </c>
      <c r="AB16" s="265">
        <v>0.0</v>
      </c>
      <c r="AC16" s="262">
        <v>2.7921104E7</v>
      </c>
      <c r="AD16" s="262">
        <v>2.6417504E7</v>
      </c>
      <c r="AE16" s="262">
        <v>6.611329E7</v>
      </c>
      <c r="AF16" s="262">
        <v>6.460969E7</v>
      </c>
    </row>
    <row r="17" spans="8:8" ht="15.75">
      <c r="A17" s="245"/>
      <c r="B17" s="268" t="s">
        <v>353</v>
      </c>
      <c r="C17" s="269">
        <f t="shared" si="6" ref="C17:M17">SUM(C3:C16)</f>
        <v>3.406266797E9</v>
      </c>
      <c r="D17" s="270">
        <f t="shared" si="6"/>
        <v>3553000.0</v>
      </c>
      <c r="E17" s="270">
        <f>SUM(E3:E16)</f>
        <v>1.83218112E8</v>
      </c>
      <c r="F17" s="270">
        <f>SUM(F3:F16)</f>
        <v>1.24968031E9</v>
      </c>
      <c r="G17" s="270">
        <f>SUM(G3:G16)</f>
        <v>4.842718219E9</v>
      </c>
      <c r="H17" s="270">
        <f t="shared" si="6"/>
        <v>9.7019651E8</v>
      </c>
      <c r="I17" s="270">
        <f>SUM(I3:I16)</f>
        <v>3.0E8</v>
      </c>
      <c r="J17" s="270">
        <f t="shared" si="6"/>
        <v>5.51611296E8</v>
      </c>
      <c r="K17" s="270">
        <f t="shared" si="6"/>
        <v>2.6E8</v>
      </c>
      <c r="L17" s="270">
        <f>SUM(L3:L16)</f>
        <v>2.081807806E9</v>
      </c>
      <c r="M17" s="270">
        <f t="shared" si="6"/>
        <v>6.924526025E9</v>
      </c>
      <c r="N17" t="e">
        <f t="shared" si="3"/>
        <v>#DIV/0!</v>
      </c>
      <c r="O17" s="261" t="s">
        <v>351</v>
      </c>
      <c r="P17" s="262">
        <v>1.92588866E8</v>
      </c>
      <c r="Q17" s="262">
        <v>1.92588866E8</v>
      </c>
      <c r="R17" s="262">
        <v>2.1130392E7</v>
      </c>
      <c r="S17" s="262">
        <v>2.1130392E7</v>
      </c>
      <c r="T17" s="262"/>
      <c r="U17" s="262">
        <f t="shared" si="4"/>
        <v>2.13719258E8</v>
      </c>
      <c r="V17" s="262">
        <f t="shared" si="5"/>
        <v>2.7783503540000004E8</v>
      </c>
      <c r="W17" s="263">
        <v>0.0</v>
      </c>
      <c r="X17" s="263">
        <v>0.0</v>
      </c>
      <c r="Y17" s="263">
        <v>0.0</v>
      </c>
      <c r="Z17" s="263">
        <v>0.0</v>
      </c>
      <c r="AA17" s="263">
        <v>0.0</v>
      </c>
      <c r="AB17" s="265">
        <v>0.0</v>
      </c>
      <c r="AC17" s="262">
        <v>1.47E8</v>
      </c>
      <c r="AD17" s="262">
        <v>1.22E8</v>
      </c>
      <c r="AE17" s="262">
        <v>3.60719258E8</v>
      </c>
      <c r="AF17" s="262">
        <v>3.35719258E8</v>
      </c>
    </row>
    <row r="18" spans="8:8" ht="15.75">
      <c r="G18" s="271">
        <v>4.81221821725E9</v>
      </c>
      <c r="I18" s="113">
        <v>3.0E8</v>
      </c>
      <c r="M18">
        <v>6.924526025E9</v>
      </c>
      <c r="O18" s="267" t="s">
        <v>376</v>
      </c>
      <c r="P18" s="262">
        <v>1.0645983E7</v>
      </c>
      <c r="Q18" s="262">
        <v>1.0645983E7</v>
      </c>
      <c r="R18" s="263">
        <v>0.0</v>
      </c>
      <c r="S18" s="263">
        <v>0.0</v>
      </c>
      <c r="T18" s="263"/>
      <c r="U18" s="262">
        <f t="shared" si="4"/>
        <v>1.0645983E7</v>
      </c>
      <c r="V18" s="262">
        <f t="shared" si="5"/>
        <v>1.38397779E7</v>
      </c>
      <c r="W18" s="263">
        <v>0.0</v>
      </c>
      <c r="X18" s="262">
        <v>1145355.0</v>
      </c>
      <c r="Y18" s="263">
        <v>0.0</v>
      </c>
      <c r="Z18" s="263">
        <v>0.0</v>
      </c>
      <c r="AA18" s="262">
        <v>1090043.0</v>
      </c>
      <c r="AB18" s="265">
        <v>0.0</v>
      </c>
      <c r="AC18" s="262">
        <v>7000000.0</v>
      </c>
      <c r="AD18" s="262">
        <v>7000000.0</v>
      </c>
      <c r="AE18" s="262">
        <v>1.7645983E7</v>
      </c>
      <c r="AF18" s="262">
        <v>1.9881381E7</v>
      </c>
    </row>
    <row r="19" spans="8:8" ht="15.75">
      <c r="G19" s="272">
        <f>G18-G17</f>
        <v>-3.050000175E7</v>
      </c>
      <c r="I19" s="113">
        <f>I17-I18</f>
        <v>0.0</v>
      </c>
      <c r="M19" s="113">
        <f>M18-M17</f>
        <v>0.0</v>
      </c>
      <c r="O19" s="273" t="s">
        <v>14</v>
      </c>
      <c r="P19" s="274">
        <v>3.037878428E9</v>
      </c>
      <c r="Q19" s="274">
        <v>3.032878645E9</v>
      </c>
      <c r="R19" s="274">
        <v>3.35388366E8</v>
      </c>
      <c r="S19" s="274">
        <v>3.73388152E8</v>
      </c>
      <c r="T19" s="274"/>
      <c r="U19" s="274">
        <f>SUM(U5:U18)</f>
        <v>3.406266797E9</v>
      </c>
      <c r="V19" s="274">
        <f>SUM(V5:V18)</f>
        <v>4.4281468361E9</v>
      </c>
      <c r="W19" s="274">
        <v>9024527.0</v>
      </c>
      <c r="X19" s="274">
        <v>1.6620855E7</v>
      </c>
      <c r="Y19" s="274">
        <v>1.2E8</v>
      </c>
      <c r="Z19" s="274">
        <v>1.55E8</v>
      </c>
      <c r="AA19" s="274">
        <v>4.0669411E7</v>
      </c>
      <c r="AB19" s="275">
        <v>1.97E8</v>
      </c>
      <c r="AC19" s="274">
        <v>9.89754323E8</v>
      </c>
      <c r="AD19" s="274">
        <v>9.52537212E8</v>
      </c>
      <c r="AE19" s="274">
        <v>4.492045644E9</v>
      </c>
      <c r="AF19" s="274">
        <v>4.768094275E9</v>
      </c>
    </row>
    <row r="20" spans="8:8">
      <c r="G20">
        <v>4.842718219E9</v>
      </c>
      <c r="J20" s="113">
        <f>H16+I19</f>
        <v>9887383.0</v>
      </c>
    </row>
    <row r="21" spans="8:8">
      <c r="G21" s="113">
        <f>G20-G17</f>
        <v>0.0</v>
      </c>
    </row>
  </sheetData>
  <mergeCells count="3">
    <mergeCell ref="C1:G1"/>
    <mergeCell ref="H1:L1"/>
    <mergeCell ref="O3:O4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J264"/>
  <sheetViews>
    <sheetView workbookViewId="0" topLeftCell="A259">
      <selection activeCell="C275" sqref="C275"/>
    </sheetView>
  </sheetViews>
  <sheetFormatPr defaultRowHeight="15.0" defaultColWidth="10"/>
  <cols>
    <col min="1" max="1" customWidth="1" width="28.0" style="0"/>
    <col min="2" max="2" customWidth="1" width="16.570312" style="0"/>
    <col min="3" max="3" customWidth="1" width="60.285156" style="0"/>
    <col min="4" max="4" customWidth="1" width="17.855469" style="0"/>
    <col min="5" max="5" customWidth="1" width="14.285156" style="0"/>
    <col min="6" max="6" customWidth="1" width="14.425781" style="0"/>
    <col min="8" max="8" customWidth="1" width="13.285156" style="0"/>
    <col min="257" max="16384" width="9" style="0" hidden="0"/>
  </cols>
  <sheetData>
    <row r="1" spans="8:8" ht="16.5">
      <c r="A1" s="276" t="s">
        <v>158</v>
      </c>
      <c r="B1" s="277" t="s">
        <v>380</v>
      </c>
      <c r="C1" s="278" t="s">
        <v>381</v>
      </c>
      <c r="D1" s="279" t="s">
        <v>382</v>
      </c>
      <c r="E1" t="s">
        <v>655</v>
      </c>
      <c r="F1" t="s">
        <v>656</v>
      </c>
      <c r="G1" t="s">
        <v>657</v>
      </c>
      <c r="H1" t="s">
        <v>658</v>
      </c>
    </row>
    <row r="2" spans="8:8" ht="16.5">
      <c r="A2" s="280" t="s">
        <v>383</v>
      </c>
      <c r="B2" s="281" t="s">
        <v>384</v>
      </c>
      <c r="C2" s="281" t="s">
        <v>385</v>
      </c>
      <c r="D2" s="282">
        <v>2000000.0</v>
      </c>
      <c r="E2" s="113">
        <f>D2</f>
        <v>2000000.0</v>
      </c>
      <c r="F2">
        <v>0.0</v>
      </c>
      <c r="G2">
        <v>0.0</v>
      </c>
      <c r="H2">
        <v>0.0</v>
      </c>
    </row>
    <row r="3" spans="8:8" ht="16.5">
      <c r="A3" s="283"/>
      <c r="B3" s="281" t="s">
        <v>386</v>
      </c>
      <c r="C3" s="281" t="s">
        <v>387</v>
      </c>
      <c r="D3" s="282">
        <v>2000000.0</v>
      </c>
      <c r="E3">
        <v>0.0</v>
      </c>
      <c r="F3" s="113">
        <f>D3</f>
        <v>2000000.0</v>
      </c>
      <c r="G3">
        <v>0.0</v>
      </c>
      <c r="H3">
        <v>0.0</v>
      </c>
    </row>
    <row r="4" spans="8:8" ht="16.5">
      <c r="A4" s="283"/>
      <c r="B4" s="281" t="s">
        <v>388</v>
      </c>
      <c r="C4" s="281" t="s">
        <v>389</v>
      </c>
      <c r="D4" s="282">
        <v>2000000.0</v>
      </c>
      <c r="E4">
        <v>0.0</v>
      </c>
      <c r="F4">
        <v>0.0</v>
      </c>
      <c r="G4">
        <v>0.0</v>
      </c>
      <c r="H4" s="113">
        <f>D4</f>
        <v>2000000.0</v>
      </c>
    </row>
    <row r="5" spans="8:8" ht="32.25">
      <c r="A5" s="283"/>
      <c r="B5" s="281" t="s">
        <v>388</v>
      </c>
      <c r="C5" s="284" t="s">
        <v>390</v>
      </c>
      <c r="D5" s="282">
        <v>3000000.0</v>
      </c>
      <c r="E5">
        <v>0.0</v>
      </c>
      <c r="F5" s="113">
        <f>D5</f>
        <v>3000000.0</v>
      </c>
      <c r="G5">
        <v>0.0</v>
      </c>
      <c r="H5">
        <v>0.0</v>
      </c>
    </row>
    <row r="6" spans="8:8" ht="16.5">
      <c r="A6" s="283"/>
      <c r="B6" s="281" t="s">
        <v>391</v>
      </c>
      <c r="C6" s="281" t="s">
        <v>392</v>
      </c>
      <c r="D6" s="282">
        <v>500000.0</v>
      </c>
      <c r="E6">
        <v>0.0</v>
      </c>
      <c r="F6" s="113">
        <f>D6</f>
        <v>500000.0</v>
      </c>
      <c r="G6">
        <v>0.0</v>
      </c>
      <c r="H6">
        <v>0.0</v>
      </c>
    </row>
    <row r="7" spans="8:8" ht="16.5">
      <c r="A7" s="283"/>
      <c r="B7" s="281" t="s">
        <v>187</v>
      </c>
      <c r="C7" s="281" t="s">
        <v>393</v>
      </c>
      <c r="D7" s="282">
        <v>400000.0</v>
      </c>
      <c r="E7" s="113">
        <f>D7</f>
        <v>400000.0</v>
      </c>
      <c r="F7">
        <v>0.0</v>
      </c>
      <c r="G7">
        <v>0.0</v>
      </c>
      <c r="H7">
        <v>0.0</v>
      </c>
    </row>
    <row r="8" spans="8:8" ht="16.5">
      <c r="A8" s="283"/>
      <c r="B8" s="281" t="s">
        <v>187</v>
      </c>
      <c r="C8" s="281" t="s">
        <v>394</v>
      </c>
      <c r="D8" s="282">
        <v>400000.0</v>
      </c>
      <c r="E8">
        <v>0.0</v>
      </c>
      <c r="F8" s="113">
        <f>D8</f>
        <v>400000.0</v>
      </c>
      <c r="G8">
        <v>0.0</v>
      </c>
      <c r="H8">
        <v>0.0</v>
      </c>
    </row>
    <row r="9" spans="8:8" ht="16.5">
      <c r="A9" s="283"/>
      <c r="B9" s="281" t="s">
        <v>187</v>
      </c>
      <c r="C9" s="281" t="s">
        <v>395</v>
      </c>
      <c r="D9" s="282">
        <v>400000.0</v>
      </c>
      <c r="E9">
        <v>0.0</v>
      </c>
      <c r="F9" s="113">
        <f>D9</f>
        <v>400000.0</v>
      </c>
      <c r="G9">
        <v>0.0</v>
      </c>
      <c r="H9">
        <v>0.0</v>
      </c>
    </row>
    <row r="10" spans="8:8" ht="16.5">
      <c r="A10" s="283"/>
      <c r="B10" s="281" t="s">
        <v>396</v>
      </c>
      <c r="C10" s="281" t="s">
        <v>397</v>
      </c>
      <c r="D10" s="282">
        <v>1000000.0</v>
      </c>
      <c r="E10">
        <v>0.0</v>
      </c>
      <c r="F10" s="113">
        <f>D10</f>
        <v>1000000.0</v>
      </c>
      <c r="G10">
        <v>0.0</v>
      </c>
      <c r="H10">
        <v>0.0</v>
      </c>
    </row>
    <row r="11" spans="8:8" ht="16.5">
      <c r="A11" s="283"/>
      <c r="B11" s="281" t="s">
        <v>396</v>
      </c>
      <c r="C11" s="281" t="s">
        <v>398</v>
      </c>
      <c r="D11" s="282">
        <v>2000000.0</v>
      </c>
      <c r="E11" s="113">
        <f>D11</f>
        <v>2000000.0</v>
      </c>
      <c r="F11">
        <v>0.0</v>
      </c>
      <c r="G11">
        <v>0.0</v>
      </c>
      <c r="H11">
        <v>0.0</v>
      </c>
    </row>
    <row r="12" spans="8:8" ht="16.5">
      <c r="A12" s="283"/>
      <c r="B12" s="281" t="s">
        <v>399</v>
      </c>
      <c r="C12" s="281" t="s">
        <v>400</v>
      </c>
      <c r="D12" s="282">
        <v>1000000.0</v>
      </c>
      <c r="E12">
        <v>0.0</v>
      </c>
      <c r="F12" s="113">
        <f>D12</f>
        <v>1000000.0</v>
      </c>
      <c r="G12">
        <v>0.0</v>
      </c>
      <c r="H12">
        <v>0.0</v>
      </c>
    </row>
    <row r="13" spans="8:8" ht="16.5">
      <c r="A13" s="283"/>
      <c r="B13" s="281" t="s">
        <v>401</v>
      </c>
      <c r="C13" s="281" t="s">
        <v>402</v>
      </c>
      <c r="D13" s="282">
        <v>2000000.0</v>
      </c>
      <c r="E13">
        <v>0.0</v>
      </c>
      <c r="F13" s="113">
        <f>D13</f>
        <v>2000000.0</v>
      </c>
      <c r="G13">
        <v>0.0</v>
      </c>
      <c r="H13">
        <v>0.0</v>
      </c>
    </row>
    <row r="14" spans="8:8" ht="16.5">
      <c r="A14" s="283"/>
      <c r="B14" s="281" t="s">
        <v>213</v>
      </c>
      <c r="C14" s="281" t="s">
        <v>403</v>
      </c>
      <c r="D14" s="282">
        <v>1000000.0</v>
      </c>
      <c r="E14">
        <v>0.0</v>
      </c>
      <c r="F14" s="113">
        <f>D14</f>
        <v>1000000.0</v>
      </c>
      <c r="G14">
        <v>0.0</v>
      </c>
      <c r="H14">
        <v>0.0</v>
      </c>
    </row>
    <row r="15" spans="8:8" ht="16.5">
      <c r="A15" s="283"/>
      <c r="B15" s="281" t="s">
        <v>213</v>
      </c>
      <c r="C15" s="281" t="s">
        <v>404</v>
      </c>
      <c r="D15" s="282">
        <v>1000000.0</v>
      </c>
      <c r="E15" s="113">
        <f>D15</f>
        <v>1000000.0</v>
      </c>
      <c r="F15">
        <v>0.0</v>
      </c>
      <c r="G15">
        <v>0.0</v>
      </c>
      <c r="H15">
        <v>0.0</v>
      </c>
    </row>
    <row r="16" spans="8:8" ht="16.5">
      <c r="A16" s="283"/>
      <c r="B16" s="281" t="s">
        <v>165</v>
      </c>
      <c r="C16" s="281" t="s">
        <v>397</v>
      </c>
      <c r="D16" s="282">
        <v>1000000.0</v>
      </c>
      <c r="E16">
        <v>0.0</v>
      </c>
      <c r="F16" s="113">
        <f>D16</f>
        <v>1000000.0</v>
      </c>
      <c r="G16">
        <v>0.0</v>
      </c>
      <c r="H16">
        <v>0.0</v>
      </c>
    </row>
    <row r="17" spans="8:8" ht="16.5">
      <c r="A17" s="285"/>
      <c r="B17" s="286" t="s">
        <v>14</v>
      </c>
      <c r="C17" s="286"/>
      <c r="D17" s="287">
        <v>1.97E7</v>
      </c>
      <c r="E17" s="113">
        <f>SUM(E2:E16)</f>
        <v>5400000.0</v>
      </c>
      <c r="F17" s="113">
        <f>SUM(F2:F16)</f>
        <v>1.23E7</v>
      </c>
      <c r="G17">
        <f>SUM(G2:G16)</f>
        <v>0.0</v>
      </c>
      <c r="H17" s="230">
        <f>SUM(H2:H16)</f>
        <v>2000000.0</v>
      </c>
    </row>
    <row r="18" spans="8:8" ht="16.5">
      <c r="A18" s="280" t="s">
        <v>370</v>
      </c>
      <c r="B18" s="281" t="s">
        <v>405</v>
      </c>
      <c r="C18" s="281" t="s">
        <v>406</v>
      </c>
      <c r="D18" s="282">
        <v>3500000.0</v>
      </c>
      <c r="E18" s="113">
        <f>D18</f>
        <v>3500000.0</v>
      </c>
      <c r="F18">
        <v>0.0</v>
      </c>
    </row>
    <row r="19" spans="8:8" ht="16.5">
      <c r="A19" s="283"/>
      <c r="B19" s="281" t="s">
        <v>213</v>
      </c>
      <c r="C19" s="281" t="s">
        <v>407</v>
      </c>
      <c r="D19" s="288">
        <v>0.0</v>
      </c>
      <c r="E19" s="113">
        <f t="shared" si="0" ref="E19:E50">D19</f>
        <v>0.0</v>
      </c>
      <c r="F19">
        <v>0.0</v>
      </c>
    </row>
    <row r="20" spans="8:8" ht="16.5">
      <c r="A20" s="283"/>
      <c r="B20" s="281" t="s">
        <v>213</v>
      </c>
      <c r="C20" s="281" t="s">
        <v>408</v>
      </c>
      <c r="D20" s="282">
        <v>4000000.0</v>
      </c>
      <c r="E20" s="113">
        <f t="shared" si="0"/>
        <v>4000000.0</v>
      </c>
      <c r="F20">
        <v>0.0</v>
      </c>
    </row>
    <row r="21" spans="8:8" ht="16.5">
      <c r="A21" s="283"/>
      <c r="B21" s="281" t="s">
        <v>213</v>
      </c>
      <c r="C21" s="281" t="s">
        <v>409</v>
      </c>
      <c r="D21" s="282">
        <v>3000000.0</v>
      </c>
      <c r="E21" s="113">
        <v>0.0</v>
      </c>
      <c r="F21" s="113">
        <f>D21</f>
        <v>3000000.0</v>
      </c>
    </row>
    <row r="22" spans="8:8" ht="16.5">
      <c r="A22" s="283"/>
      <c r="B22" s="281" t="s">
        <v>410</v>
      </c>
      <c r="C22" s="281" t="s">
        <v>411</v>
      </c>
      <c r="D22" s="282">
        <v>3500000.0</v>
      </c>
      <c r="E22" s="113">
        <f t="shared" si="0"/>
        <v>3500000.0</v>
      </c>
      <c r="F22">
        <v>0.0</v>
      </c>
    </row>
    <row r="23" spans="8:8" ht="16.5">
      <c r="A23" s="283"/>
      <c r="B23" s="281" t="s">
        <v>410</v>
      </c>
      <c r="C23" s="281" t="s">
        <v>412</v>
      </c>
      <c r="D23" s="282">
        <v>1500000.0</v>
      </c>
      <c r="E23" s="113">
        <v>0.0</v>
      </c>
      <c r="F23" s="113">
        <f>D23</f>
        <v>1500000.0</v>
      </c>
    </row>
    <row r="24" spans="8:8" ht="16.5">
      <c r="A24" s="283"/>
      <c r="B24" s="281" t="s">
        <v>384</v>
      </c>
      <c r="C24" s="281" t="s">
        <v>413</v>
      </c>
      <c r="D24" s="282">
        <v>3000000.0</v>
      </c>
      <c r="E24" s="113">
        <f t="shared" si="0"/>
        <v>3000000.0</v>
      </c>
      <c r="F24">
        <v>0.0</v>
      </c>
    </row>
    <row r="25" spans="8:8" ht="16.5">
      <c r="A25" s="283"/>
      <c r="B25" s="281" t="s">
        <v>386</v>
      </c>
      <c r="C25" s="281" t="s">
        <v>414</v>
      </c>
      <c r="D25" s="282">
        <v>3500000.0</v>
      </c>
      <c r="E25" s="113">
        <f t="shared" si="0"/>
        <v>3500000.0</v>
      </c>
      <c r="F25">
        <v>0.0</v>
      </c>
    </row>
    <row r="26" spans="8:8" ht="16.5">
      <c r="A26" s="283"/>
      <c r="B26" s="281" t="s">
        <v>415</v>
      </c>
      <c r="C26" s="281" t="s">
        <v>416</v>
      </c>
      <c r="D26" s="282">
        <v>3500000.0</v>
      </c>
      <c r="E26" s="113">
        <f t="shared" si="0"/>
        <v>3500000.0</v>
      </c>
      <c r="F26">
        <v>0.0</v>
      </c>
    </row>
    <row r="27" spans="8:8" ht="16.5">
      <c r="A27" s="283"/>
      <c r="B27" s="281" t="s">
        <v>415</v>
      </c>
      <c r="C27" s="281" t="s">
        <v>417</v>
      </c>
      <c r="D27" s="282">
        <v>3500000.0</v>
      </c>
      <c r="E27" s="113">
        <v>0.0</v>
      </c>
      <c r="F27" s="113">
        <f>D27</f>
        <v>3500000.0</v>
      </c>
    </row>
    <row r="28" spans="8:8" ht="16.5">
      <c r="A28" s="283"/>
      <c r="B28" s="281" t="s">
        <v>415</v>
      </c>
      <c r="C28" s="281" t="s">
        <v>418</v>
      </c>
      <c r="D28" s="282">
        <v>3500000.0</v>
      </c>
      <c r="E28" s="113">
        <v>0.0</v>
      </c>
      <c r="F28" s="113">
        <f>D28</f>
        <v>3500000.0</v>
      </c>
    </row>
    <row r="29" spans="8:8" ht="16.5">
      <c r="A29" s="283"/>
      <c r="B29" s="281" t="s">
        <v>388</v>
      </c>
      <c r="C29" s="281" t="s">
        <v>419</v>
      </c>
      <c r="D29" s="282">
        <v>3000000.0</v>
      </c>
      <c r="E29" s="113">
        <f t="shared" si="0"/>
        <v>3000000.0</v>
      </c>
      <c r="F29">
        <v>0.0</v>
      </c>
    </row>
    <row r="30" spans="8:8" ht="16.5">
      <c r="A30" s="283"/>
      <c r="B30" s="281" t="s">
        <v>388</v>
      </c>
      <c r="C30" s="281" t="s">
        <v>420</v>
      </c>
      <c r="D30" s="282">
        <v>2000000.0</v>
      </c>
      <c r="E30" s="113">
        <v>0.0</v>
      </c>
      <c r="F30" s="113">
        <f>D30</f>
        <v>2000000.0</v>
      </c>
    </row>
    <row r="31" spans="8:8" ht="16.5">
      <c r="A31" s="283"/>
      <c r="B31" s="281" t="s">
        <v>391</v>
      </c>
      <c r="C31" s="281" t="s">
        <v>421</v>
      </c>
      <c r="D31" s="282">
        <v>3000000.0</v>
      </c>
      <c r="E31" s="113">
        <f t="shared" si="0"/>
        <v>3000000.0</v>
      </c>
      <c r="F31">
        <v>0.0</v>
      </c>
    </row>
    <row r="32" spans="8:8" ht="16.5">
      <c r="A32" s="283"/>
      <c r="B32" s="281" t="s">
        <v>391</v>
      </c>
      <c r="C32" s="281" t="s">
        <v>422</v>
      </c>
      <c r="D32" s="282">
        <v>500000.0</v>
      </c>
      <c r="E32" s="113">
        <v>0.0</v>
      </c>
      <c r="F32" s="113">
        <f>D32</f>
        <v>500000.0</v>
      </c>
    </row>
    <row r="33" spans="8:8" ht="16.5">
      <c r="A33" s="283"/>
      <c r="B33" s="281" t="s">
        <v>187</v>
      </c>
      <c r="C33" s="284" t="s">
        <v>423</v>
      </c>
      <c r="D33" s="288">
        <v>0.0</v>
      </c>
      <c r="E33" s="113">
        <f t="shared" si="0"/>
        <v>0.0</v>
      </c>
      <c r="F33">
        <v>0.0</v>
      </c>
    </row>
    <row r="34" spans="8:8" ht="16.5">
      <c r="A34" s="283"/>
      <c r="B34" s="281" t="s">
        <v>187</v>
      </c>
      <c r="C34" s="281" t="s">
        <v>424</v>
      </c>
      <c r="D34" s="282">
        <v>3000000.0</v>
      </c>
      <c r="E34" s="113">
        <f t="shared" si="0"/>
        <v>3000000.0</v>
      </c>
      <c r="F34">
        <v>0.0</v>
      </c>
    </row>
    <row r="35" spans="8:8" ht="16.5">
      <c r="A35" s="283"/>
      <c r="B35" s="281" t="s">
        <v>425</v>
      </c>
      <c r="C35" s="281" t="s">
        <v>426</v>
      </c>
      <c r="D35" s="282">
        <v>3500000.0</v>
      </c>
      <c r="E35" s="113">
        <f t="shared" si="0"/>
        <v>3500000.0</v>
      </c>
      <c r="F35">
        <v>0.0</v>
      </c>
    </row>
    <row r="36" spans="8:8" ht="16.5">
      <c r="A36" s="283"/>
      <c r="B36" s="281" t="s">
        <v>425</v>
      </c>
      <c r="C36" s="281" t="s">
        <v>427</v>
      </c>
      <c r="D36" s="282">
        <v>3500000.0</v>
      </c>
      <c r="E36" s="113">
        <f t="shared" si="0"/>
        <v>3500000.0</v>
      </c>
      <c r="F36">
        <v>0.0</v>
      </c>
    </row>
    <row r="37" spans="8:8" ht="16.5">
      <c r="A37" s="283"/>
      <c r="B37" s="281" t="s">
        <v>425</v>
      </c>
      <c r="C37" s="281" t="s">
        <v>428</v>
      </c>
      <c r="D37" s="282">
        <v>3500000.0</v>
      </c>
      <c r="E37" s="113">
        <f t="shared" si="0"/>
        <v>3500000.0</v>
      </c>
      <c r="F37">
        <v>0.0</v>
      </c>
    </row>
    <row r="38" spans="8:8" ht="16.5">
      <c r="A38" s="283"/>
      <c r="B38" s="281" t="s">
        <v>396</v>
      </c>
      <c r="C38" s="281" t="s">
        <v>429</v>
      </c>
      <c r="D38" s="282">
        <v>1.05E7</v>
      </c>
      <c r="E38" s="113">
        <f t="shared" si="0"/>
        <v>1.05E7</v>
      </c>
      <c r="F38">
        <v>0.0</v>
      </c>
    </row>
    <row r="39" spans="8:8" ht="16.5">
      <c r="A39" s="283"/>
      <c r="B39" s="281" t="s">
        <v>430</v>
      </c>
      <c r="C39" s="284" t="s">
        <v>431</v>
      </c>
      <c r="D39" s="282">
        <v>3500000.0</v>
      </c>
      <c r="E39" s="113">
        <f t="shared" si="0"/>
        <v>3500000.0</v>
      </c>
      <c r="F39">
        <v>0.0</v>
      </c>
    </row>
    <row r="40" spans="8:8" ht="16.5">
      <c r="A40" s="283"/>
      <c r="B40" s="281" t="s">
        <v>399</v>
      </c>
      <c r="C40" s="281" t="s">
        <v>432</v>
      </c>
      <c r="D40" s="282">
        <v>3000000.0</v>
      </c>
      <c r="E40" s="113">
        <f t="shared" si="0"/>
        <v>3000000.0</v>
      </c>
      <c r="F40">
        <v>0.0</v>
      </c>
    </row>
    <row r="41" spans="8:8" ht="16.5">
      <c r="A41" s="283"/>
      <c r="B41" s="281" t="s">
        <v>399</v>
      </c>
      <c r="C41" s="281" t="s">
        <v>433</v>
      </c>
      <c r="D41" s="282">
        <v>3000000.0</v>
      </c>
      <c r="E41" s="113">
        <v>0.0</v>
      </c>
      <c r="F41" s="113">
        <f>D41</f>
        <v>3000000.0</v>
      </c>
    </row>
    <row r="42" spans="8:8" ht="16.5">
      <c r="A42" s="283"/>
      <c r="B42" s="281" t="s">
        <v>434</v>
      </c>
      <c r="C42" s="281" t="s">
        <v>435</v>
      </c>
      <c r="D42" s="282">
        <v>3500000.0</v>
      </c>
      <c r="E42" s="113">
        <f t="shared" si="0"/>
        <v>3500000.0</v>
      </c>
      <c r="F42">
        <v>0.0</v>
      </c>
    </row>
    <row r="43" spans="8:8" ht="16.5">
      <c r="A43" s="283"/>
      <c r="B43" s="281" t="s">
        <v>434</v>
      </c>
      <c r="C43" s="281" t="s">
        <v>436</v>
      </c>
      <c r="D43" s="282">
        <v>3500000.0</v>
      </c>
      <c r="E43" s="113">
        <f t="shared" si="0"/>
        <v>3500000.0</v>
      </c>
      <c r="F43">
        <v>0.0</v>
      </c>
    </row>
    <row r="44" spans="8:8" ht="16.5">
      <c r="A44" s="283"/>
      <c r="B44" s="281" t="s">
        <v>437</v>
      </c>
      <c r="C44" s="281" t="s">
        <v>438</v>
      </c>
      <c r="D44" s="282">
        <v>9500000.0</v>
      </c>
      <c r="E44" s="113">
        <f t="shared" si="0"/>
        <v>9500000.0</v>
      </c>
      <c r="F44">
        <v>0.0</v>
      </c>
    </row>
    <row r="45" spans="8:8" ht="16.5">
      <c r="A45" s="283"/>
      <c r="B45" s="281" t="s">
        <v>401</v>
      </c>
      <c r="C45" s="281" t="s">
        <v>439</v>
      </c>
      <c r="D45" s="282">
        <v>3300000.0</v>
      </c>
      <c r="E45" s="113">
        <f t="shared" si="0"/>
        <v>3300000.0</v>
      </c>
      <c r="F45">
        <v>0.0</v>
      </c>
    </row>
    <row r="46" spans="8:8" ht="16.5">
      <c r="A46" s="283"/>
      <c r="B46" s="281" t="s">
        <v>440</v>
      </c>
      <c r="C46" s="281" t="s">
        <v>441</v>
      </c>
      <c r="D46" s="282">
        <v>3500000.0</v>
      </c>
      <c r="E46" s="113">
        <f t="shared" si="0"/>
        <v>3500000.0</v>
      </c>
      <c r="F46">
        <v>0.0</v>
      </c>
    </row>
    <row r="47" spans="8:8" ht="16.5">
      <c r="A47" s="283"/>
      <c r="B47" s="281" t="s">
        <v>440</v>
      </c>
      <c r="C47" s="281" t="s">
        <v>442</v>
      </c>
      <c r="D47" s="282">
        <v>3500000.0</v>
      </c>
      <c r="E47" s="113">
        <f t="shared" si="0"/>
        <v>3500000.0</v>
      </c>
      <c r="F47">
        <v>0.0</v>
      </c>
    </row>
    <row r="48" spans="8:8" ht="16.5">
      <c r="A48" s="283"/>
      <c r="B48" s="281" t="s">
        <v>165</v>
      </c>
      <c r="C48" s="281" t="s">
        <v>443</v>
      </c>
      <c r="D48" s="282">
        <v>3500000.0</v>
      </c>
      <c r="E48" s="113">
        <f t="shared" si="0"/>
        <v>3500000.0</v>
      </c>
      <c r="F48">
        <v>0.0</v>
      </c>
    </row>
    <row r="49" spans="8:8" ht="16.5">
      <c r="A49" s="283"/>
      <c r="B49" s="281" t="s">
        <v>430</v>
      </c>
      <c r="C49" s="284" t="s">
        <v>444</v>
      </c>
      <c r="D49" s="282">
        <v>3500000.0</v>
      </c>
      <c r="E49" s="113">
        <f t="shared" si="0"/>
        <v>3500000.0</v>
      </c>
      <c r="F49">
        <v>0.0</v>
      </c>
    </row>
    <row r="50" spans="8:8" ht="16.5">
      <c r="A50" s="285"/>
      <c r="B50" s="281" t="s">
        <v>430</v>
      </c>
      <c r="C50" s="284" t="s">
        <v>445</v>
      </c>
      <c r="D50" s="282">
        <v>3500000.0</v>
      </c>
      <c r="E50" s="113">
        <f t="shared" si="0"/>
        <v>3500000.0</v>
      </c>
      <c r="F50">
        <v>0.0</v>
      </c>
    </row>
    <row r="51" spans="8:8" ht="16.5">
      <c r="A51" s="289"/>
      <c r="B51" s="286" t="s">
        <v>14</v>
      </c>
      <c r="C51" s="290"/>
      <c r="D51" s="287">
        <v>1.118E8</v>
      </c>
      <c r="E51" s="291">
        <f>SUM(E18:E50)</f>
        <v>9.48E7</v>
      </c>
      <c r="F51" s="291">
        <f>SUM(F18:F50)</f>
        <v>1.7E7</v>
      </c>
      <c r="G51" t="s">
        <v>659</v>
      </c>
      <c r="H51" t="s">
        <v>660</v>
      </c>
      <c r="I51" t="s">
        <v>661</v>
      </c>
    </row>
    <row r="52" spans="8:8" ht="16.5">
      <c r="A52" s="292" t="s">
        <v>446</v>
      </c>
      <c r="B52" s="281" t="s">
        <v>405</v>
      </c>
      <c r="C52" s="281" t="s">
        <v>447</v>
      </c>
      <c r="D52" s="282">
        <v>4500000.0</v>
      </c>
      <c r="E52" s="113">
        <f>D52</f>
        <v>4500000.0</v>
      </c>
      <c r="F52">
        <v>0.0</v>
      </c>
    </row>
    <row r="53" spans="8:8" ht="16.5">
      <c r="A53" s="293"/>
      <c r="B53" s="281" t="s">
        <v>405</v>
      </c>
      <c r="C53" s="281" t="s">
        <v>448</v>
      </c>
      <c r="D53" s="282">
        <v>1500000.0</v>
      </c>
      <c r="E53" s="113">
        <f>D53</f>
        <v>1500000.0</v>
      </c>
      <c r="F53">
        <v>0.0</v>
      </c>
    </row>
    <row r="54" spans="8:8" ht="16.5">
      <c r="A54" s="293"/>
      <c r="B54" s="281" t="s">
        <v>405</v>
      </c>
      <c r="C54" s="281" t="s">
        <v>449</v>
      </c>
      <c r="D54" s="282">
        <v>2000000.0</v>
      </c>
      <c r="E54" s="113">
        <f t="shared" si="1" ref="E54:E105">D54</f>
        <v>2000000.0</v>
      </c>
      <c r="F54">
        <v>0.0</v>
      </c>
      <c r="G54" s="113">
        <v>0.0</v>
      </c>
    </row>
    <row r="55" spans="8:8" ht="16.5">
      <c r="A55" s="293"/>
      <c r="B55" s="281" t="s">
        <v>384</v>
      </c>
      <c r="C55" s="281" t="s">
        <v>450</v>
      </c>
      <c r="D55" s="282">
        <v>5000000.0</v>
      </c>
      <c r="E55" s="113">
        <f t="shared" si="1"/>
        <v>5000000.0</v>
      </c>
      <c r="F55">
        <v>0.0</v>
      </c>
    </row>
    <row r="56" spans="8:8" ht="16.5">
      <c r="A56" s="293"/>
      <c r="B56" s="281" t="s">
        <v>384</v>
      </c>
      <c r="C56" s="281" t="s">
        <v>449</v>
      </c>
      <c r="D56" s="282">
        <v>4000000.0</v>
      </c>
      <c r="E56" s="113">
        <f t="shared" si="1"/>
        <v>4000000.0</v>
      </c>
      <c r="F56">
        <v>0.0</v>
      </c>
      <c r="G56" s="113">
        <v>0.0</v>
      </c>
    </row>
    <row r="57" spans="8:8" ht="16.5">
      <c r="A57" s="293"/>
      <c r="B57" s="281" t="s">
        <v>386</v>
      </c>
      <c r="C57" s="281" t="s">
        <v>451</v>
      </c>
      <c r="D57" s="282">
        <v>4000000.0</v>
      </c>
      <c r="E57" s="113">
        <f t="shared" si="1"/>
        <v>4000000.0</v>
      </c>
      <c r="F57">
        <v>0.0</v>
      </c>
    </row>
    <row r="58" spans="8:8" ht="16.5">
      <c r="A58" s="293"/>
      <c r="B58" s="281" t="s">
        <v>386</v>
      </c>
      <c r="C58" s="281" t="s">
        <v>452</v>
      </c>
      <c r="D58" s="282">
        <v>1800000.0</v>
      </c>
      <c r="E58" s="113">
        <f t="shared" si="1"/>
        <v>1800000.0</v>
      </c>
      <c r="F58">
        <v>0.0</v>
      </c>
    </row>
    <row r="59" spans="8:8" ht="16.5">
      <c r="A59" s="293"/>
      <c r="B59" s="281" t="s">
        <v>386</v>
      </c>
      <c r="C59" s="281" t="s">
        <v>453</v>
      </c>
      <c r="D59" s="282">
        <v>2000000.0</v>
      </c>
      <c r="E59" s="113">
        <f t="shared" si="1"/>
        <v>2000000.0</v>
      </c>
      <c r="F59">
        <v>0.0</v>
      </c>
    </row>
    <row r="60" spans="8:8" ht="16.5">
      <c r="A60" s="293"/>
      <c r="B60" s="281" t="s">
        <v>415</v>
      </c>
      <c r="C60" s="281" t="s">
        <v>454</v>
      </c>
      <c r="D60" s="282">
        <v>2000000.0</v>
      </c>
      <c r="E60" s="113">
        <v>0.0</v>
      </c>
      <c r="F60" s="113">
        <f>D60</f>
        <v>2000000.0</v>
      </c>
    </row>
    <row r="61" spans="8:8" ht="16.5">
      <c r="A61" s="293"/>
      <c r="B61" s="281" t="s">
        <v>415</v>
      </c>
      <c r="C61" s="281" t="s">
        <v>455</v>
      </c>
      <c r="D61" s="282">
        <v>1000000.0</v>
      </c>
      <c r="E61" s="113">
        <f t="shared" si="1"/>
        <v>1000000.0</v>
      </c>
      <c r="F61">
        <v>0.0</v>
      </c>
    </row>
    <row r="62" spans="8:8" ht="16.5">
      <c r="A62" s="293"/>
      <c r="B62" s="281" t="s">
        <v>388</v>
      </c>
      <c r="C62" s="281" t="s">
        <v>456</v>
      </c>
      <c r="D62" s="282">
        <v>3000000.0</v>
      </c>
      <c r="E62" s="113">
        <f t="shared" si="1"/>
        <v>3000000.0</v>
      </c>
      <c r="F62">
        <v>0.0</v>
      </c>
    </row>
    <row r="63" spans="8:8" ht="16.5">
      <c r="A63" s="293"/>
      <c r="B63" s="281" t="s">
        <v>388</v>
      </c>
      <c r="C63" s="281" t="s">
        <v>457</v>
      </c>
      <c r="D63" s="282">
        <v>2000000.0</v>
      </c>
      <c r="E63" s="113">
        <v>0.0</v>
      </c>
      <c r="F63" s="113">
        <f>D63</f>
        <v>2000000.0</v>
      </c>
    </row>
    <row r="64" spans="8:8" ht="16.5">
      <c r="A64" s="293"/>
      <c r="B64" s="281" t="s">
        <v>388</v>
      </c>
      <c r="C64" s="281" t="s">
        <v>458</v>
      </c>
      <c r="D64" s="282">
        <v>1000000.0</v>
      </c>
      <c r="E64" s="113">
        <f t="shared" si="1"/>
        <v>1000000.0</v>
      </c>
      <c r="F64">
        <v>0.0</v>
      </c>
    </row>
    <row r="65" spans="8:8" ht="16.5">
      <c r="A65" s="293"/>
      <c r="B65" s="281" t="s">
        <v>391</v>
      </c>
      <c r="C65" s="281" t="s">
        <v>459</v>
      </c>
      <c r="D65" s="282">
        <v>500000.0</v>
      </c>
      <c r="E65" s="113">
        <f t="shared" si="1"/>
        <v>500000.0</v>
      </c>
      <c r="F65">
        <v>0.0</v>
      </c>
    </row>
    <row r="66" spans="8:8" ht="16.5">
      <c r="A66" s="293"/>
      <c r="B66" s="281" t="s">
        <v>391</v>
      </c>
      <c r="C66" s="281" t="s">
        <v>460</v>
      </c>
      <c r="D66" s="282">
        <v>1000000.0</v>
      </c>
      <c r="E66" s="113">
        <f t="shared" si="1"/>
        <v>1000000.0</v>
      </c>
      <c r="F66">
        <v>0.0</v>
      </c>
    </row>
    <row r="67" spans="8:8" ht="16.5">
      <c r="A67" s="293"/>
      <c r="B67" s="281" t="s">
        <v>391</v>
      </c>
      <c r="C67" s="281" t="s">
        <v>461</v>
      </c>
      <c r="D67" s="282">
        <v>1000000.0</v>
      </c>
      <c r="E67" s="113">
        <v>0.0</v>
      </c>
      <c r="F67" s="113">
        <f>D67</f>
        <v>1000000.0</v>
      </c>
    </row>
    <row r="68" spans="8:8" ht="16.5">
      <c r="A68" s="293"/>
      <c r="B68" s="281" t="s">
        <v>391</v>
      </c>
      <c r="C68" s="281" t="s">
        <v>462</v>
      </c>
      <c r="D68" s="282">
        <v>1000000.0</v>
      </c>
      <c r="E68" s="113">
        <f t="shared" si="1"/>
        <v>1000000.0</v>
      </c>
      <c r="F68">
        <v>0.0</v>
      </c>
    </row>
    <row r="69" spans="8:8" ht="16.5">
      <c r="A69" s="293"/>
      <c r="B69" s="281" t="s">
        <v>187</v>
      </c>
      <c r="C69" s="281" t="s">
        <v>463</v>
      </c>
      <c r="D69" s="282">
        <v>1000000.0</v>
      </c>
      <c r="E69" s="113">
        <f t="shared" si="1"/>
        <v>1000000.0</v>
      </c>
      <c r="F69">
        <v>0.0</v>
      </c>
    </row>
    <row r="70" spans="8:8" ht="16.5">
      <c r="A70" s="293"/>
      <c r="B70" s="281" t="s">
        <v>187</v>
      </c>
      <c r="C70" s="281" t="s">
        <v>464</v>
      </c>
      <c r="D70" s="282">
        <v>3500000.0</v>
      </c>
      <c r="E70" s="113">
        <f t="shared" si="1"/>
        <v>3500000.0</v>
      </c>
      <c r="F70">
        <v>0.0</v>
      </c>
    </row>
    <row r="71" spans="8:8" ht="16.5">
      <c r="A71" s="293"/>
      <c r="B71" s="281" t="s">
        <v>187</v>
      </c>
      <c r="C71" s="281" t="s">
        <v>465</v>
      </c>
      <c r="D71" s="282">
        <v>3000000.0</v>
      </c>
      <c r="E71" s="113">
        <f t="shared" si="1"/>
        <v>3000000.0</v>
      </c>
      <c r="F71">
        <v>0.0</v>
      </c>
    </row>
    <row r="72" spans="8:8" ht="16.5">
      <c r="A72" s="293"/>
      <c r="B72" s="281" t="s">
        <v>187</v>
      </c>
      <c r="C72" s="281" t="s">
        <v>466</v>
      </c>
      <c r="D72" s="282">
        <v>800000.0</v>
      </c>
      <c r="E72" s="113">
        <v>0.0</v>
      </c>
      <c r="F72" s="113">
        <f>D72</f>
        <v>800000.0</v>
      </c>
    </row>
    <row r="73" spans="8:8" ht="16.5">
      <c r="A73" s="293"/>
      <c r="B73" s="281" t="s">
        <v>425</v>
      </c>
      <c r="C73" s="281" t="s">
        <v>467</v>
      </c>
      <c r="D73" s="282">
        <v>1.75E7</v>
      </c>
      <c r="E73" s="113">
        <f t="shared" si="1"/>
        <v>1.75E7</v>
      </c>
      <c r="F73">
        <v>0.0</v>
      </c>
    </row>
    <row r="74" spans="8:8" ht="32.25">
      <c r="A74" s="293"/>
      <c r="B74" s="281" t="s">
        <v>425</v>
      </c>
      <c r="C74" s="284" t="s">
        <v>468</v>
      </c>
      <c r="D74" s="282">
        <v>3000000.0</v>
      </c>
      <c r="E74" s="113">
        <f t="shared" si="1"/>
        <v>3000000.0</v>
      </c>
      <c r="F74">
        <v>0.0</v>
      </c>
    </row>
    <row r="75" spans="8:8" ht="16.5">
      <c r="A75" s="293"/>
      <c r="B75" s="281" t="s">
        <v>396</v>
      </c>
      <c r="C75" s="281" t="s">
        <v>469</v>
      </c>
      <c r="D75" s="282">
        <v>1000000.0</v>
      </c>
      <c r="E75" s="113">
        <f t="shared" si="1"/>
        <v>1000000.0</v>
      </c>
      <c r="F75">
        <v>0.0</v>
      </c>
    </row>
    <row r="76" spans="8:8" ht="16.5">
      <c r="A76" s="293"/>
      <c r="B76" s="281" t="s">
        <v>396</v>
      </c>
      <c r="C76" s="281" t="s">
        <v>470</v>
      </c>
      <c r="D76" s="282">
        <v>2000000.0</v>
      </c>
      <c r="E76" s="113">
        <f t="shared" si="1"/>
        <v>2000000.0</v>
      </c>
      <c r="F76">
        <v>0.0</v>
      </c>
    </row>
    <row r="77" spans="8:8" ht="16.5">
      <c r="A77" s="293"/>
      <c r="B77" s="281" t="s">
        <v>399</v>
      </c>
      <c r="C77" s="281" t="s">
        <v>471</v>
      </c>
      <c r="D77" s="282">
        <v>4000000.0</v>
      </c>
      <c r="E77" s="113">
        <f t="shared" si="1"/>
        <v>4000000.0</v>
      </c>
      <c r="F77">
        <v>0.0</v>
      </c>
    </row>
    <row r="78" spans="8:8" ht="16.5">
      <c r="A78" s="293"/>
      <c r="B78" s="281" t="s">
        <v>399</v>
      </c>
      <c r="C78" s="281" t="s">
        <v>449</v>
      </c>
      <c r="D78" s="282">
        <v>2000000.0</v>
      </c>
      <c r="E78" s="113">
        <f t="shared" si="1"/>
        <v>2000000.0</v>
      </c>
      <c r="F78">
        <v>0.0</v>
      </c>
    </row>
    <row r="79" spans="8:8" ht="16.5">
      <c r="A79" s="293"/>
      <c r="B79" s="281" t="s">
        <v>399</v>
      </c>
      <c r="C79" s="281" t="s">
        <v>472</v>
      </c>
      <c r="D79" s="282">
        <v>1000000.0</v>
      </c>
      <c r="E79" s="113">
        <v>0.0</v>
      </c>
      <c r="F79" s="113">
        <f>D79</f>
        <v>1000000.0</v>
      </c>
    </row>
    <row r="80" spans="8:8" ht="16.5">
      <c r="A80" s="293"/>
      <c r="B80" s="281" t="s">
        <v>434</v>
      </c>
      <c r="C80" s="281" t="s">
        <v>473</v>
      </c>
      <c r="D80" s="282">
        <v>3500000.0</v>
      </c>
      <c r="E80" s="113">
        <f t="shared" si="1"/>
        <v>3500000.0</v>
      </c>
      <c r="F80">
        <v>0.0</v>
      </c>
    </row>
    <row r="81" spans="8:8" ht="16.5">
      <c r="A81" s="293"/>
      <c r="B81" s="281" t="s">
        <v>434</v>
      </c>
      <c r="C81" s="281" t="s">
        <v>474</v>
      </c>
      <c r="D81" s="282">
        <v>1500000.0</v>
      </c>
      <c r="E81" s="113">
        <f t="shared" si="1"/>
        <v>1500000.0</v>
      </c>
      <c r="F81">
        <v>0.0</v>
      </c>
    </row>
    <row r="82" spans="8:8" ht="32.25">
      <c r="A82" s="293"/>
      <c r="B82" s="281" t="s">
        <v>437</v>
      </c>
      <c r="C82" s="284" t="s">
        <v>475</v>
      </c>
      <c r="D82" s="282">
        <v>7000000.0</v>
      </c>
      <c r="E82" s="113">
        <f t="shared" si="1"/>
        <v>7000000.0</v>
      </c>
      <c r="F82">
        <v>0.0</v>
      </c>
    </row>
    <row r="83" spans="8:8" ht="48.0">
      <c r="A83" s="293"/>
      <c r="B83" s="281" t="s">
        <v>437</v>
      </c>
      <c r="C83" s="284" t="s">
        <v>476</v>
      </c>
      <c r="D83" s="282">
        <v>2000000.0</v>
      </c>
      <c r="E83" s="113">
        <f t="shared" si="1"/>
        <v>2000000.0</v>
      </c>
      <c r="F83">
        <v>0.0</v>
      </c>
    </row>
    <row r="84" spans="8:8" ht="16.5">
      <c r="A84" s="293"/>
      <c r="B84" s="281" t="s">
        <v>401</v>
      </c>
      <c r="C84" s="281" t="s">
        <v>477</v>
      </c>
      <c r="D84" s="282">
        <v>3000000.0</v>
      </c>
      <c r="E84" s="113">
        <v>0.0</v>
      </c>
      <c r="F84" s="113">
        <f>D84</f>
        <v>3000000.0</v>
      </c>
    </row>
    <row r="85" spans="8:8" ht="32.25">
      <c r="A85" s="293"/>
      <c r="B85" s="281" t="s">
        <v>401</v>
      </c>
      <c r="C85" s="284" t="s">
        <v>478</v>
      </c>
      <c r="D85" s="282">
        <v>1000000.0</v>
      </c>
      <c r="E85" s="113">
        <f t="shared" si="1"/>
        <v>1000000.0</v>
      </c>
      <c r="F85">
        <v>0.0</v>
      </c>
    </row>
    <row r="86" spans="8:8" ht="16.5">
      <c r="A86" s="293"/>
      <c r="B86" s="281" t="s">
        <v>401</v>
      </c>
      <c r="C86" s="281" t="s">
        <v>479</v>
      </c>
      <c r="D86" s="282">
        <v>5000000.0</v>
      </c>
      <c r="E86" s="113">
        <f t="shared" si="1"/>
        <v>5000000.0</v>
      </c>
      <c r="F86">
        <v>0.0</v>
      </c>
    </row>
    <row r="87" spans="8:8" ht="16.5">
      <c r="A87" s="293"/>
      <c r="B87" s="281" t="s">
        <v>188</v>
      </c>
      <c r="C87" s="281" t="s">
        <v>480</v>
      </c>
      <c r="D87" s="282">
        <v>3000000.0</v>
      </c>
      <c r="E87" s="113">
        <f t="shared" si="1"/>
        <v>3000000.0</v>
      </c>
      <c r="F87">
        <v>0.0</v>
      </c>
    </row>
    <row r="88" spans="8:8" ht="16.5">
      <c r="A88" s="293"/>
      <c r="B88" s="281" t="s">
        <v>188</v>
      </c>
      <c r="C88" s="281" t="s">
        <v>481</v>
      </c>
      <c r="D88" s="282">
        <v>3000000.0</v>
      </c>
      <c r="E88" s="113">
        <f t="shared" si="1"/>
        <v>3000000.0</v>
      </c>
      <c r="F88">
        <v>0.0</v>
      </c>
    </row>
    <row r="89" spans="8:8" ht="16.5">
      <c r="A89" s="293"/>
      <c r="B89" s="281" t="s">
        <v>188</v>
      </c>
      <c r="C89" s="281" t="s">
        <v>482</v>
      </c>
      <c r="D89" s="282">
        <v>3000000.0</v>
      </c>
      <c r="E89" s="113">
        <f t="shared" si="1"/>
        <v>3000000.0</v>
      </c>
      <c r="F89">
        <v>0.0</v>
      </c>
    </row>
    <row r="90" spans="8:8" ht="16.5">
      <c r="A90" s="293"/>
      <c r="B90" s="281" t="s">
        <v>188</v>
      </c>
      <c r="C90" s="281" t="s">
        <v>483</v>
      </c>
      <c r="D90" s="282">
        <v>1000000.0</v>
      </c>
      <c r="E90" s="113">
        <f t="shared" si="1"/>
        <v>1000000.0</v>
      </c>
      <c r="F90">
        <v>0.0</v>
      </c>
    </row>
    <row r="91" spans="8:8" ht="16.5">
      <c r="A91" s="293"/>
      <c r="B91" s="281" t="s">
        <v>188</v>
      </c>
      <c r="C91" s="281" t="s">
        <v>484</v>
      </c>
      <c r="D91" s="282">
        <v>1000000.0</v>
      </c>
      <c r="E91" s="113">
        <f t="shared" si="1"/>
        <v>1000000.0</v>
      </c>
      <c r="F91">
        <v>0.0</v>
      </c>
    </row>
    <row r="92" spans="8:8" ht="16.5">
      <c r="A92" s="293"/>
      <c r="B92" s="281" t="s">
        <v>188</v>
      </c>
      <c r="C92" s="281" t="s">
        <v>485</v>
      </c>
      <c r="D92" s="282">
        <v>3000000.0</v>
      </c>
      <c r="E92" s="113">
        <f t="shared" si="1"/>
        <v>3000000.0</v>
      </c>
      <c r="F92">
        <v>0.0</v>
      </c>
    </row>
    <row r="93" spans="8:8" ht="16.5">
      <c r="A93" s="293"/>
      <c r="B93" s="281" t="s">
        <v>188</v>
      </c>
      <c r="C93" s="281" t="s">
        <v>486</v>
      </c>
      <c r="D93" s="282">
        <v>3000000.0</v>
      </c>
      <c r="E93" s="113">
        <f t="shared" si="1"/>
        <v>3000000.0</v>
      </c>
      <c r="F93">
        <v>0.0</v>
      </c>
    </row>
    <row r="94" spans="8:8" ht="16.5">
      <c r="A94" s="293"/>
      <c r="B94" s="281" t="s">
        <v>487</v>
      </c>
      <c r="C94" s="281" t="s">
        <v>488</v>
      </c>
      <c r="D94" s="282">
        <v>5000000.0</v>
      </c>
      <c r="E94" s="113">
        <f t="shared" si="1"/>
        <v>5000000.0</v>
      </c>
      <c r="F94">
        <v>0.0</v>
      </c>
    </row>
    <row r="95" spans="8:8" ht="16.5">
      <c r="A95" s="293"/>
      <c r="B95" s="281" t="s">
        <v>487</v>
      </c>
      <c r="C95" s="281" t="s">
        <v>453</v>
      </c>
      <c r="D95" s="282">
        <v>4200000.0</v>
      </c>
      <c r="E95" s="113">
        <f t="shared" si="1"/>
        <v>4200000.0</v>
      </c>
      <c r="F95">
        <v>0.0</v>
      </c>
    </row>
    <row r="96" spans="8:8" ht="16.5">
      <c r="A96" s="293"/>
      <c r="B96" s="281" t="s">
        <v>487</v>
      </c>
      <c r="C96" s="281" t="s">
        <v>489</v>
      </c>
      <c r="D96" s="282">
        <v>1500000.0</v>
      </c>
      <c r="E96" s="113">
        <v>0.0</v>
      </c>
      <c r="F96" s="113">
        <f>D96</f>
        <v>1500000.0</v>
      </c>
    </row>
    <row r="97" spans="8:8" ht="16.5">
      <c r="A97" s="293"/>
      <c r="B97" s="281" t="s">
        <v>213</v>
      </c>
      <c r="C97" s="281" t="s">
        <v>490</v>
      </c>
      <c r="D97" s="282">
        <v>2000000.0</v>
      </c>
      <c r="E97" s="113">
        <f t="shared" si="1"/>
        <v>2000000.0</v>
      </c>
      <c r="F97">
        <v>0.0</v>
      </c>
    </row>
    <row r="98" spans="8:8" ht="16.5">
      <c r="A98" s="293"/>
      <c r="B98" s="281" t="s">
        <v>213</v>
      </c>
      <c r="C98" s="281" t="s">
        <v>491</v>
      </c>
      <c r="D98" s="282">
        <v>1000000.0</v>
      </c>
      <c r="E98" s="113">
        <f t="shared" si="1"/>
        <v>1000000.0</v>
      </c>
      <c r="F98">
        <v>0.0</v>
      </c>
    </row>
    <row r="99" spans="8:8" ht="16.5">
      <c r="A99" s="293"/>
      <c r="B99" s="281" t="s">
        <v>213</v>
      </c>
      <c r="C99" s="281" t="s">
        <v>492</v>
      </c>
      <c r="D99" s="282">
        <v>1000000.0</v>
      </c>
      <c r="E99" s="113">
        <v>0.0</v>
      </c>
      <c r="F99" s="113">
        <f>D99</f>
        <v>1000000.0</v>
      </c>
    </row>
    <row r="100" spans="8:8" ht="16.5">
      <c r="A100" s="293"/>
      <c r="B100" s="281" t="s">
        <v>213</v>
      </c>
      <c r="C100" s="281" t="s">
        <v>493</v>
      </c>
      <c r="D100" s="282">
        <v>4000000.0</v>
      </c>
      <c r="E100" s="113">
        <f t="shared" si="1"/>
        <v>4000000.0</v>
      </c>
      <c r="F100">
        <v>0.0</v>
      </c>
    </row>
    <row r="101" spans="8:8" ht="16.5">
      <c r="A101" s="293"/>
      <c r="B101" s="281" t="s">
        <v>440</v>
      </c>
      <c r="C101" s="281" t="s">
        <v>494</v>
      </c>
      <c r="D101" s="282">
        <v>2000000.0</v>
      </c>
      <c r="E101" s="113">
        <f t="shared" si="1"/>
        <v>2000000.0</v>
      </c>
      <c r="F101">
        <v>0.0</v>
      </c>
    </row>
    <row r="102" spans="8:8" ht="16.5">
      <c r="A102" s="293"/>
      <c r="B102" s="281" t="s">
        <v>440</v>
      </c>
      <c r="C102" s="281" t="s">
        <v>495</v>
      </c>
      <c r="D102" s="282">
        <v>5000000.0</v>
      </c>
      <c r="E102" s="113">
        <f t="shared" si="1"/>
        <v>5000000.0</v>
      </c>
      <c r="F102">
        <v>0.0</v>
      </c>
    </row>
    <row r="103" spans="8:8" ht="32.25">
      <c r="A103" s="293"/>
      <c r="B103" s="281" t="s">
        <v>410</v>
      </c>
      <c r="C103" s="284" t="s">
        <v>496</v>
      </c>
      <c r="D103" s="282">
        <v>5000000.0</v>
      </c>
      <c r="E103" s="113">
        <f t="shared" si="1"/>
        <v>5000000.0</v>
      </c>
      <c r="F103">
        <v>0.0</v>
      </c>
    </row>
    <row r="104" spans="8:8" ht="32.25">
      <c r="A104" s="293"/>
      <c r="B104" s="281" t="s">
        <v>165</v>
      </c>
      <c r="C104" s="284" t="s">
        <v>497</v>
      </c>
      <c r="D104" s="282">
        <v>3500000.0</v>
      </c>
      <c r="E104" s="113">
        <f t="shared" si="1"/>
        <v>3500000.0</v>
      </c>
      <c r="F104">
        <v>0.0</v>
      </c>
    </row>
    <row r="105" spans="8:8" ht="16.5">
      <c r="A105" s="293"/>
      <c r="B105" s="281" t="s">
        <v>165</v>
      </c>
      <c r="C105" s="281" t="s">
        <v>453</v>
      </c>
      <c r="D105" s="282">
        <v>1200000.0</v>
      </c>
      <c r="E105" s="113">
        <f t="shared" si="1"/>
        <v>1200000.0</v>
      </c>
      <c r="F105">
        <v>0.0</v>
      </c>
    </row>
    <row r="106" spans="8:8" ht="16.5">
      <c r="A106" s="294"/>
      <c r="B106" s="286" t="s">
        <v>14</v>
      </c>
      <c r="C106" s="286"/>
      <c r="D106" s="287">
        <v>1.515E8</v>
      </c>
      <c r="E106" s="113">
        <f>SUM(E52:E105)</f>
        <v>1.392E8</v>
      </c>
      <c r="F106" s="230">
        <f>SUM(F52:F105)</f>
        <v>1.23E7</v>
      </c>
    </row>
    <row r="107" spans="8:8" ht="16.5">
      <c r="A107" s="280" t="s">
        <v>498</v>
      </c>
      <c r="B107" s="281" t="s">
        <v>410</v>
      </c>
      <c r="C107" s="281" t="s">
        <v>499</v>
      </c>
      <c r="D107" s="282">
        <v>2000000.0</v>
      </c>
      <c r="E107" s="113">
        <f>D107</f>
        <v>2000000.0</v>
      </c>
    </row>
    <row r="108" spans="8:8" ht="32.25">
      <c r="A108" s="283"/>
      <c r="B108" s="281" t="s">
        <v>410</v>
      </c>
      <c r="C108" s="284" t="s">
        <v>500</v>
      </c>
      <c r="D108" s="282">
        <v>1000000.0</v>
      </c>
      <c r="E108" s="113">
        <f t="shared" si="2" ref="E108:E121">D108</f>
        <v>1000000.0</v>
      </c>
    </row>
    <row r="109" spans="8:8" ht="32.25">
      <c r="A109" s="283"/>
      <c r="B109" s="281" t="s">
        <v>410</v>
      </c>
      <c r="C109" s="284" t="s">
        <v>501</v>
      </c>
      <c r="D109" s="282">
        <v>1000000.0</v>
      </c>
      <c r="E109" s="113">
        <f t="shared" si="2"/>
        <v>1000000.0</v>
      </c>
    </row>
    <row r="110" spans="8:8" ht="16.5">
      <c r="A110" s="283"/>
      <c r="B110" s="281" t="s">
        <v>410</v>
      </c>
      <c r="C110" s="284" t="s">
        <v>502</v>
      </c>
      <c r="D110" s="282">
        <v>1000000.0</v>
      </c>
      <c r="E110" s="113">
        <f t="shared" si="2"/>
        <v>1000000.0</v>
      </c>
    </row>
    <row r="111" spans="8:8" ht="16.5">
      <c r="A111" s="283"/>
      <c r="B111" s="281" t="s">
        <v>405</v>
      </c>
      <c r="C111" s="281" t="s">
        <v>503</v>
      </c>
      <c r="D111" s="282">
        <v>500000.0</v>
      </c>
      <c r="E111" s="113">
        <f t="shared" si="2"/>
        <v>500000.0</v>
      </c>
    </row>
    <row r="112" spans="8:8" ht="16.5">
      <c r="A112" s="283"/>
      <c r="B112" s="281" t="s">
        <v>213</v>
      </c>
      <c r="C112" s="281" t="s">
        <v>504</v>
      </c>
      <c r="D112" s="282">
        <v>1500000.0</v>
      </c>
      <c r="E112" s="113">
        <f t="shared" si="2"/>
        <v>1500000.0</v>
      </c>
    </row>
    <row r="113" spans="8:8" ht="16.5">
      <c r="A113" s="283"/>
      <c r="B113" s="281" t="s">
        <v>388</v>
      </c>
      <c r="C113" s="281" t="s">
        <v>505</v>
      </c>
      <c r="D113" s="282">
        <v>200000.0</v>
      </c>
      <c r="E113" s="113">
        <f t="shared" si="2"/>
        <v>200000.0</v>
      </c>
    </row>
    <row r="114" spans="8:8" ht="16.5">
      <c r="A114" s="283"/>
      <c r="B114" s="281" t="s">
        <v>388</v>
      </c>
      <c r="C114" s="281" t="s">
        <v>506</v>
      </c>
      <c r="D114" s="282">
        <v>300000.0</v>
      </c>
      <c r="E114" s="113">
        <f t="shared" si="2"/>
        <v>300000.0</v>
      </c>
    </row>
    <row r="115" spans="8:8" ht="16.5">
      <c r="A115" s="283"/>
      <c r="B115" s="281" t="s">
        <v>391</v>
      </c>
      <c r="C115" s="281" t="s">
        <v>507</v>
      </c>
      <c r="D115" s="282">
        <v>1000000.0</v>
      </c>
      <c r="E115" s="113">
        <f t="shared" si="2"/>
        <v>1000000.0</v>
      </c>
    </row>
    <row r="116" spans="8:8" ht="16.5">
      <c r="A116" s="283"/>
      <c r="B116" s="281" t="s">
        <v>187</v>
      </c>
      <c r="C116" s="281" t="s">
        <v>508</v>
      </c>
      <c r="D116" s="282">
        <v>1000000.0</v>
      </c>
      <c r="E116" s="113">
        <f t="shared" si="2"/>
        <v>1000000.0</v>
      </c>
    </row>
    <row r="117" spans="8:8" ht="16.5">
      <c r="A117" s="283"/>
      <c r="B117" s="281" t="s">
        <v>399</v>
      </c>
      <c r="C117" s="281" t="s">
        <v>509</v>
      </c>
      <c r="D117" s="282">
        <v>2000000.0</v>
      </c>
      <c r="E117" s="113">
        <f t="shared" si="2"/>
        <v>2000000.0</v>
      </c>
    </row>
    <row r="118" spans="8:8" ht="16.5">
      <c r="A118" s="283"/>
      <c r="B118" s="281" t="s">
        <v>399</v>
      </c>
      <c r="C118" s="281" t="s">
        <v>510</v>
      </c>
      <c r="D118" s="282">
        <v>1000000.0</v>
      </c>
      <c r="E118" s="113">
        <f t="shared" si="2"/>
        <v>1000000.0</v>
      </c>
    </row>
    <row r="119" spans="8:8" ht="16.5">
      <c r="A119" s="283"/>
      <c r="B119" s="281" t="s">
        <v>401</v>
      </c>
      <c r="C119" s="281" t="s">
        <v>511</v>
      </c>
      <c r="D119" s="282">
        <v>500000.0</v>
      </c>
      <c r="E119" s="113">
        <f t="shared" si="2"/>
        <v>500000.0</v>
      </c>
    </row>
    <row r="120" spans="8:8" ht="16.5">
      <c r="A120" s="283"/>
      <c r="B120" s="281" t="s">
        <v>401</v>
      </c>
      <c r="C120" s="281" t="s">
        <v>512</v>
      </c>
      <c r="D120" s="282">
        <v>500000.0</v>
      </c>
      <c r="E120" s="113">
        <f t="shared" si="2"/>
        <v>500000.0</v>
      </c>
    </row>
    <row r="121" spans="8:8" ht="16.5">
      <c r="A121" s="283"/>
      <c r="B121" s="281" t="s">
        <v>487</v>
      </c>
      <c r="C121" s="281" t="s">
        <v>513</v>
      </c>
      <c r="D121" s="282">
        <v>300000.0</v>
      </c>
      <c r="E121" s="113">
        <f t="shared" si="2"/>
        <v>300000.0</v>
      </c>
    </row>
    <row r="122" spans="8:8" ht="16.5">
      <c r="A122" s="285"/>
      <c r="B122" s="286" t="s">
        <v>14</v>
      </c>
      <c r="C122" s="286"/>
      <c r="D122" s="287">
        <v>1.38E7</v>
      </c>
      <c r="E122" s="113">
        <f>SUM(E107:E121)</f>
        <v>1.38E7</v>
      </c>
    </row>
    <row r="123" spans="8:8" ht="16.5">
      <c r="A123" s="280" t="s">
        <v>345</v>
      </c>
      <c r="B123" s="281" t="s">
        <v>384</v>
      </c>
      <c r="C123" s="281" t="s">
        <v>514</v>
      </c>
      <c r="D123" s="282">
        <v>5000000.0</v>
      </c>
      <c r="E123" s="113">
        <f>D123</f>
        <v>5000000.0</v>
      </c>
      <c r="F123">
        <v>0.0</v>
      </c>
    </row>
    <row r="124" spans="8:8" ht="16.5">
      <c r="A124" s="283"/>
      <c r="B124" s="281" t="s">
        <v>386</v>
      </c>
      <c r="C124" s="281" t="s">
        <v>515</v>
      </c>
      <c r="D124" s="282">
        <v>5000000.0</v>
      </c>
      <c r="E124" s="113">
        <f t="shared" si="3" ref="E124:E162">D124</f>
        <v>5000000.0</v>
      </c>
      <c r="F124">
        <v>0.0</v>
      </c>
    </row>
    <row r="125" spans="8:8" ht="16.5">
      <c r="A125" s="283"/>
      <c r="B125" s="281" t="s">
        <v>415</v>
      </c>
      <c r="C125" s="281" t="s">
        <v>516</v>
      </c>
      <c r="D125" s="282">
        <v>8000000.0</v>
      </c>
      <c r="E125" s="113">
        <f t="shared" si="3"/>
        <v>8000000.0</v>
      </c>
      <c r="F125">
        <v>0.0</v>
      </c>
    </row>
    <row r="126" spans="8:8" ht="16.5">
      <c r="A126" s="283"/>
      <c r="B126" s="281" t="s">
        <v>388</v>
      </c>
      <c r="C126" s="281" t="s">
        <v>517</v>
      </c>
      <c r="D126" s="282">
        <v>1000000.0</v>
      </c>
      <c r="E126" s="113">
        <f t="shared" si="3"/>
        <v>1000000.0</v>
      </c>
      <c r="F126">
        <v>0.0</v>
      </c>
    </row>
    <row r="127" spans="8:8" ht="16.5">
      <c r="A127" s="283"/>
      <c r="B127" s="281" t="s">
        <v>388</v>
      </c>
      <c r="C127" s="281" t="s">
        <v>518</v>
      </c>
      <c r="D127" s="282">
        <v>4000000.0</v>
      </c>
      <c r="E127" s="113">
        <v>0.0</v>
      </c>
      <c r="F127" s="113">
        <f>D127</f>
        <v>4000000.0</v>
      </c>
    </row>
    <row r="128" spans="8:8" ht="16.5">
      <c r="A128" s="283"/>
      <c r="B128" s="281" t="s">
        <v>391</v>
      </c>
      <c r="C128" s="281" t="s">
        <v>519</v>
      </c>
      <c r="D128" s="282">
        <v>3000000.0</v>
      </c>
      <c r="E128" s="113">
        <f t="shared" si="3"/>
        <v>3000000.0</v>
      </c>
      <c r="F128">
        <v>0.0</v>
      </c>
    </row>
    <row r="129" spans="8:8" ht="16.5">
      <c r="A129" s="283"/>
      <c r="B129" s="281" t="s">
        <v>391</v>
      </c>
      <c r="C129" s="281" t="s">
        <v>520</v>
      </c>
      <c r="D129" s="282">
        <v>1500000.0</v>
      </c>
      <c r="E129" s="113">
        <f t="shared" si="3"/>
        <v>1500000.0</v>
      </c>
      <c r="F129">
        <v>0.0</v>
      </c>
    </row>
    <row r="130" spans="8:8" ht="16.5">
      <c r="A130" s="283"/>
      <c r="B130" s="281" t="s">
        <v>391</v>
      </c>
      <c r="C130" s="281" t="s">
        <v>521</v>
      </c>
      <c r="D130" s="282">
        <v>1000000.0</v>
      </c>
      <c r="E130" s="113">
        <f t="shared" si="3"/>
        <v>1000000.0</v>
      </c>
      <c r="F130">
        <v>0.0</v>
      </c>
    </row>
    <row r="131" spans="8:8" ht="16.5">
      <c r="A131" s="283"/>
      <c r="B131" s="281" t="s">
        <v>391</v>
      </c>
      <c r="C131" s="281" t="s">
        <v>522</v>
      </c>
      <c r="D131" s="282">
        <v>1500000.0</v>
      </c>
      <c r="E131" s="113">
        <f t="shared" si="3"/>
        <v>1500000.0</v>
      </c>
      <c r="F131">
        <v>0.0</v>
      </c>
    </row>
    <row r="132" spans="8:8" ht="16.5">
      <c r="A132" s="283"/>
      <c r="B132" s="281" t="s">
        <v>391</v>
      </c>
      <c r="C132" s="281" t="s">
        <v>523</v>
      </c>
      <c r="D132" s="282">
        <v>500000.0</v>
      </c>
      <c r="E132" s="113">
        <f t="shared" si="3"/>
        <v>500000.0</v>
      </c>
      <c r="F132">
        <v>0.0</v>
      </c>
    </row>
    <row r="133" spans="8:8" ht="16.5">
      <c r="A133" s="283"/>
      <c r="B133" s="281" t="s">
        <v>187</v>
      </c>
      <c r="C133" s="281" t="s">
        <v>524</v>
      </c>
      <c r="D133" s="282">
        <v>1500000.0</v>
      </c>
      <c r="E133" s="113">
        <f t="shared" si="3"/>
        <v>1500000.0</v>
      </c>
      <c r="F133">
        <v>0.0</v>
      </c>
    </row>
    <row r="134" spans="8:8" ht="16.5">
      <c r="A134" s="283"/>
      <c r="B134" s="281" t="s">
        <v>187</v>
      </c>
      <c r="C134" s="281" t="s">
        <v>525</v>
      </c>
      <c r="D134" s="288">
        <v>0.0</v>
      </c>
      <c r="E134" s="113">
        <f t="shared" si="3"/>
        <v>0.0</v>
      </c>
      <c r="F134">
        <v>0.0</v>
      </c>
    </row>
    <row r="135" spans="8:8" ht="16.5">
      <c r="A135" s="283"/>
      <c r="B135" s="281" t="s">
        <v>187</v>
      </c>
      <c r="C135" s="281" t="s">
        <v>526</v>
      </c>
      <c r="D135" s="282">
        <v>1500000.0</v>
      </c>
      <c r="E135" s="113">
        <f t="shared" si="3"/>
        <v>1500000.0</v>
      </c>
      <c r="F135">
        <v>0.0</v>
      </c>
    </row>
    <row r="136" spans="8:8" ht="16.5">
      <c r="A136" s="283"/>
      <c r="B136" s="281" t="s">
        <v>396</v>
      </c>
      <c r="C136" s="281" t="s">
        <v>527</v>
      </c>
      <c r="D136" s="282">
        <v>5000000.0</v>
      </c>
      <c r="E136" s="113">
        <f t="shared" si="3"/>
        <v>5000000.0</v>
      </c>
      <c r="F136">
        <v>0.0</v>
      </c>
    </row>
    <row r="137" spans="8:8" ht="16.5">
      <c r="A137" s="283"/>
      <c r="B137" s="281" t="s">
        <v>430</v>
      </c>
      <c r="C137" s="281" t="s">
        <v>528</v>
      </c>
      <c r="D137" s="282">
        <v>4000000.0</v>
      </c>
      <c r="E137" s="113">
        <f t="shared" si="3"/>
        <v>4000000.0</v>
      </c>
      <c r="F137">
        <v>0.0</v>
      </c>
    </row>
    <row r="138" spans="8:8" ht="16.5">
      <c r="A138" s="283"/>
      <c r="B138" s="281" t="s">
        <v>430</v>
      </c>
      <c r="C138" s="281" t="s">
        <v>529</v>
      </c>
      <c r="D138" s="282">
        <v>1000000.0</v>
      </c>
      <c r="E138" s="113">
        <f t="shared" si="3"/>
        <v>1000000.0</v>
      </c>
      <c r="F138">
        <v>0.0</v>
      </c>
    </row>
    <row r="139" spans="8:8" ht="16.5">
      <c r="A139" s="283"/>
      <c r="B139" s="281" t="s">
        <v>399</v>
      </c>
      <c r="C139" s="281" t="s">
        <v>530</v>
      </c>
      <c r="D139" s="282">
        <v>4000000.0</v>
      </c>
      <c r="E139" s="113">
        <f t="shared" si="3"/>
        <v>4000000.0</v>
      </c>
      <c r="F139">
        <v>0.0</v>
      </c>
    </row>
    <row r="140" spans="8:8" ht="16.5">
      <c r="A140" s="283"/>
      <c r="B140" s="281" t="s">
        <v>399</v>
      </c>
      <c r="C140" s="281" t="s">
        <v>531</v>
      </c>
      <c r="D140" s="282">
        <v>2000000.0</v>
      </c>
      <c r="E140" s="113">
        <f t="shared" si="3"/>
        <v>2000000.0</v>
      </c>
      <c r="F140">
        <v>0.0</v>
      </c>
    </row>
    <row r="141" spans="8:8" ht="16.5">
      <c r="A141" s="283"/>
      <c r="B141" s="281" t="s">
        <v>434</v>
      </c>
      <c r="C141" s="281" t="s">
        <v>532</v>
      </c>
      <c r="D141" s="282">
        <v>4000000.0</v>
      </c>
      <c r="E141" s="113">
        <f t="shared" si="3"/>
        <v>4000000.0</v>
      </c>
      <c r="F141">
        <v>0.0</v>
      </c>
    </row>
    <row r="142" spans="8:8" ht="16.5">
      <c r="A142" s="283"/>
      <c r="B142" s="281" t="s">
        <v>434</v>
      </c>
      <c r="C142" s="281" t="s">
        <v>533</v>
      </c>
      <c r="D142" s="282">
        <v>2000000.0</v>
      </c>
      <c r="E142" s="113">
        <f t="shared" si="3"/>
        <v>2000000.0</v>
      </c>
      <c r="F142">
        <v>0.0</v>
      </c>
    </row>
    <row r="143" spans="8:8" ht="16.5">
      <c r="A143" s="283"/>
      <c r="B143" s="281" t="s">
        <v>401</v>
      </c>
      <c r="C143" s="281" t="s">
        <v>534</v>
      </c>
      <c r="D143" s="282">
        <v>3200000.0</v>
      </c>
      <c r="E143" s="113">
        <f t="shared" si="3"/>
        <v>3200000.0</v>
      </c>
      <c r="F143">
        <v>0.0</v>
      </c>
    </row>
    <row r="144" spans="8:8" ht="16.5">
      <c r="A144" s="283"/>
      <c r="B144" s="281" t="s">
        <v>188</v>
      </c>
      <c r="C144" s="281" t="s">
        <v>535</v>
      </c>
      <c r="D144" s="282">
        <v>500000.0</v>
      </c>
      <c r="E144" s="113">
        <f t="shared" si="3"/>
        <v>500000.0</v>
      </c>
      <c r="F144">
        <v>0.0</v>
      </c>
    </row>
    <row r="145" spans="8:8" ht="16.5">
      <c r="A145" s="283"/>
      <c r="B145" s="281" t="s">
        <v>188</v>
      </c>
      <c r="C145" s="281" t="s">
        <v>536</v>
      </c>
      <c r="D145" s="282">
        <v>1000000.0</v>
      </c>
      <c r="E145" s="113">
        <v>0.0</v>
      </c>
      <c r="F145" s="113">
        <f>D145</f>
        <v>1000000.0</v>
      </c>
    </row>
    <row r="146" spans="8:8" ht="16.5">
      <c r="A146" s="283"/>
      <c r="B146" s="281" t="s">
        <v>487</v>
      </c>
      <c r="C146" s="281" t="s">
        <v>537</v>
      </c>
      <c r="D146" s="282">
        <v>2000000.0</v>
      </c>
      <c r="E146" s="113">
        <f t="shared" si="3"/>
        <v>2000000.0</v>
      </c>
      <c r="F146">
        <v>0.0</v>
      </c>
    </row>
    <row r="147" spans="8:8" ht="16.5">
      <c r="A147" s="283"/>
      <c r="B147" s="281" t="s">
        <v>487</v>
      </c>
      <c r="C147" s="281" t="s">
        <v>538</v>
      </c>
      <c r="D147" s="282">
        <v>2000000.0</v>
      </c>
      <c r="E147" s="113">
        <f t="shared" si="3"/>
        <v>2000000.0</v>
      </c>
      <c r="F147">
        <v>0.0</v>
      </c>
    </row>
    <row r="148" spans="8:8" ht="16.5">
      <c r="A148" s="283"/>
      <c r="B148" s="281" t="s">
        <v>487</v>
      </c>
      <c r="C148" s="281" t="s">
        <v>539</v>
      </c>
      <c r="D148" s="282">
        <v>2000000.0</v>
      </c>
      <c r="E148" s="113">
        <f t="shared" si="3"/>
        <v>2000000.0</v>
      </c>
      <c r="F148">
        <v>0.0</v>
      </c>
    </row>
    <row r="149" spans="8:8" ht="16.5">
      <c r="A149" s="283"/>
      <c r="B149" s="281" t="s">
        <v>487</v>
      </c>
      <c r="C149" s="281" t="s">
        <v>540</v>
      </c>
      <c r="D149" s="282">
        <v>6000000.0</v>
      </c>
      <c r="E149" s="113">
        <f t="shared" si="3"/>
        <v>6000000.0</v>
      </c>
      <c r="F149">
        <v>0.0</v>
      </c>
    </row>
    <row r="150" spans="8:8" ht="16.5">
      <c r="A150" s="283"/>
      <c r="B150" s="281" t="s">
        <v>213</v>
      </c>
      <c r="C150" s="281" t="s">
        <v>541</v>
      </c>
      <c r="D150" s="282">
        <v>2500000.0</v>
      </c>
      <c r="E150" s="113">
        <f t="shared" si="3"/>
        <v>2500000.0</v>
      </c>
      <c r="F150">
        <v>0.0</v>
      </c>
    </row>
    <row r="151" spans="8:8" ht="16.5">
      <c r="A151" s="283"/>
      <c r="B151" s="281" t="s">
        <v>213</v>
      </c>
      <c r="C151" s="281" t="s">
        <v>542</v>
      </c>
      <c r="D151" s="288">
        <v>0.0</v>
      </c>
      <c r="E151" s="113">
        <f t="shared" si="3"/>
        <v>0.0</v>
      </c>
      <c r="F151">
        <v>0.0</v>
      </c>
    </row>
    <row r="152" spans="8:8" ht="16.5">
      <c r="A152" s="283"/>
      <c r="B152" s="281" t="s">
        <v>410</v>
      </c>
      <c r="C152" s="281" t="s">
        <v>543</v>
      </c>
      <c r="D152" s="282">
        <v>1000000.0</v>
      </c>
      <c r="E152" s="113">
        <f t="shared" si="3"/>
        <v>1000000.0</v>
      </c>
      <c r="F152">
        <v>0.0</v>
      </c>
    </row>
    <row r="153" spans="8:8" ht="16.5">
      <c r="A153" s="283"/>
      <c r="B153" s="281" t="s">
        <v>410</v>
      </c>
      <c r="C153" s="281" t="s">
        <v>544</v>
      </c>
      <c r="D153" s="282">
        <v>2500000.0</v>
      </c>
      <c r="E153" s="113">
        <f t="shared" si="3"/>
        <v>2500000.0</v>
      </c>
      <c r="F153">
        <v>0.0</v>
      </c>
    </row>
    <row r="154" spans="8:8" ht="16.5">
      <c r="A154" s="283"/>
      <c r="B154" s="281" t="s">
        <v>410</v>
      </c>
      <c r="C154" s="281" t="s">
        <v>545</v>
      </c>
      <c r="D154" s="282">
        <v>500000.0</v>
      </c>
      <c r="E154" s="113">
        <f t="shared" si="3"/>
        <v>500000.0</v>
      </c>
      <c r="F154">
        <v>0.0</v>
      </c>
    </row>
    <row r="155" spans="8:8" ht="32.25">
      <c r="A155" s="283"/>
      <c r="B155" s="281" t="s">
        <v>410</v>
      </c>
      <c r="C155" s="284" t="s">
        <v>546</v>
      </c>
      <c r="D155" s="282">
        <v>500000.0</v>
      </c>
      <c r="E155" s="113">
        <v>0.0</v>
      </c>
      <c r="F155" s="113">
        <f>D155</f>
        <v>500000.0</v>
      </c>
    </row>
    <row r="156" spans="8:8" ht="32.25">
      <c r="A156" s="283"/>
      <c r="B156" s="281" t="s">
        <v>410</v>
      </c>
      <c r="C156" s="284" t="s">
        <v>547</v>
      </c>
      <c r="D156" s="288">
        <v>0.0</v>
      </c>
      <c r="E156" s="113">
        <f t="shared" si="3"/>
        <v>0.0</v>
      </c>
      <c r="F156">
        <v>0.0</v>
      </c>
    </row>
    <row r="157" spans="8:8" ht="32.25">
      <c r="A157" s="283"/>
      <c r="B157" s="281" t="s">
        <v>410</v>
      </c>
      <c r="C157" s="284" t="s">
        <v>548</v>
      </c>
      <c r="D157" s="282">
        <v>500000.0</v>
      </c>
      <c r="E157" s="113">
        <f t="shared" si="3"/>
        <v>500000.0</v>
      </c>
      <c r="F157">
        <v>0.0</v>
      </c>
    </row>
    <row r="158" spans="8:8" ht="16.5">
      <c r="A158" s="283"/>
      <c r="B158" s="281" t="s">
        <v>410</v>
      </c>
      <c r="C158" s="284" t="s">
        <v>549</v>
      </c>
      <c r="D158" s="288">
        <v>0.0</v>
      </c>
      <c r="E158" s="113">
        <f t="shared" si="3"/>
        <v>0.0</v>
      </c>
      <c r="F158">
        <v>0.0</v>
      </c>
    </row>
    <row r="159" spans="8:8" ht="16.5">
      <c r="A159" s="283"/>
      <c r="B159" s="281" t="s">
        <v>410</v>
      </c>
      <c r="C159" s="281" t="s">
        <v>550</v>
      </c>
      <c r="D159" s="288">
        <v>0.0</v>
      </c>
      <c r="E159" s="113">
        <f t="shared" si="3"/>
        <v>0.0</v>
      </c>
      <c r="F159">
        <v>0.0</v>
      </c>
    </row>
    <row r="160" spans="8:8" ht="16.5">
      <c r="A160" s="283"/>
      <c r="B160" s="281" t="s">
        <v>165</v>
      </c>
      <c r="C160" s="281" t="s">
        <v>551</v>
      </c>
      <c r="D160" s="282">
        <v>4000000.0</v>
      </c>
      <c r="E160" s="113">
        <f t="shared" si="3"/>
        <v>4000000.0</v>
      </c>
      <c r="F160">
        <v>0.0</v>
      </c>
    </row>
    <row r="161" spans="8:8" ht="16.5">
      <c r="A161" s="283"/>
      <c r="B161" s="281" t="s">
        <v>165</v>
      </c>
      <c r="C161" s="281" t="s">
        <v>552</v>
      </c>
      <c r="D161" s="282">
        <v>2000000.0</v>
      </c>
      <c r="E161" s="113">
        <f t="shared" si="3"/>
        <v>2000000.0</v>
      </c>
      <c r="F161">
        <v>0.0</v>
      </c>
    </row>
    <row r="162" spans="8:8" ht="16.5">
      <c r="A162" s="283"/>
      <c r="B162" s="281" t="s">
        <v>405</v>
      </c>
      <c r="C162" s="281" t="s">
        <v>553</v>
      </c>
      <c r="D162" s="282">
        <v>2000000.0</v>
      </c>
      <c r="E162" s="113">
        <f t="shared" si="3"/>
        <v>2000000.0</v>
      </c>
      <c r="F162">
        <v>0.0</v>
      </c>
    </row>
    <row r="163" spans="8:8" ht="16.5">
      <c r="A163" s="285"/>
      <c r="B163" s="286" t="s">
        <v>14</v>
      </c>
      <c r="C163" s="286"/>
      <c r="D163" s="287">
        <v>8.77E7</v>
      </c>
      <c r="E163" s="113">
        <f>SUM(E123:E162)</f>
        <v>8.22E7</v>
      </c>
      <c r="F163" s="230">
        <f>SUM(F123:F162)</f>
        <v>5500000.0</v>
      </c>
    </row>
    <row r="164" spans="8:8" ht="16.5">
      <c r="A164" s="280" t="s">
        <v>554</v>
      </c>
      <c r="B164" s="281" t="s">
        <v>410</v>
      </c>
      <c r="C164" s="281" t="s">
        <v>555</v>
      </c>
      <c r="D164" s="282">
        <v>500000.0</v>
      </c>
      <c r="E164" s="113">
        <f>D164</f>
        <v>500000.0</v>
      </c>
      <c r="F164">
        <v>0.0</v>
      </c>
    </row>
    <row r="165" spans="8:8" ht="16.5">
      <c r="A165" s="283"/>
      <c r="B165" s="281" t="s">
        <v>410</v>
      </c>
      <c r="C165" s="281" t="s">
        <v>556</v>
      </c>
      <c r="D165" s="288">
        <v>0.0</v>
      </c>
      <c r="E165" s="113">
        <f t="shared" si="4" ref="E165:E182">D165</f>
        <v>0.0</v>
      </c>
      <c r="F165">
        <v>0.0</v>
      </c>
    </row>
    <row r="166" spans="8:8" ht="16.5">
      <c r="A166" s="283"/>
      <c r="B166" s="281" t="s">
        <v>410</v>
      </c>
      <c r="C166" s="281" t="s">
        <v>557</v>
      </c>
      <c r="D166" s="282">
        <v>500000.0</v>
      </c>
      <c r="E166" s="113">
        <f t="shared" si="4"/>
        <v>500000.0</v>
      </c>
      <c r="F166">
        <v>0.0</v>
      </c>
    </row>
    <row r="167" spans="8:8" ht="16.5">
      <c r="A167" s="283"/>
      <c r="B167" s="281" t="s">
        <v>410</v>
      </c>
      <c r="C167" s="281" t="s">
        <v>558</v>
      </c>
      <c r="D167" s="282">
        <v>1600000.0</v>
      </c>
      <c r="E167" s="113">
        <f t="shared" si="4"/>
        <v>1600000.0</v>
      </c>
      <c r="F167">
        <v>0.0</v>
      </c>
    </row>
    <row r="168" spans="8:8" ht="16.5">
      <c r="A168" s="283"/>
      <c r="B168" s="281" t="s">
        <v>410</v>
      </c>
      <c r="C168" s="281" t="s">
        <v>559</v>
      </c>
      <c r="D168" s="282">
        <v>1000000.0</v>
      </c>
      <c r="E168" s="113">
        <v>0.0</v>
      </c>
      <c r="F168" s="113">
        <f>D168</f>
        <v>1000000.0</v>
      </c>
    </row>
    <row r="169" spans="8:8" ht="16.5">
      <c r="A169" s="283"/>
      <c r="B169" s="281" t="s">
        <v>213</v>
      </c>
      <c r="C169" s="281" t="s">
        <v>560</v>
      </c>
      <c r="D169" s="282">
        <v>4000000.0</v>
      </c>
      <c r="E169" s="113">
        <f t="shared" si="4"/>
        <v>4000000.0</v>
      </c>
      <c r="F169">
        <v>0.0</v>
      </c>
    </row>
    <row r="170" spans="8:8" ht="16.5">
      <c r="A170" s="283"/>
      <c r="B170" s="281" t="s">
        <v>384</v>
      </c>
      <c r="C170" s="281" t="s">
        <v>561</v>
      </c>
      <c r="D170" s="282">
        <v>2000000.0</v>
      </c>
      <c r="E170" s="113">
        <f t="shared" si="4"/>
        <v>2000000.0</v>
      </c>
      <c r="F170">
        <v>0.0</v>
      </c>
    </row>
    <row r="171" spans="8:8" ht="16.5">
      <c r="A171" s="283"/>
      <c r="B171" s="281" t="s">
        <v>386</v>
      </c>
      <c r="C171" s="281" t="s">
        <v>562</v>
      </c>
      <c r="D171" s="282">
        <v>1200000.0</v>
      </c>
      <c r="E171" s="113">
        <f t="shared" si="4"/>
        <v>1200000.0</v>
      </c>
      <c r="F171">
        <v>0.0</v>
      </c>
    </row>
    <row r="172" spans="8:8" ht="16.5">
      <c r="A172" s="283"/>
      <c r="B172" s="281" t="s">
        <v>388</v>
      </c>
      <c r="C172" s="281" t="s">
        <v>563</v>
      </c>
      <c r="D172" s="282">
        <v>2500000.0</v>
      </c>
      <c r="E172" s="113">
        <f t="shared" si="4"/>
        <v>2500000.0</v>
      </c>
      <c r="F172">
        <v>0.0</v>
      </c>
    </row>
    <row r="173" spans="8:8" ht="16.5">
      <c r="A173" s="283"/>
      <c r="B173" s="281" t="s">
        <v>388</v>
      </c>
      <c r="C173" s="281" t="s">
        <v>564</v>
      </c>
      <c r="D173" s="282">
        <v>1500000.0</v>
      </c>
      <c r="E173" s="113">
        <f t="shared" si="4"/>
        <v>1500000.0</v>
      </c>
      <c r="F173">
        <v>0.0</v>
      </c>
    </row>
    <row r="174" spans="8:8" ht="16.5">
      <c r="A174" s="283"/>
      <c r="B174" s="281" t="s">
        <v>391</v>
      </c>
      <c r="C174" s="281" t="s">
        <v>565</v>
      </c>
      <c r="D174" s="282">
        <v>1000000.0</v>
      </c>
      <c r="E174" s="113">
        <f t="shared" si="4"/>
        <v>1000000.0</v>
      </c>
      <c r="F174">
        <v>0.0</v>
      </c>
    </row>
    <row r="175" spans="8:8" ht="32.25">
      <c r="A175" s="283"/>
      <c r="B175" s="281" t="s">
        <v>187</v>
      </c>
      <c r="C175" s="284" t="s">
        <v>566</v>
      </c>
      <c r="D175" s="282">
        <v>2000000.0</v>
      </c>
      <c r="E175" s="113">
        <f t="shared" si="4"/>
        <v>2000000.0</v>
      </c>
      <c r="F175">
        <v>0.0</v>
      </c>
    </row>
    <row r="176" spans="8:8" ht="16.5">
      <c r="A176" s="283"/>
      <c r="B176" s="281" t="s">
        <v>396</v>
      </c>
      <c r="C176" s="281" t="s">
        <v>567</v>
      </c>
      <c r="D176" s="282">
        <v>1500000.0</v>
      </c>
      <c r="E176" s="113">
        <f t="shared" si="4"/>
        <v>1500000.0</v>
      </c>
      <c r="F176">
        <v>0.0</v>
      </c>
    </row>
    <row r="177" spans="8:8" ht="16.5">
      <c r="A177" s="283"/>
      <c r="B177" s="281" t="s">
        <v>399</v>
      </c>
      <c r="C177" s="281" t="s">
        <v>568</v>
      </c>
      <c r="D177" s="282">
        <v>1500000.0</v>
      </c>
      <c r="E177" s="113">
        <f t="shared" si="4"/>
        <v>1500000.0</v>
      </c>
      <c r="F177">
        <v>0.0</v>
      </c>
    </row>
    <row r="178" spans="8:8" ht="16.5">
      <c r="A178" s="283"/>
      <c r="B178" s="281" t="s">
        <v>401</v>
      </c>
      <c r="C178" s="281" t="s">
        <v>569</v>
      </c>
      <c r="D178" s="282">
        <v>500000.0</v>
      </c>
      <c r="E178" s="113">
        <v>0.0</v>
      </c>
      <c r="F178" s="113">
        <f>D178</f>
        <v>500000.0</v>
      </c>
    </row>
    <row r="179" spans="8:8" ht="16.5">
      <c r="A179" s="283"/>
      <c r="B179" s="281" t="s">
        <v>487</v>
      </c>
      <c r="C179" s="281" t="s">
        <v>570</v>
      </c>
      <c r="D179" s="282">
        <v>5000000.0</v>
      </c>
      <c r="E179" s="113">
        <f t="shared" si="4"/>
        <v>5000000.0</v>
      </c>
      <c r="F179">
        <v>0.0</v>
      </c>
    </row>
    <row r="180" spans="8:8" ht="16.5">
      <c r="A180" s="283"/>
      <c r="B180" s="281" t="s">
        <v>440</v>
      </c>
      <c r="C180" s="281" t="s">
        <v>571</v>
      </c>
      <c r="D180" s="282">
        <v>7000000.0</v>
      </c>
      <c r="E180" s="113">
        <f t="shared" si="4"/>
        <v>7000000.0</v>
      </c>
      <c r="F180">
        <v>0.0</v>
      </c>
    </row>
    <row r="181" spans="8:8" ht="16.5">
      <c r="A181" s="283"/>
      <c r="B181" s="281" t="s">
        <v>165</v>
      </c>
      <c r="C181" s="281" t="s">
        <v>572</v>
      </c>
      <c r="D181" s="282">
        <v>1200000.0</v>
      </c>
      <c r="E181" s="113">
        <f t="shared" si="4"/>
        <v>1200000.0</v>
      </c>
      <c r="F181">
        <v>0.0</v>
      </c>
    </row>
    <row r="182" spans="8:8" ht="16.5">
      <c r="A182" s="283"/>
      <c r="B182" s="281" t="s">
        <v>165</v>
      </c>
      <c r="C182" s="281" t="s">
        <v>573</v>
      </c>
      <c r="D182" s="282">
        <v>6600000.0</v>
      </c>
      <c r="E182" s="113">
        <f t="shared" si="4"/>
        <v>6600000.0</v>
      </c>
      <c r="F182">
        <v>0.0</v>
      </c>
    </row>
    <row r="183" spans="8:8" ht="16.5">
      <c r="A183" s="285"/>
      <c r="B183" s="286" t="s">
        <v>14</v>
      </c>
      <c r="C183" s="286"/>
      <c r="D183" s="287">
        <v>4.11E7</v>
      </c>
      <c r="E183" s="113">
        <f>SUM(E164:E182)</f>
        <v>3.96E7</v>
      </c>
      <c r="F183" s="230">
        <f>SUM(F164:F182)</f>
        <v>1500000.0</v>
      </c>
    </row>
    <row r="184" spans="8:8" ht="16.5">
      <c r="A184" s="280" t="s">
        <v>574</v>
      </c>
      <c r="B184" s="281" t="s">
        <v>384</v>
      </c>
      <c r="C184" s="281" t="s">
        <v>575</v>
      </c>
      <c r="D184" s="282">
        <v>4000000.0</v>
      </c>
      <c r="E184" s="113">
        <f>D184</f>
        <v>4000000.0</v>
      </c>
      <c r="F184">
        <v>0.0</v>
      </c>
    </row>
    <row r="185" spans="8:8" ht="16.5">
      <c r="A185" s="283"/>
      <c r="B185" s="281" t="s">
        <v>386</v>
      </c>
      <c r="C185" s="281" t="s">
        <v>576</v>
      </c>
      <c r="D185" s="282">
        <v>4000000.0</v>
      </c>
      <c r="E185" s="113">
        <f t="shared" si="5" ref="E185:E206">D185</f>
        <v>4000000.0</v>
      </c>
      <c r="F185">
        <v>0.0</v>
      </c>
    </row>
    <row r="186" spans="8:8" ht="16.5">
      <c r="A186" s="283"/>
      <c r="B186" s="281" t="s">
        <v>386</v>
      </c>
      <c r="C186" s="281" t="s">
        <v>577</v>
      </c>
      <c r="D186" s="282">
        <v>1500000.0</v>
      </c>
      <c r="E186" s="113">
        <v>0.0</v>
      </c>
      <c r="F186" s="113">
        <f>D186</f>
        <v>1500000.0</v>
      </c>
    </row>
    <row r="187" spans="8:8" ht="16.5">
      <c r="A187" s="283"/>
      <c r="B187" s="281" t="s">
        <v>388</v>
      </c>
      <c r="C187" s="281" t="s">
        <v>578</v>
      </c>
      <c r="D187" s="282">
        <v>300000.0</v>
      </c>
      <c r="E187" s="113">
        <f t="shared" si="5"/>
        <v>300000.0</v>
      </c>
      <c r="F187">
        <v>0.0</v>
      </c>
    </row>
    <row r="188" spans="8:8" ht="16.5">
      <c r="A188" s="283"/>
      <c r="B188" s="281" t="s">
        <v>388</v>
      </c>
      <c r="C188" s="281" t="s">
        <v>579</v>
      </c>
      <c r="D188" s="282">
        <v>200000.0</v>
      </c>
      <c r="E188" s="113">
        <f t="shared" si="5"/>
        <v>200000.0</v>
      </c>
      <c r="F188">
        <v>0.0</v>
      </c>
    </row>
    <row r="189" spans="8:8" ht="16.5">
      <c r="A189" s="283"/>
      <c r="B189" s="281" t="s">
        <v>391</v>
      </c>
      <c r="C189" s="281" t="s">
        <v>580</v>
      </c>
      <c r="D189" s="282">
        <v>2000000.0</v>
      </c>
      <c r="E189" s="113">
        <f t="shared" si="5"/>
        <v>2000000.0</v>
      </c>
      <c r="F189">
        <v>0.0</v>
      </c>
    </row>
    <row r="190" spans="8:8" ht="16.5">
      <c r="A190" s="283"/>
      <c r="B190" s="281" t="s">
        <v>187</v>
      </c>
      <c r="C190" s="284" t="s">
        <v>581</v>
      </c>
      <c r="D190" s="282">
        <v>2000000.0</v>
      </c>
      <c r="E190" s="113">
        <f t="shared" si="5"/>
        <v>2000000.0</v>
      </c>
      <c r="F190">
        <v>0.0</v>
      </c>
    </row>
    <row r="191" spans="8:8" ht="32.25">
      <c r="A191" s="283"/>
      <c r="B191" s="281" t="s">
        <v>425</v>
      </c>
      <c r="C191" s="284" t="s">
        <v>582</v>
      </c>
      <c r="D191" s="282">
        <v>4000000.0</v>
      </c>
      <c r="E191" s="113">
        <v>0.0</v>
      </c>
      <c r="F191" s="113">
        <f>D191</f>
        <v>4000000.0</v>
      </c>
    </row>
    <row r="192" spans="8:8" ht="16.5">
      <c r="A192" s="283"/>
      <c r="B192" s="281" t="s">
        <v>399</v>
      </c>
      <c r="C192" s="281" t="s">
        <v>583</v>
      </c>
      <c r="D192" s="282">
        <v>2000000.0</v>
      </c>
      <c r="E192" s="113">
        <f t="shared" si="5"/>
        <v>2000000.0</v>
      </c>
      <c r="F192">
        <v>0.0</v>
      </c>
    </row>
    <row r="193" spans="8:8" ht="16.5">
      <c r="A193" s="283"/>
      <c r="B193" s="281" t="s">
        <v>434</v>
      </c>
      <c r="C193" s="281" t="s">
        <v>584</v>
      </c>
      <c r="D193" s="282">
        <v>3000000.0</v>
      </c>
      <c r="E193" s="113">
        <f t="shared" si="5"/>
        <v>3000000.0</v>
      </c>
      <c r="F193">
        <v>0.0</v>
      </c>
    </row>
    <row r="194" spans="8:8" ht="16.5">
      <c r="A194" s="283"/>
      <c r="B194" s="281" t="s">
        <v>401</v>
      </c>
      <c r="C194" s="281" t="s">
        <v>585</v>
      </c>
      <c r="D194" s="282">
        <v>1000000.0</v>
      </c>
      <c r="E194" s="113">
        <v>0.0</v>
      </c>
      <c r="F194" s="113">
        <f>D194</f>
        <v>1000000.0</v>
      </c>
    </row>
    <row r="195" spans="8:8" ht="16.5">
      <c r="A195" s="283"/>
      <c r="B195" s="281" t="s">
        <v>401</v>
      </c>
      <c r="C195" s="281" t="s">
        <v>586</v>
      </c>
      <c r="D195" s="282">
        <v>3000000.0</v>
      </c>
      <c r="E195" s="113">
        <f t="shared" si="5"/>
        <v>3000000.0</v>
      </c>
      <c r="F195">
        <v>0.0</v>
      </c>
    </row>
    <row r="196" spans="8:8" ht="16.5">
      <c r="A196" s="283"/>
      <c r="B196" s="281" t="s">
        <v>188</v>
      </c>
      <c r="C196" s="281" t="s">
        <v>587</v>
      </c>
      <c r="D196" s="282">
        <v>1000000.0</v>
      </c>
      <c r="E196" s="113">
        <f t="shared" si="5"/>
        <v>1000000.0</v>
      </c>
      <c r="F196">
        <v>0.0</v>
      </c>
    </row>
    <row r="197" spans="8:8" ht="16.5">
      <c r="A197" s="283"/>
      <c r="B197" s="281" t="s">
        <v>188</v>
      </c>
      <c r="C197" s="281" t="s">
        <v>588</v>
      </c>
      <c r="D197" s="282">
        <v>2000000.0</v>
      </c>
      <c r="E197" s="113">
        <f t="shared" si="5"/>
        <v>2000000.0</v>
      </c>
      <c r="F197">
        <v>0.0</v>
      </c>
    </row>
    <row r="198" spans="8:8" ht="16.5">
      <c r="A198" s="283"/>
      <c r="B198" s="281" t="s">
        <v>213</v>
      </c>
      <c r="C198" s="281" t="s">
        <v>589</v>
      </c>
      <c r="D198" s="282">
        <v>2000000.0</v>
      </c>
      <c r="E198" s="113">
        <f t="shared" si="5"/>
        <v>2000000.0</v>
      </c>
      <c r="F198">
        <v>0.0</v>
      </c>
    </row>
    <row r="199" spans="8:8" ht="16.5">
      <c r="A199" s="283"/>
      <c r="B199" s="281" t="s">
        <v>213</v>
      </c>
      <c r="C199" s="281" t="s">
        <v>590</v>
      </c>
      <c r="D199" s="282">
        <v>1000000.0</v>
      </c>
      <c r="E199" s="113">
        <f t="shared" si="5"/>
        <v>1000000.0</v>
      </c>
      <c r="F199">
        <v>0.0</v>
      </c>
    </row>
    <row r="200" spans="8:8" ht="16.5">
      <c r="A200" s="283"/>
      <c r="B200" s="281" t="s">
        <v>440</v>
      </c>
      <c r="C200" s="281" t="s">
        <v>591</v>
      </c>
      <c r="D200" s="282">
        <v>4000000.0</v>
      </c>
      <c r="E200" s="113">
        <f t="shared" si="5"/>
        <v>4000000.0</v>
      </c>
      <c r="F200">
        <v>0.0</v>
      </c>
    </row>
    <row r="201" spans="8:8" ht="32.25">
      <c r="A201" s="283"/>
      <c r="B201" s="281" t="s">
        <v>410</v>
      </c>
      <c r="C201" s="284" t="s">
        <v>592</v>
      </c>
      <c r="D201" s="282">
        <v>2400000.0</v>
      </c>
      <c r="E201" s="113">
        <f t="shared" si="5"/>
        <v>2400000.0</v>
      </c>
      <c r="F201">
        <v>0.0</v>
      </c>
    </row>
    <row r="202" spans="8:8" ht="16.5">
      <c r="A202" s="283"/>
      <c r="B202" s="281" t="s">
        <v>410</v>
      </c>
      <c r="C202" s="281" t="s">
        <v>593</v>
      </c>
      <c r="D202" s="282">
        <v>2000000.0</v>
      </c>
      <c r="E202" s="113">
        <f t="shared" si="5"/>
        <v>2000000.0</v>
      </c>
      <c r="F202">
        <v>0.0</v>
      </c>
    </row>
    <row r="203" spans="8:8" ht="16.5">
      <c r="A203" s="283"/>
      <c r="B203" s="281" t="s">
        <v>405</v>
      </c>
      <c r="C203" s="281" t="s">
        <v>594</v>
      </c>
      <c r="D203" s="282">
        <v>3000000.0</v>
      </c>
      <c r="E203" s="113">
        <f t="shared" si="5"/>
        <v>3000000.0</v>
      </c>
      <c r="F203">
        <v>0.0</v>
      </c>
    </row>
    <row r="204" spans="8:8" ht="16.5">
      <c r="A204" s="283"/>
      <c r="B204" s="281" t="s">
        <v>405</v>
      </c>
      <c r="C204" s="281" t="s">
        <v>595</v>
      </c>
      <c r="D204" s="282">
        <v>3000000.0</v>
      </c>
      <c r="E204" s="113">
        <f t="shared" si="5"/>
        <v>3000000.0</v>
      </c>
      <c r="F204">
        <v>0.0</v>
      </c>
    </row>
    <row r="205" spans="8:8" ht="16.5">
      <c r="A205" s="283"/>
      <c r="B205" s="281" t="s">
        <v>405</v>
      </c>
      <c r="C205" s="281" t="s">
        <v>596</v>
      </c>
      <c r="D205" s="282">
        <v>2000000.0</v>
      </c>
      <c r="E205" s="113">
        <f t="shared" si="5"/>
        <v>2000000.0</v>
      </c>
      <c r="F205">
        <v>0.0</v>
      </c>
    </row>
    <row r="206" spans="8:8" ht="16.5">
      <c r="A206" s="283"/>
      <c r="B206" s="281" t="s">
        <v>437</v>
      </c>
      <c r="C206" s="281" t="s">
        <v>597</v>
      </c>
      <c r="D206" s="282">
        <v>2000000.0</v>
      </c>
      <c r="E206" s="113">
        <f t="shared" si="5"/>
        <v>2000000.0</v>
      </c>
      <c r="F206">
        <v>0.0</v>
      </c>
    </row>
    <row r="207" spans="8:8" ht="16.5">
      <c r="A207" s="285"/>
      <c r="B207" s="286" t="s">
        <v>14</v>
      </c>
      <c r="C207" s="286"/>
      <c r="D207" s="287">
        <v>5.14E7</v>
      </c>
      <c r="E207" s="295">
        <f>SUM(E184:E206)</f>
        <v>4.49E7</v>
      </c>
      <c r="F207" s="291">
        <f>SUM(F184:F206)</f>
        <v>6500000.0</v>
      </c>
    </row>
    <row r="208" spans="8:8" ht="16.5">
      <c r="A208" s="280" t="s">
        <v>598</v>
      </c>
      <c r="B208" s="281" t="s">
        <v>187</v>
      </c>
      <c r="C208" s="284" t="s">
        <v>599</v>
      </c>
      <c r="D208" s="282">
        <v>3000000.0</v>
      </c>
      <c r="E208" s="113">
        <f>D208</f>
        <v>3000000.0</v>
      </c>
    </row>
    <row r="209" spans="8:8" ht="16.5">
      <c r="A209" s="283"/>
      <c r="B209" s="281" t="s">
        <v>187</v>
      </c>
      <c r="C209" s="281" t="s">
        <v>600</v>
      </c>
      <c r="D209" s="282">
        <v>3000000.0</v>
      </c>
      <c r="E209" s="113">
        <f t="shared" si="6" ref="E209:E262">D209</f>
        <v>3000000.0</v>
      </c>
    </row>
    <row r="210" spans="8:8" ht="16.5">
      <c r="A210" s="283"/>
      <c r="B210" s="281" t="s">
        <v>187</v>
      </c>
      <c r="C210" s="281" t="s">
        <v>601</v>
      </c>
      <c r="D210" s="282">
        <v>2500000.0</v>
      </c>
      <c r="E210" s="113">
        <f t="shared" si="6"/>
        <v>2500000.0</v>
      </c>
    </row>
    <row r="211" spans="8:8" ht="16.5">
      <c r="A211" s="283"/>
      <c r="B211" s="281" t="s">
        <v>187</v>
      </c>
      <c r="C211" s="284" t="s">
        <v>602</v>
      </c>
      <c r="D211" s="282">
        <v>3000000.0</v>
      </c>
      <c r="E211" s="113">
        <f t="shared" si="6"/>
        <v>3000000.0</v>
      </c>
    </row>
    <row r="212" spans="8:8" ht="16.5">
      <c r="A212" s="283"/>
      <c r="B212" s="281" t="s">
        <v>187</v>
      </c>
      <c r="C212" s="281" t="s">
        <v>603</v>
      </c>
      <c r="D212" s="282">
        <v>3000000.0</v>
      </c>
      <c r="E212" s="113">
        <f t="shared" si="6"/>
        <v>3000000.0</v>
      </c>
    </row>
    <row r="213" spans="8:8" ht="16.5">
      <c r="A213" s="283"/>
      <c r="B213" s="281" t="s">
        <v>213</v>
      </c>
      <c r="C213" s="281" t="s">
        <v>604</v>
      </c>
      <c r="D213" s="288"/>
      <c r="E213" s="113">
        <f t="shared" si="6"/>
        <v>0.0</v>
      </c>
    </row>
    <row r="214" spans="8:8" ht="16.5">
      <c r="A214" s="283"/>
      <c r="B214" s="281" t="s">
        <v>213</v>
      </c>
      <c r="C214" s="281" t="s">
        <v>605</v>
      </c>
      <c r="D214" s="282">
        <v>3500000.0</v>
      </c>
      <c r="E214" s="113">
        <f t="shared" si="6"/>
        <v>3500000.0</v>
      </c>
    </row>
    <row r="215" spans="8:8" ht="16.5">
      <c r="A215" s="283"/>
      <c r="B215" s="281" t="s">
        <v>213</v>
      </c>
      <c r="C215" s="281" t="s">
        <v>606</v>
      </c>
      <c r="D215" s="282">
        <v>3500000.0</v>
      </c>
      <c r="E215" s="113">
        <f t="shared" si="6"/>
        <v>3500000.0</v>
      </c>
    </row>
    <row r="216" spans="8:8" ht="16.5">
      <c r="A216" s="283"/>
      <c r="B216" s="281" t="s">
        <v>213</v>
      </c>
      <c r="C216" s="281" t="s">
        <v>607</v>
      </c>
      <c r="D216" s="288"/>
      <c r="E216" s="113">
        <f t="shared" si="6"/>
        <v>0.0</v>
      </c>
    </row>
    <row r="217" spans="8:8" ht="16.5">
      <c r="A217" s="283"/>
      <c r="B217" s="281" t="s">
        <v>213</v>
      </c>
      <c r="C217" s="281" t="s">
        <v>608</v>
      </c>
      <c r="D217" s="288">
        <v>0.0</v>
      </c>
      <c r="E217" s="113">
        <f t="shared" si="6"/>
        <v>0.0</v>
      </c>
    </row>
    <row r="218" spans="8:8" ht="16.5">
      <c r="A218" s="283"/>
      <c r="B218" s="281" t="s">
        <v>213</v>
      </c>
      <c r="C218" s="281" t="s">
        <v>609</v>
      </c>
      <c r="D218" s="288"/>
      <c r="E218" s="113">
        <f t="shared" si="6"/>
        <v>0.0</v>
      </c>
    </row>
    <row r="219" spans="8:8" ht="16.5">
      <c r="A219" s="283"/>
      <c r="B219" s="281" t="s">
        <v>384</v>
      </c>
      <c r="C219" s="281" t="s">
        <v>610</v>
      </c>
      <c r="D219" s="282">
        <v>1.0E7</v>
      </c>
      <c r="E219" s="113">
        <f t="shared" si="6"/>
        <v>1.0E7</v>
      </c>
    </row>
    <row r="220" spans="8:8" ht="16.5">
      <c r="A220" s="283"/>
      <c r="B220" s="281" t="s">
        <v>386</v>
      </c>
      <c r="C220" s="281" t="s">
        <v>611</v>
      </c>
      <c r="D220" s="282">
        <v>8000000.0</v>
      </c>
      <c r="E220" s="113">
        <f t="shared" si="6"/>
        <v>8000000.0</v>
      </c>
    </row>
    <row r="221" spans="8:8" ht="16.5">
      <c r="A221" s="283"/>
      <c r="B221" s="281" t="s">
        <v>386</v>
      </c>
      <c r="C221" s="281" t="s">
        <v>612</v>
      </c>
      <c r="D221" s="282">
        <v>2000000.0</v>
      </c>
      <c r="E221" s="113">
        <f t="shared" si="6"/>
        <v>2000000.0</v>
      </c>
    </row>
    <row r="222" spans="8:8" ht="48.0">
      <c r="A222" s="283"/>
      <c r="B222" s="281" t="s">
        <v>415</v>
      </c>
      <c r="C222" s="284" t="s">
        <v>613</v>
      </c>
      <c r="D222" s="282">
        <v>1.0E7</v>
      </c>
      <c r="E222" s="113">
        <f t="shared" si="6"/>
        <v>1.0E7</v>
      </c>
    </row>
    <row r="223" spans="8:8" ht="16.5">
      <c r="A223" s="283"/>
      <c r="B223" s="281" t="s">
        <v>415</v>
      </c>
      <c r="C223" s="281" t="s">
        <v>614</v>
      </c>
      <c r="D223" s="282">
        <v>3500000.0</v>
      </c>
      <c r="E223" s="113">
        <f t="shared" si="6"/>
        <v>3500000.0</v>
      </c>
    </row>
    <row r="224" spans="8:8" ht="16.5">
      <c r="A224" s="283"/>
      <c r="B224" s="281" t="s">
        <v>388</v>
      </c>
      <c r="C224" s="281" t="s">
        <v>615</v>
      </c>
      <c r="D224" s="282">
        <v>3000000.0</v>
      </c>
      <c r="E224" s="113">
        <f t="shared" si="6"/>
        <v>3000000.0</v>
      </c>
    </row>
    <row r="225" spans="8:8" ht="16.5">
      <c r="A225" s="283"/>
      <c r="B225" s="281" t="s">
        <v>388</v>
      </c>
      <c r="C225" s="281" t="s">
        <v>616</v>
      </c>
      <c r="D225" s="282">
        <v>6000000.0</v>
      </c>
      <c r="E225" s="113">
        <f t="shared" si="6"/>
        <v>6000000.0</v>
      </c>
    </row>
    <row r="226" spans="8:8" ht="16.5">
      <c r="A226" s="283"/>
      <c r="B226" s="281" t="s">
        <v>391</v>
      </c>
      <c r="C226" s="281" t="s">
        <v>617</v>
      </c>
      <c r="D226" s="282">
        <v>3000000.0</v>
      </c>
      <c r="E226" s="113">
        <f t="shared" si="6"/>
        <v>3000000.0</v>
      </c>
    </row>
    <row r="227" spans="8:8" ht="16.5">
      <c r="A227" s="283"/>
      <c r="B227" s="281" t="s">
        <v>391</v>
      </c>
      <c r="C227" s="281" t="s">
        <v>618</v>
      </c>
      <c r="D227" s="282">
        <v>3000000.0</v>
      </c>
      <c r="E227" s="113">
        <f t="shared" si="6"/>
        <v>3000000.0</v>
      </c>
    </row>
    <row r="228" spans="8:8" ht="16.5">
      <c r="A228" s="283"/>
      <c r="B228" s="281" t="s">
        <v>391</v>
      </c>
      <c r="C228" s="281" t="s">
        <v>619</v>
      </c>
      <c r="D228" s="282">
        <v>3000000.0</v>
      </c>
      <c r="E228" s="113">
        <f t="shared" si="6"/>
        <v>3000000.0</v>
      </c>
    </row>
    <row r="229" spans="8:8" ht="16.5">
      <c r="A229" s="283"/>
      <c r="B229" s="281" t="s">
        <v>391</v>
      </c>
      <c r="C229" s="281" t="s">
        <v>620</v>
      </c>
      <c r="D229" s="282">
        <v>3000000.0</v>
      </c>
      <c r="E229" s="113">
        <f t="shared" si="6"/>
        <v>3000000.0</v>
      </c>
    </row>
    <row r="230" spans="8:8" ht="16.5">
      <c r="A230" s="283"/>
      <c r="B230" s="281" t="s">
        <v>391</v>
      </c>
      <c r="C230" s="281" t="s">
        <v>621</v>
      </c>
      <c r="D230" s="282">
        <v>4000000.0</v>
      </c>
      <c r="E230" s="113">
        <f t="shared" si="6"/>
        <v>4000000.0</v>
      </c>
    </row>
    <row r="231" spans="8:8" ht="16.5">
      <c r="A231" s="283"/>
      <c r="B231" s="281" t="s">
        <v>396</v>
      </c>
      <c r="C231" s="281" t="s">
        <v>622</v>
      </c>
      <c r="D231" s="282">
        <v>1.2E7</v>
      </c>
      <c r="E231" s="113">
        <f t="shared" si="6"/>
        <v>1.2E7</v>
      </c>
    </row>
    <row r="232" spans="8:8" ht="16.5">
      <c r="A232" s="283"/>
      <c r="B232" s="281" t="s">
        <v>430</v>
      </c>
      <c r="C232" s="281" t="s">
        <v>623</v>
      </c>
      <c r="D232" s="282">
        <v>3000000.0</v>
      </c>
      <c r="E232" s="113">
        <f t="shared" si="6"/>
        <v>3000000.0</v>
      </c>
    </row>
    <row r="233" spans="8:8" ht="16.5">
      <c r="A233" s="283"/>
      <c r="B233" s="281" t="s">
        <v>430</v>
      </c>
      <c r="C233" s="281" t="s">
        <v>624</v>
      </c>
      <c r="D233" s="282">
        <v>4000000.0</v>
      </c>
      <c r="E233" s="113">
        <f t="shared" si="6"/>
        <v>4000000.0</v>
      </c>
    </row>
    <row r="234" spans="8:8" ht="32.25">
      <c r="A234" s="283"/>
      <c r="B234" s="281" t="s">
        <v>430</v>
      </c>
      <c r="C234" s="284" t="s">
        <v>625</v>
      </c>
      <c r="D234" s="282">
        <v>5000000.0</v>
      </c>
      <c r="E234" s="113">
        <f t="shared" si="6"/>
        <v>5000000.0</v>
      </c>
    </row>
    <row r="235" spans="8:8" ht="16.5">
      <c r="A235" s="283"/>
      <c r="B235" s="281" t="s">
        <v>430</v>
      </c>
      <c r="C235" s="281" t="s">
        <v>626</v>
      </c>
      <c r="D235" s="282">
        <v>4500000.0</v>
      </c>
      <c r="E235" s="113">
        <f t="shared" si="6"/>
        <v>4500000.0</v>
      </c>
    </row>
    <row r="236" spans="8:8" ht="16.5">
      <c r="A236" s="283"/>
      <c r="B236" s="281" t="s">
        <v>430</v>
      </c>
      <c r="C236" s="281" t="s">
        <v>627</v>
      </c>
      <c r="D236" s="282">
        <v>3000000.0</v>
      </c>
      <c r="E236" s="113">
        <f t="shared" si="6"/>
        <v>3000000.0</v>
      </c>
    </row>
    <row r="237" spans="8:8" ht="16.5">
      <c r="A237" s="283"/>
      <c r="B237" s="281" t="s">
        <v>405</v>
      </c>
      <c r="C237" s="281" t="s">
        <v>628</v>
      </c>
      <c r="D237" s="282">
        <v>2000000.0</v>
      </c>
      <c r="E237" s="113">
        <f t="shared" si="6"/>
        <v>2000000.0</v>
      </c>
    </row>
    <row r="238" spans="8:8" ht="16.5">
      <c r="A238" s="283"/>
      <c r="B238" s="281" t="s">
        <v>405</v>
      </c>
      <c r="C238" s="281" t="s">
        <v>629</v>
      </c>
      <c r="D238" s="282">
        <v>3000000.0</v>
      </c>
      <c r="E238" s="113">
        <f t="shared" si="6"/>
        <v>3000000.0</v>
      </c>
    </row>
    <row r="239" spans="8:8" ht="16.5">
      <c r="A239" s="283"/>
      <c r="B239" s="281" t="s">
        <v>405</v>
      </c>
      <c r="C239" s="281" t="s">
        <v>630</v>
      </c>
      <c r="D239" s="282">
        <v>3000000.0</v>
      </c>
      <c r="E239" s="113">
        <f t="shared" si="6"/>
        <v>3000000.0</v>
      </c>
    </row>
    <row r="240" spans="8:8" ht="16.5">
      <c r="A240" s="283"/>
      <c r="B240" s="281" t="s">
        <v>405</v>
      </c>
      <c r="C240" s="281" t="s">
        <v>631</v>
      </c>
      <c r="D240" s="282">
        <v>5000000.0</v>
      </c>
      <c r="E240" s="113">
        <f t="shared" si="6"/>
        <v>5000000.0</v>
      </c>
    </row>
    <row r="241" spans="8:8" ht="16.5">
      <c r="A241" s="283"/>
      <c r="B241" s="281" t="s">
        <v>399</v>
      </c>
      <c r="C241" s="281" t="s">
        <v>632</v>
      </c>
      <c r="D241" s="282">
        <v>3000000.0</v>
      </c>
      <c r="E241" s="113">
        <f t="shared" si="6"/>
        <v>3000000.0</v>
      </c>
    </row>
    <row r="242" spans="8:8" ht="16.5">
      <c r="A242" s="283"/>
      <c r="B242" s="281" t="s">
        <v>399</v>
      </c>
      <c r="C242" s="281" t="s">
        <v>633</v>
      </c>
      <c r="D242" s="282">
        <v>5500000.0</v>
      </c>
      <c r="E242" s="113">
        <f t="shared" si="6"/>
        <v>5500000.0</v>
      </c>
    </row>
    <row r="243" spans="8:8" ht="32.25">
      <c r="A243" s="283"/>
      <c r="B243" s="281" t="s">
        <v>434</v>
      </c>
      <c r="C243" s="284" t="s">
        <v>634</v>
      </c>
      <c r="D243" s="282">
        <v>1.0E7</v>
      </c>
      <c r="E243" s="113">
        <f t="shared" si="6"/>
        <v>1.0E7</v>
      </c>
    </row>
    <row r="244" spans="8:8" ht="16.5">
      <c r="A244" s="283"/>
      <c r="B244" s="281" t="s">
        <v>434</v>
      </c>
      <c r="C244" s="281" t="s">
        <v>635</v>
      </c>
      <c r="D244" s="282">
        <v>4000000.0</v>
      </c>
      <c r="E244" s="113">
        <f t="shared" si="6"/>
        <v>4000000.0</v>
      </c>
    </row>
    <row r="245" spans="8:8" ht="48.0">
      <c r="A245" s="283"/>
      <c r="B245" s="281" t="s">
        <v>437</v>
      </c>
      <c r="C245" s="284" t="s">
        <v>636</v>
      </c>
      <c r="D245" s="282">
        <v>1.0E7</v>
      </c>
      <c r="E245" s="113">
        <f t="shared" si="6"/>
        <v>1.0E7</v>
      </c>
    </row>
    <row r="246" spans="8:8" ht="32.25">
      <c r="A246" s="283"/>
      <c r="B246" s="281" t="s">
        <v>437</v>
      </c>
      <c r="C246" s="284" t="s">
        <v>637</v>
      </c>
      <c r="D246" s="282">
        <v>4500000.0</v>
      </c>
      <c r="E246" s="113">
        <f t="shared" si="6"/>
        <v>4500000.0</v>
      </c>
    </row>
    <row r="247" spans="8:8" ht="16.5">
      <c r="A247" s="283"/>
      <c r="B247" s="281" t="s">
        <v>401</v>
      </c>
      <c r="C247" s="281" t="s">
        <v>638</v>
      </c>
      <c r="D247" s="282">
        <v>4000000.0</v>
      </c>
      <c r="E247" s="113">
        <f t="shared" si="6"/>
        <v>4000000.0</v>
      </c>
    </row>
    <row r="248" spans="8:8" ht="16.5">
      <c r="A248" s="283"/>
      <c r="B248" s="281" t="s">
        <v>401</v>
      </c>
      <c r="C248" s="281" t="s">
        <v>639</v>
      </c>
      <c r="D248" s="282">
        <v>4000000.0</v>
      </c>
      <c r="E248" s="113">
        <f t="shared" si="6"/>
        <v>4000000.0</v>
      </c>
    </row>
    <row r="249" spans="8:8" ht="16.5">
      <c r="A249" s="283"/>
      <c r="B249" s="281" t="s">
        <v>401</v>
      </c>
      <c r="C249" s="281" t="s">
        <v>640</v>
      </c>
      <c r="D249" s="282">
        <v>4000000.0</v>
      </c>
      <c r="E249" s="113">
        <f t="shared" si="6"/>
        <v>4000000.0</v>
      </c>
    </row>
    <row r="250" spans="8:8" ht="32.25">
      <c r="A250" s="283"/>
      <c r="B250" s="281" t="s">
        <v>188</v>
      </c>
      <c r="C250" s="284" t="s">
        <v>641</v>
      </c>
      <c r="D250" s="282">
        <v>3000000.0</v>
      </c>
      <c r="E250" s="113">
        <f t="shared" si="6"/>
        <v>3000000.0</v>
      </c>
    </row>
    <row r="251" spans="8:8" ht="16.5">
      <c r="A251" s="283"/>
      <c r="B251" s="281" t="s">
        <v>188</v>
      </c>
      <c r="C251" s="281" t="s">
        <v>642</v>
      </c>
      <c r="D251" s="282">
        <v>1500000.0</v>
      </c>
      <c r="E251" s="113">
        <f t="shared" si="6"/>
        <v>1500000.0</v>
      </c>
    </row>
    <row r="252" spans="8:8" ht="16.5">
      <c r="A252" s="283"/>
      <c r="B252" s="281" t="s">
        <v>188</v>
      </c>
      <c r="C252" s="281" t="s">
        <v>643</v>
      </c>
      <c r="D252" s="282">
        <v>1000000.0</v>
      </c>
      <c r="E252" s="113">
        <f t="shared" si="6"/>
        <v>1000000.0</v>
      </c>
    </row>
    <row r="253" spans="8:8" ht="16.5">
      <c r="A253" s="283"/>
      <c r="B253" s="281" t="s">
        <v>188</v>
      </c>
      <c r="C253" s="281" t="s">
        <v>644</v>
      </c>
      <c r="D253" s="282">
        <v>1500000.0</v>
      </c>
      <c r="E253" s="113">
        <f t="shared" si="6"/>
        <v>1500000.0</v>
      </c>
    </row>
    <row r="254" spans="8:8" ht="16.5">
      <c r="A254" s="283"/>
      <c r="B254" s="281" t="s">
        <v>188</v>
      </c>
      <c r="C254" s="281" t="s">
        <v>645</v>
      </c>
      <c r="D254" s="282">
        <v>3000000.0</v>
      </c>
      <c r="E254" s="113">
        <f t="shared" si="6"/>
        <v>3000000.0</v>
      </c>
    </row>
    <row r="255" spans="8:8" ht="16.5">
      <c r="A255" s="283"/>
      <c r="B255" s="281" t="s">
        <v>188</v>
      </c>
      <c r="C255" s="281" t="s">
        <v>646</v>
      </c>
      <c r="D255" s="282">
        <v>2500000.0</v>
      </c>
      <c r="E255" s="113">
        <f t="shared" si="6"/>
        <v>2500000.0</v>
      </c>
    </row>
    <row r="256" spans="8:8" ht="16.5">
      <c r="A256" s="283"/>
      <c r="B256" s="281" t="s">
        <v>188</v>
      </c>
      <c r="C256" s="281" t="s">
        <v>647</v>
      </c>
      <c r="D256" s="282">
        <v>1000000.0</v>
      </c>
      <c r="E256" s="113">
        <f t="shared" si="6"/>
        <v>1000000.0</v>
      </c>
    </row>
    <row r="257" spans="8:8" ht="16.5">
      <c r="A257" s="283"/>
      <c r="B257" s="281" t="s">
        <v>487</v>
      </c>
      <c r="C257" s="281" t="s">
        <v>648</v>
      </c>
      <c r="D257" s="282">
        <v>7000000.0</v>
      </c>
      <c r="E257" s="113">
        <f t="shared" si="6"/>
        <v>7000000.0</v>
      </c>
    </row>
    <row r="258" spans="8:8" ht="79.5">
      <c r="A258" s="283"/>
      <c r="B258" s="281" t="s">
        <v>440</v>
      </c>
      <c r="C258" s="284" t="s">
        <v>649</v>
      </c>
      <c r="D258" s="282">
        <v>1.0E7</v>
      </c>
      <c r="E258" s="113">
        <f t="shared" si="6"/>
        <v>1.0E7</v>
      </c>
    </row>
    <row r="259" spans="8:8" ht="16.5">
      <c r="A259" s="283"/>
      <c r="B259" s="281" t="s">
        <v>410</v>
      </c>
      <c r="C259" s="281" t="s">
        <v>650</v>
      </c>
      <c r="D259" s="288">
        <v>0.0</v>
      </c>
      <c r="E259" s="113">
        <f t="shared" si="6"/>
        <v>0.0</v>
      </c>
    </row>
    <row r="260" spans="8:8" ht="32.25">
      <c r="A260" s="283"/>
      <c r="B260" s="281" t="s">
        <v>410</v>
      </c>
      <c r="C260" s="284" t="s">
        <v>651</v>
      </c>
      <c r="D260" s="282">
        <v>6000000.0</v>
      </c>
      <c r="E260" s="113">
        <f t="shared" si="6"/>
        <v>6000000.0</v>
      </c>
    </row>
    <row r="261" spans="8:8" ht="16.5">
      <c r="A261" s="283"/>
      <c r="B261" s="281" t="s">
        <v>410</v>
      </c>
      <c r="C261" s="281" t="s">
        <v>652</v>
      </c>
      <c r="D261" s="282">
        <v>1000000.0</v>
      </c>
      <c r="E261" s="113">
        <f t="shared" si="6"/>
        <v>1000000.0</v>
      </c>
    </row>
    <row r="262" spans="8:8" ht="16.5">
      <c r="A262" s="283"/>
      <c r="B262" s="281" t="s">
        <v>165</v>
      </c>
      <c r="C262" s="281" t="s">
        <v>653</v>
      </c>
      <c r="D262" s="282">
        <v>1.2E7</v>
      </c>
      <c r="E262" s="113">
        <f t="shared" si="6"/>
        <v>1.2E7</v>
      </c>
    </row>
    <row r="263" spans="8:8" ht="16.5">
      <c r="A263" s="285"/>
      <c r="B263" s="286" t="s">
        <v>14</v>
      </c>
      <c r="C263" s="286"/>
      <c r="D263" s="287">
        <v>2.23E8</v>
      </c>
      <c r="E263" s="113">
        <f>SUM(E208:E262)</f>
        <v>2.23E8</v>
      </c>
    </row>
    <row r="264" spans="8:8" ht="16.5">
      <c r="A264" s="296" t="s">
        <v>654</v>
      </c>
      <c r="B264" s="286" t="s">
        <v>14</v>
      </c>
      <c r="C264" s="281"/>
      <c r="D264" s="287">
        <v>7.0E8</v>
      </c>
    </row>
  </sheetData>
  <mergeCells count="8">
    <mergeCell ref="A184:A207"/>
    <mergeCell ref="A208:A263"/>
    <mergeCell ref="A123:A163"/>
    <mergeCell ref="A164:A183"/>
    <mergeCell ref="A2:A17"/>
    <mergeCell ref="A18:A50"/>
    <mergeCell ref="A52:A106"/>
    <mergeCell ref="A107:A1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2023-02-26T10:04:50Z</dcterms:created>
  <dcterms:modified xsi:type="dcterms:W3CDTF">2023-03-15T17:07:14Z</dcterms:modified>
</cp:coreProperties>
</file>