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tek\Desktop\mgr\Mgr\"/>
    </mc:Choice>
  </mc:AlternateContent>
  <bookViews>
    <workbookView xWindow="0" yWindow="0" windowWidth="28800" windowHeight="14130" firstSheet="1" activeTab="5"/>
  </bookViews>
  <sheets>
    <sheet name="Arkusz1" sheetId="1" r:id="rId1"/>
    <sheet name="WynikiScenariusza3" sheetId="10" r:id="rId2"/>
    <sheet name="WynikiScenariusza1" sheetId="3" r:id="rId3"/>
    <sheet name="WynikiScenariusza2" sheetId="4" r:id="rId4"/>
    <sheet name="Wykresy" sheetId="7" r:id="rId5"/>
    <sheet name="Podzial po filmach" sheetId="11" r:id="rId6"/>
    <sheet name="ANOVA" sheetId="5" r:id="rId7"/>
    <sheet name="t-Student" sheetId="6" r:id="rId8"/>
    <sheet name="t-Studen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4" i="11"/>
  <c r="I5" i="11"/>
  <c r="I7" i="11"/>
  <c r="I8" i="11"/>
  <c r="I9" i="11"/>
  <c r="C35" i="11"/>
  <c r="C31" i="11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C15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C14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C13" i="7"/>
  <c r="J35" i="11"/>
  <c r="I35" i="11"/>
  <c r="H35" i="11"/>
  <c r="G35" i="11"/>
  <c r="F35" i="11"/>
  <c r="E35" i="11"/>
  <c r="D35" i="11"/>
  <c r="E49" i="11"/>
  <c r="D49" i="11"/>
  <c r="C49" i="11"/>
  <c r="B35" i="11"/>
  <c r="J31" i="11"/>
  <c r="I31" i="11"/>
  <c r="H31" i="11"/>
  <c r="G31" i="11"/>
  <c r="F31" i="11"/>
  <c r="E31" i="11"/>
  <c r="D31" i="11"/>
  <c r="E45" i="11"/>
  <c r="D45" i="11"/>
  <c r="C45" i="11"/>
  <c r="B31" i="11"/>
  <c r="J7" i="11"/>
  <c r="H7" i="11"/>
  <c r="G7" i="11"/>
  <c r="F7" i="11"/>
  <c r="E7" i="11"/>
  <c r="D7" i="11"/>
  <c r="C7" i="11"/>
  <c r="B7" i="11"/>
  <c r="J3" i="11"/>
  <c r="H3" i="11"/>
  <c r="G3" i="11"/>
  <c r="F3" i="11"/>
  <c r="E3" i="11"/>
  <c r="D3" i="11"/>
  <c r="C3" i="11"/>
  <c r="B3" i="11"/>
  <c r="J9" i="11"/>
  <c r="J37" i="11"/>
  <c r="I37" i="11"/>
  <c r="H37" i="11"/>
  <c r="H9" i="11"/>
  <c r="G37" i="11"/>
  <c r="G9" i="11"/>
  <c r="F37" i="11"/>
  <c r="F9" i="11"/>
  <c r="E37" i="11"/>
  <c r="E9" i="11"/>
  <c r="D37" i="11"/>
  <c r="D9" i="11"/>
  <c r="E51" i="11"/>
  <c r="D51" i="11"/>
  <c r="C51" i="11"/>
  <c r="C9" i="11"/>
  <c r="B37" i="11"/>
  <c r="B9" i="11"/>
  <c r="J8" i="11"/>
  <c r="J36" i="11"/>
  <c r="I36" i="11"/>
  <c r="H36" i="11"/>
  <c r="H8" i="11"/>
  <c r="G36" i="11"/>
  <c r="G8" i="11"/>
  <c r="F36" i="11"/>
  <c r="F8" i="11"/>
  <c r="E36" i="11"/>
  <c r="E8" i="11"/>
  <c r="D36" i="11"/>
  <c r="D8" i="11"/>
  <c r="E50" i="11"/>
  <c r="D50" i="11"/>
  <c r="C50" i="11"/>
  <c r="C8" i="11"/>
  <c r="B36" i="11"/>
  <c r="B8" i="11"/>
  <c r="J5" i="11"/>
  <c r="J33" i="11"/>
  <c r="I33" i="11"/>
  <c r="H33" i="11"/>
  <c r="H5" i="11"/>
  <c r="G33" i="11"/>
  <c r="G5" i="11"/>
  <c r="F33" i="11"/>
  <c r="F5" i="11"/>
  <c r="E33" i="11"/>
  <c r="E5" i="11"/>
  <c r="D33" i="11"/>
  <c r="D5" i="11"/>
  <c r="E47" i="11"/>
  <c r="D47" i="11"/>
  <c r="C47" i="11"/>
  <c r="C5" i="11"/>
  <c r="B33" i="11"/>
  <c r="B5" i="11"/>
  <c r="J4" i="11"/>
  <c r="J32" i="11"/>
  <c r="I32" i="11"/>
  <c r="H32" i="11"/>
  <c r="H4" i="11"/>
  <c r="G32" i="11"/>
  <c r="G4" i="11"/>
  <c r="F32" i="11"/>
  <c r="F4" i="11"/>
  <c r="E32" i="11"/>
  <c r="E4" i="11"/>
  <c r="D32" i="11"/>
  <c r="D4" i="11"/>
  <c r="E46" i="11"/>
  <c r="D46" i="11"/>
  <c r="C46" i="11"/>
  <c r="C4" i="11"/>
  <c r="B32" i="11"/>
  <c r="B4" i="11"/>
  <c r="B16" i="7"/>
  <c r="M52" i="10" l="1"/>
  <c r="C11" i="7" s="1"/>
  <c r="N52" i="10"/>
  <c r="D11" i="7" s="1"/>
  <c r="O52" i="10"/>
  <c r="E12" i="7" s="1"/>
  <c r="P52" i="10"/>
  <c r="F12" i="7" s="1"/>
  <c r="Q52" i="10"/>
  <c r="G11" i="7" s="1"/>
  <c r="R52" i="10"/>
  <c r="H11" i="7" s="1"/>
  <c r="S52" i="10"/>
  <c r="I12" i="7" s="1"/>
  <c r="T52" i="10"/>
  <c r="J12" i="7" s="1"/>
  <c r="U52" i="10"/>
  <c r="K11" i="7" s="1"/>
  <c r="V52" i="10"/>
  <c r="L11" i="7" s="1"/>
  <c r="W52" i="10"/>
  <c r="M12" i="7" s="1"/>
  <c r="X52" i="10"/>
  <c r="X67" i="10" s="1"/>
  <c r="Y52" i="10"/>
  <c r="O11" i="7" s="1"/>
  <c r="Z52" i="10"/>
  <c r="P11" i="7" s="1"/>
  <c r="M53" i="10"/>
  <c r="N53" i="10"/>
  <c r="D10" i="7" s="1"/>
  <c r="O53" i="10"/>
  <c r="E10" i="7" s="1"/>
  <c r="P53" i="10"/>
  <c r="Q53" i="10"/>
  <c r="R53" i="10"/>
  <c r="H12" i="7" s="1"/>
  <c r="S53" i="10"/>
  <c r="I10" i="7" s="1"/>
  <c r="T53" i="10"/>
  <c r="U53" i="10"/>
  <c r="V53" i="10"/>
  <c r="L12" i="7" s="1"/>
  <c r="W53" i="10"/>
  <c r="M10" i="7" s="1"/>
  <c r="X53" i="10"/>
  <c r="Y53" i="10"/>
  <c r="Z53" i="10"/>
  <c r="P12" i="7" s="1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L64" i="10"/>
  <c r="L53" i="10"/>
  <c r="B11" i="7" s="1"/>
  <c r="L54" i="10"/>
  <c r="L55" i="10"/>
  <c r="L56" i="10"/>
  <c r="L57" i="10"/>
  <c r="L58" i="10"/>
  <c r="L59" i="10"/>
  <c r="L60" i="10"/>
  <c r="L61" i="10"/>
  <c r="L62" i="10"/>
  <c r="L63" i="10"/>
  <c r="L52" i="10"/>
  <c r="B12" i="7" s="1"/>
  <c r="Z25" i="10"/>
  <c r="Z26" i="10"/>
  <c r="Z27" i="10"/>
  <c r="Z28" i="10"/>
  <c r="Z29" i="10"/>
  <c r="Z30" i="10"/>
  <c r="Z31" i="10"/>
  <c r="Z24" i="10"/>
  <c r="C15" i="3"/>
  <c r="H15" i="3"/>
  <c r="B10" i="7" l="1"/>
  <c r="H10" i="7"/>
  <c r="J11" i="7"/>
  <c r="D12" i="7"/>
  <c r="P10" i="7"/>
  <c r="K10" i="7"/>
  <c r="G10" i="7"/>
  <c r="C10" i="7"/>
  <c r="M11" i="7"/>
  <c r="I11" i="7"/>
  <c r="E11" i="7"/>
  <c r="O12" i="7"/>
  <c r="K12" i="7"/>
  <c r="G12" i="7"/>
  <c r="C12" i="7"/>
  <c r="L10" i="7"/>
  <c r="N11" i="7"/>
  <c r="F11" i="7"/>
  <c r="O10" i="7"/>
  <c r="J10" i="7"/>
  <c r="F10" i="7"/>
  <c r="N10" i="7"/>
  <c r="N12" i="7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Q14" i="9"/>
  <c r="Q44" i="9" s="1"/>
  <c r="Q18" i="9"/>
  <c r="E20" i="9"/>
  <c r="E50" i="9" s="1"/>
  <c r="U20" i="9"/>
  <c r="C25" i="9"/>
  <c r="S25" i="9"/>
  <c r="G27" i="9"/>
  <c r="W27" i="9"/>
  <c r="G29" i="9"/>
  <c r="O29" i="9"/>
  <c r="W29" i="9"/>
  <c r="V30" i="9"/>
  <c r="D31" i="9"/>
  <c r="H31" i="9"/>
  <c r="L31" i="9"/>
  <c r="P31" i="9"/>
  <c r="T31" i="9"/>
  <c r="X31" i="9"/>
  <c r="F32" i="9"/>
  <c r="J32" i="9"/>
  <c r="N32" i="9"/>
  <c r="R32" i="9"/>
  <c r="V32" i="9"/>
  <c r="D33" i="9"/>
  <c r="H33" i="9"/>
  <c r="L33" i="9"/>
  <c r="P33" i="9"/>
  <c r="T33" i="9"/>
  <c r="X33" i="9"/>
  <c r="F34" i="9"/>
  <c r="J34" i="9"/>
  <c r="N34" i="9"/>
  <c r="R34" i="9"/>
  <c r="V34" i="9"/>
  <c r="D35" i="9"/>
  <c r="H35" i="9"/>
  <c r="L35" i="9"/>
  <c r="P35" i="9"/>
  <c r="T35" i="9"/>
  <c r="X35" i="9"/>
  <c r="F36" i="9"/>
  <c r="J36" i="9"/>
  <c r="N36" i="9"/>
  <c r="R36" i="9"/>
  <c r="V36" i="9"/>
  <c r="B21" i="9"/>
  <c r="B17" i="9"/>
  <c r="B13" i="9"/>
  <c r="B43" i="9" s="1"/>
  <c r="C2" i="9"/>
  <c r="D2" i="9"/>
  <c r="E2" i="9"/>
  <c r="F2" i="9"/>
  <c r="G2" i="9"/>
  <c r="H2" i="9"/>
  <c r="H18" i="9" s="1"/>
  <c r="I2" i="9"/>
  <c r="J2" i="9"/>
  <c r="K2" i="9"/>
  <c r="K19" i="9" s="1"/>
  <c r="K49" i="9" s="1"/>
  <c r="L2" i="9"/>
  <c r="M2" i="9"/>
  <c r="M18" i="9" s="1"/>
  <c r="N2" i="9"/>
  <c r="O2" i="9"/>
  <c r="P2" i="9"/>
  <c r="Q2" i="9"/>
  <c r="Q20" i="9" s="1"/>
  <c r="R2" i="9"/>
  <c r="S2" i="9"/>
  <c r="S11" i="9" s="1"/>
  <c r="S41" i="9" s="1"/>
  <c r="T2" i="9"/>
  <c r="U2" i="9"/>
  <c r="U16" i="9" s="1"/>
  <c r="V2" i="9"/>
  <c r="W2" i="9"/>
  <c r="X2" i="9"/>
  <c r="C3" i="9"/>
  <c r="C27" i="9" s="1"/>
  <c r="D3" i="9"/>
  <c r="E3" i="9"/>
  <c r="F3" i="9"/>
  <c r="F31" i="9" s="1"/>
  <c r="G3" i="9"/>
  <c r="G30" i="9" s="1"/>
  <c r="H3" i="9"/>
  <c r="I3" i="9"/>
  <c r="I30" i="9" s="1"/>
  <c r="J3" i="9"/>
  <c r="J31" i="9" s="1"/>
  <c r="K3" i="9"/>
  <c r="K28" i="9" s="1"/>
  <c r="L3" i="9"/>
  <c r="M3" i="9"/>
  <c r="N3" i="9"/>
  <c r="N31" i="9" s="1"/>
  <c r="O3" i="9"/>
  <c r="O25" i="9" s="1"/>
  <c r="P3" i="9"/>
  <c r="Q3" i="9"/>
  <c r="Q30" i="9" s="1"/>
  <c r="R3" i="9"/>
  <c r="R31" i="9" s="1"/>
  <c r="S3" i="9"/>
  <c r="S27" i="9" s="1"/>
  <c r="T3" i="9"/>
  <c r="U3" i="9"/>
  <c r="V3" i="9"/>
  <c r="V31" i="9" s="1"/>
  <c r="W3" i="9"/>
  <c r="W31" i="9" s="1"/>
  <c r="X3" i="9"/>
  <c r="B9" i="9"/>
  <c r="B39" i="9" s="1"/>
  <c r="B2" i="9"/>
  <c r="B19" i="9" s="1"/>
  <c r="U46" i="9"/>
  <c r="M48" i="9"/>
  <c r="Q48" i="9"/>
  <c r="Q50" i="9"/>
  <c r="H48" i="9"/>
  <c r="U50" i="9"/>
  <c r="B47" i="9"/>
  <c r="B49" i="9"/>
  <c r="B51" i="9"/>
  <c r="B72" i="9"/>
  <c r="B71" i="9"/>
  <c r="B3" i="9"/>
  <c r="B35" i="9" s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U25" i="9" l="1"/>
  <c r="U27" i="9"/>
  <c r="U31" i="9"/>
  <c r="U33" i="9"/>
  <c r="U35" i="9"/>
  <c r="U26" i="9"/>
  <c r="U24" i="9"/>
  <c r="U29" i="9"/>
  <c r="U58" i="9" s="1"/>
  <c r="U30" i="9"/>
  <c r="U32" i="9"/>
  <c r="U34" i="9"/>
  <c r="U36" i="9"/>
  <c r="M25" i="9"/>
  <c r="M27" i="9"/>
  <c r="M24" i="9"/>
  <c r="M31" i="9"/>
  <c r="M60" i="9" s="1"/>
  <c r="M33" i="9"/>
  <c r="M35" i="9"/>
  <c r="M30" i="9"/>
  <c r="M29" i="9"/>
  <c r="M58" i="9" s="1"/>
  <c r="M32" i="9"/>
  <c r="M34" i="9"/>
  <c r="M36" i="9"/>
  <c r="W10" i="9"/>
  <c r="W40" i="9" s="1"/>
  <c r="W12" i="9"/>
  <c r="W42" i="9" s="1"/>
  <c r="W16" i="9"/>
  <c r="W46" i="9" s="1"/>
  <c r="W11" i="9"/>
  <c r="W41" i="9" s="1"/>
  <c r="W9" i="9"/>
  <c r="W18" i="9"/>
  <c r="W48" i="9" s="1"/>
  <c r="W20" i="9"/>
  <c r="W50" i="9" s="1"/>
  <c r="W15" i="9"/>
  <c r="W45" i="9" s="1"/>
  <c r="W17" i="9"/>
  <c r="W47" i="9" s="1"/>
  <c r="W21" i="9"/>
  <c r="W51" i="9" s="1"/>
  <c r="W13" i="9"/>
  <c r="W43" i="9" s="1"/>
  <c r="W19" i="9"/>
  <c r="W49" i="9" s="1"/>
  <c r="O10" i="9"/>
  <c r="O40" i="9" s="1"/>
  <c r="O12" i="9"/>
  <c r="O42" i="9" s="1"/>
  <c r="O16" i="9"/>
  <c r="O46" i="9" s="1"/>
  <c r="O15" i="9"/>
  <c r="O45" i="9" s="1"/>
  <c r="O67" i="9" s="1"/>
  <c r="O75" i="9" s="1"/>
  <c r="O13" i="9"/>
  <c r="O43" i="9" s="1"/>
  <c r="O18" i="9"/>
  <c r="O48" i="9" s="1"/>
  <c r="O20" i="9"/>
  <c r="O50" i="9" s="1"/>
  <c r="O11" i="9"/>
  <c r="O41" i="9" s="1"/>
  <c r="O9" i="9"/>
  <c r="O19" i="9"/>
  <c r="O49" i="9" s="1"/>
  <c r="C10" i="9"/>
  <c r="C40" i="9" s="1"/>
  <c r="C12" i="9"/>
  <c r="C42" i="9" s="1"/>
  <c r="C16" i="9"/>
  <c r="C46" i="9" s="1"/>
  <c r="C9" i="9"/>
  <c r="C17" i="9"/>
  <c r="C47" i="9" s="1"/>
  <c r="C15" i="9"/>
  <c r="C45" i="9" s="1"/>
  <c r="C20" i="9"/>
  <c r="C50" i="9" s="1"/>
  <c r="C13" i="9"/>
  <c r="C43" i="9" s="1"/>
  <c r="C18" i="9"/>
  <c r="C48" i="9" s="1"/>
  <c r="C21" i="9"/>
  <c r="C51" i="9" s="1"/>
  <c r="C19" i="9"/>
  <c r="C49" i="9" s="1"/>
  <c r="C11" i="9"/>
  <c r="C41" i="9" s="1"/>
  <c r="B31" i="9"/>
  <c r="I24" i="9"/>
  <c r="Q25" i="9"/>
  <c r="Q27" i="9"/>
  <c r="Q26" i="9"/>
  <c r="Q29" i="9"/>
  <c r="Q31" i="9"/>
  <c r="Q33" i="9"/>
  <c r="Q62" i="9" s="1"/>
  <c r="Q35" i="9"/>
  <c r="Q24" i="9"/>
  <c r="Q28" i="9"/>
  <c r="Q32" i="9"/>
  <c r="Q61" i="9" s="1"/>
  <c r="Q34" i="9"/>
  <c r="Q36" i="9"/>
  <c r="E25" i="9"/>
  <c r="E27" i="9"/>
  <c r="E56" i="9" s="1"/>
  <c r="E28" i="9"/>
  <c r="E31" i="9"/>
  <c r="E33" i="9"/>
  <c r="E35" i="9"/>
  <c r="E64" i="9" s="1"/>
  <c r="E26" i="9"/>
  <c r="E30" i="9"/>
  <c r="E24" i="9"/>
  <c r="E29" i="9"/>
  <c r="E58" i="9" s="1"/>
  <c r="E32" i="9"/>
  <c r="E34" i="9"/>
  <c r="E36" i="9"/>
  <c r="S10" i="9"/>
  <c r="S40" i="9" s="1"/>
  <c r="S12" i="9"/>
  <c r="S42" i="9" s="1"/>
  <c r="S16" i="9"/>
  <c r="S46" i="9" s="1"/>
  <c r="S9" i="9"/>
  <c r="S17" i="9"/>
  <c r="S47" i="9" s="1"/>
  <c r="S15" i="9"/>
  <c r="S45" i="9" s="1"/>
  <c r="S18" i="9"/>
  <c r="S48" i="9" s="1"/>
  <c r="S20" i="9"/>
  <c r="S50" i="9" s="1"/>
  <c r="S13" i="9"/>
  <c r="S43" i="9" s="1"/>
  <c r="S21" i="9"/>
  <c r="S51" i="9" s="1"/>
  <c r="S19" i="9"/>
  <c r="S49" i="9" s="1"/>
  <c r="G10" i="9"/>
  <c r="G40" i="9" s="1"/>
  <c r="G12" i="9"/>
  <c r="G42" i="9" s="1"/>
  <c r="G16" i="9"/>
  <c r="G46" i="9" s="1"/>
  <c r="G11" i="9"/>
  <c r="G41" i="9" s="1"/>
  <c r="G9" i="9"/>
  <c r="G17" i="9"/>
  <c r="G47" i="9" s="1"/>
  <c r="G20" i="9"/>
  <c r="G50" i="9" s="1"/>
  <c r="G15" i="9"/>
  <c r="G45" i="9" s="1"/>
  <c r="G18" i="9"/>
  <c r="G48" i="9" s="1"/>
  <c r="G13" i="9"/>
  <c r="G43" i="9" s="1"/>
  <c r="G21" i="9"/>
  <c r="G51" i="9" s="1"/>
  <c r="G19" i="9"/>
  <c r="G49" i="9" s="1"/>
  <c r="B27" i="9"/>
  <c r="B18" i="6"/>
  <c r="U28" i="9"/>
  <c r="M26" i="9"/>
  <c r="O21" i="9"/>
  <c r="O51" i="9" s="1"/>
  <c r="B34" i="9"/>
  <c r="B30" i="9"/>
  <c r="B59" i="9" s="1"/>
  <c r="B26" i="9"/>
  <c r="B33" i="9"/>
  <c r="B29" i="9"/>
  <c r="B25" i="9"/>
  <c r="B54" i="9" s="1"/>
  <c r="B36" i="9"/>
  <c r="B65" i="9" s="1"/>
  <c r="B32" i="9"/>
  <c r="B28" i="9"/>
  <c r="B24" i="9"/>
  <c r="B53" i="9" s="1"/>
  <c r="I25" i="9"/>
  <c r="I27" i="9"/>
  <c r="I29" i="9"/>
  <c r="I31" i="9"/>
  <c r="I60" i="9" s="1"/>
  <c r="I33" i="9"/>
  <c r="I35" i="9"/>
  <c r="I28" i="9"/>
  <c r="I26" i="9"/>
  <c r="I55" i="9" s="1"/>
  <c r="I32" i="9"/>
  <c r="I34" i="9"/>
  <c r="I36" i="9"/>
  <c r="K10" i="9"/>
  <c r="K40" i="9" s="1"/>
  <c r="K12" i="9"/>
  <c r="K42" i="9" s="1"/>
  <c r="K16" i="9"/>
  <c r="K46" i="9" s="1"/>
  <c r="K13" i="9"/>
  <c r="K43" i="9" s="1"/>
  <c r="K11" i="9"/>
  <c r="K41" i="9" s="1"/>
  <c r="K18" i="9"/>
  <c r="K48" i="9" s="1"/>
  <c r="K20" i="9"/>
  <c r="K50" i="9" s="1"/>
  <c r="K9" i="9"/>
  <c r="K39" i="9" s="1"/>
  <c r="K67" i="9" s="1"/>
  <c r="K75" i="9" s="1"/>
  <c r="K17" i="9"/>
  <c r="K47" i="9" s="1"/>
  <c r="K15" i="9"/>
  <c r="K45" i="9" s="1"/>
  <c r="K21" i="9"/>
  <c r="K51" i="9" s="1"/>
  <c r="M28" i="9"/>
  <c r="M57" i="9" s="1"/>
  <c r="O17" i="9"/>
  <c r="O47" i="9" s="1"/>
  <c r="X25" i="9"/>
  <c r="X27" i="9"/>
  <c r="X29" i="9"/>
  <c r="X58" i="9" s="1"/>
  <c r="X24" i="9"/>
  <c r="X26" i="9"/>
  <c r="X28" i="9"/>
  <c r="T25" i="9"/>
  <c r="T54" i="9" s="1"/>
  <c r="T27" i="9"/>
  <c r="T29" i="9"/>
  <c r="T24" i="9"/>
  <c r="T26" i="9"/>
  <c r="T55" i="9" s="1"/>
  <c r="T28" i="9"/>
  <c r="P25" i="9"/>
  <c r="P27" i="9"/>
  <c r="P29" i="9"/>
  <c r="P58" i="9" s="1"/>
  <c r="P24" i="9"/>
  <c r="P26" i="9"/>
  <c r="P28" i="9"/>
  <c r="P30" i="9"/>
  <c r="L25" i="9"/>
  <c r="L27" i="9"/>
  <c r="L29" i="9"/>
  <c r="L24" i="9"/>
  <c r="L53" i="9" s="1"/>
  <c r="L26" i="9"/>
  <c r="L28" i="9"/>
  <c r="L30" i="9"/>
  <c r="H25" i="9"/>
  <c r="H27" i="9"/>
  <c r="H29" i="9"/>
  <c r="H24" i="9"/>
  <c r="H26" i="9"/>
  <c r="H55" i="9" s="1"/>
  <c r="H28" i="9"/>
  <c r="H30" i="9"/>
  <c r="D25" i="9"/>
  <c r="D27" i="9"/>
  <c r="D56" i="9" s="1"/>
  <c r="D29" i="9"/>
  <c r="D24" i="9"/>
  <c r="D26" i="9"/>
  <c r="D28" i="9"/>
  <c r="D57" i="9" s="1"/>
  <c r="D30" i="9"/>
  <c r="V10" i="9"/>
  <c r="V40" i="9" s="1"/>
  <c r="V12" i="9"/>
  <c r="V42" i="9" s="1"/>
  <c r="V16" i="9"/>
  <c r="V46" i="9" s="1"/>
  <c r="V9" i="9"/>
  <c r="V39" i="9" s="1"/>
  <c r="V11" i="9"/>
  <c r="V41" i="9" s="1"/>
  <c r="V13" i="9"/>
  <c r="V43" i="9" s="1"/>
  <c r="V67" i="9" s="1"/>
  <c r="V75" i="9" s="1"/>
  <c r="V15" i="9"/>
  <c r="V45" i="9" s="1"/>
  <c r="V18" i="9"/>
  <c r="V48" i="9" s="1"/>
  <c r="V20" i="9"/>
  <c r="V50" i="9" s="1"/>
  <c r="V17" i="9"/>
  <c r="V47" i="9" s="1"/>
  <c r="V19" i="9"/>
  <c r="V49" i="9" s="1"/>
  <c r="V21" i="9"/>
  <c r="V51" i="9" s="1"/>
  <c r="R10" i="9"/>
  <c r="R40" i="9" s="1"/>
  <c r="R12" i="9"/>
  <c r="R42" i="9" s="1"/>
  <c r="R16" i="9"/>
  <c r="R46" i="9" s="1"/>
  <c r="R9" i="9"/>
  <c r="R39" i="9" s="1"/>
  <c r="R11" i="9"/>
  <c r="R41" i="9" s="1"/>
  <c r="R67" i="9" s="1"/>
  <c r="R75" i="9" s="1"/>
  <c r="R13" i="9"/>
  <c r="R43" i="9" s="1"/>
  <c r="R15" i="9"/>
  <c r="R45" i="9" s="1"/>
  <c r="R17" i="9"/>
  <c r="R47" i="9" s="1"/>
  <c r="R18" i="9"/>
  <c r="R48" i="9" s="1"/>
  <c r="R20" i="9"/>
  <c r="R50" i="9" s="1"/>
  <c r="R19" i="9"/>
  <c r="R49" i="9" s="1"/>
  <c r="R21" i="9"/>
  <c r="R51" i="9" s="1"/>
  <c r="N10" i="9"/>
  <c r="N40" i="9" s="1"/>
  <c r="N12" i="9"/>
  <c r="N42" i="9" s="1"/>
  <c r="N16" i="9"/>
  <c r="N46" i="9" s="1"/>
  <c r="N9" i="9"/>
  <c r="N39" i="9" s="1"/>
  <c r="N11" i="9"/>
  <c r="N41" i="9" s="1"/>
  <c r="N13" i="9"/>
  <c r="N43" i="9" s="1"/>
  <c r="N15" i="9"/>
  <c r="N45" i="9" s="1"/>
  <c r="N17" i="9"/>
  <c r="N47" i="9" s="1"/>
  <c r="N18" i="9"/>
  <c r="N48" i="9" s="1"/>
  <c r="N20" i="9"/>
  <c r="N50" i="9" s="1"/>
  <c r="N19" i="9"/>
  <c r="N49" i="9" s="1"/>
  <c r="N21" i="9"/>
  <c r="N51" i="9" s="1"/>
  <c r="J10" i="9"/>
  <c r="J40" i="9" s="1"/>
  <c r="J12" i="9"/>
  <c r="J42" i="9" s="1"/>
  <c r="J16" i="9"/>
  <c r="J46" i="9" s="1"/>
  <c r="J18" i="9"/>
  <c r="J48" i="9" s="1"/>
  <c r="J9" i="9"/>
  <c r="J39" i="9" s="1"/>
  <c r="J11" i="9"/>
  <c r="J41" i="9" s="1"/>
  <c r="J13" i="9"/>
  <c r="J43" i="9" s="1"/>
  <c r="J15" i="9"/>
  <c r="J45" i="9" s="1"/>
  <c r="J17" i="9"/>
  <c r="J47" i="9" s="1"/>
  <c r="J20" i="9"/>
  <c r="J50" i="9" s="1"/>
  <c r="J19" i="9"/>
  <c r="J49" i="9" s="1"/>
  <c r="J21" i="9"/>
  <c r="J51" i="9" s="1"/>
  <c r="F10" i="9"/>
  <c r="F40" i="9" s="1"/>
  <c r="F12" i="9"/>
  <c r="F42" i="9" s="1"/>
  <c r="F16" i="9"/>
  <c r="F46" i="9" s="1"/>
  <c r="F18" i="9"/>
  <c r="F48" i="9" s="1"/>
  <c r="F9" i="9"/>
  <c r="F39" i="9" s="1"/>
  <c r="F11" i="9"/>
  <c r="F41" i="9" s="1"/>
  <c r="F67" i="9" s="1"/>
  <c r="F75" i="9" s="1"/>
  <c r="F13" i="9"/>
  <c r="F43" i="9" s="1"/>
  <c r="F15" i="9"/>
  <c r="F45" i="9" s="1"/>
  <c r="F17" i="9"/>
  <c r="F47" i="9" s="1"/>
  <c r="F20" i="9"/>
  <c r="F50" i="9" s="1"/>
  <c r="F19" i="9"/>
  <c r="F49" i="9" s="1"/>
  <c r="F21" i="9"/>
  <c r="F51" i="9" s="1"/>
  <c r="B10" i="9"/>
  <c r="B40" i="9" s="1"/>
  <c r="B14" i="9"/>
  <c r="B44" i="9" s="1"/>
  <c r="B18" i="9"/>
  <c r="B48" i="9" s="1"/>
  <c r="W35" i="9"/>
  <c r="S35" i="9"/>
  <c r="O35" i="9"/>
  <c r="O64" i="9" s="1"/>
  <c r="K35" i="9"/>
  <c r="G35" i="9"/>
  <c r="C35" i="9"/>
  <c r="W33" i="9"/>
  <c r="S33" i="9"/>
  <c r="O33" i="9"/>
  <c r="K33" i="9"/>
  <c r="G33" i="9"/>
  <c r="C33" i="9"/>
  <c r="S31" i="9"/>
  <c r="O31" i="9"/>
  <c r="K31" i="9"/>
  <c r="K60" i="9" s="1"/>
  <c r="G31" i="9"/>
  <c r="C31" i="9"/>
  <c r="O30" i="9"/>
  <c r="S28" i="9"/>
  <c r="W24" i="9"/>
  <c r="W26" i="9"/>
  <c r="S24" i="9"/>
  <c r="S26" i="9"/>
  <c r="S55" i="9" s="1"/>
  <c r="O24" i="9"/>
  <c r="O26" i="9"/>
  <c r="K24" i="9"/>
  <c r="K26" i="9"/>
  <c r="K55" i="9" s="1"/>
  <c r="G24" i="9"/>
  <c r="G26" i="9"/>
  <c r="G28" i="9"/>
  <c r="C24" i="9"/>
  <c r="C53" i="9" s="1"/>
  <c r="C26" i="9"/>
  <c r="C28" i="9"/>
  <c r="U9" i="9"/>
  <c r="U39" i="9" s="1"/>
  <c r="U11" i="9"/>
  <c r="U41" i="9" s="1"/>
  <c r="U13" i="9"/>
  <c r="U43" i="9" s="1"/>
  <c r="U15" i="9"/>
  <c r="U45" i="9" s="1"/>
  <c r="U17" i="9"/>
  <c r="U47" i="9" s="1"/>
  <c r="U12" i="9"/>
  <c r="U42" i="9" s="1"/>
  <c r="U19" i="9"/>
  <c r="U49" i="9" s="1"/>
  <c r="U21" i="9"/>
  <c r="U51" i="9" s="1"/>
  <c r="U10" i="9"/>
  <c r="U40" i="9" s="1"/>
  <c r="Q9" i="9"/>
  <c r="Q39" i="9" s="1"/>
  <c r="Q11" i="9"/>
  <c r="Q41" i="9" s="1"/>
  <c r="Q13" i="9"/>
  <c r="Q43" i="9" s="1"/>
  <c r="Q15" i="9"/>
  <c r="Q45" i="9" s="1"/>
  <c r="Q17" i="9"/>
  <c r="Q47" i="9" s="1"/>
  <c r="Q12" i="9"/>
  <c r="Q42" i="9" s="1"/>
  <c r="Q10" i="9"/>
  <c r="Q40" i="9" s="1"/>
  <c r="Q67" i="9" s="1"/>
  <c r="Q75" i="9" s="1"/>
  <c r="Q19" i="9"/>
  <c r="Q49" i="9" s="1"/>
  <c r="Q21" i="9"/>
  <c r="Q51" i="9" s="1"/>
  <c r="Q16" i="9"/>
  <c r="Q46" i="9" s="1"/>
  <c r="M9" i="9"/>
  <c r="M39" i="9" s="1"/>
  <c r="M11" i="9"/>
  <c r="M41" i="9" s="1"/>
  <c r="M13" i="9"/>
  <c r="M43" i="9" s="1"/>
  <c r="M15" i="9"/>
  <c r="M45" i="9" s="1"/>
  <c r="M17" i="9"/>
  <c r="M47" i="9" s="1"/>
  <c r="M10" i="9"/>
  <c r="M16" i="9"/>
  <c r="M46" i="9" s="1"/>
  <c r="M19" i="9"/>
  <c r="M49" i="9" s="1"/>
  <c r="M21" i="9"/>
  <c r="M51" i="9" s="1"/>
  <c r="I9" i="9"/>
  <c r="I39" i="9" s="1"/>
  <c r="I11" i="9"/>
  <c r="I41" i="9" s="1"/>
  <c r="I13" i="9"/>
  <c r="I43" i="9" s="1"/>
  <c r="I15" i="9"/>
  <c r="I45" i="9" s="1"/>
  <c r="I17" i="9"/>
  <c r="I47" i="9" s="1"/>
  <c r="I16" i="9"/>
  <c r="I46" i="9" s="1"/>
  <c r="I18" i="9"/>
  <c r="I48" i="9" s="1"/>
  <c r="I19" i="9"/>
  <c r="I49" i="9" s="1"/>
  <c r="I21" i="9"/>
  <c r="I51" i="9" s="1"/>
  <c r="I12" i="9"/>
  <c r="I42" i="9" s="1"/>
  <c r="E9" i="9"/>
  <c r="E39" i="9" s="1"/>
  <c r="E11" i="9"/>
  <c r="E41" i="9" s="1"/>
  <c r="E13" i="9"/>
  <c r="E43" i="9" s="1"/>
  <c r="E67" i="9" s="1"/>
  <c r="E75" i="9" s="1"/>
  <c r="E15" i="9"/>
  <c r="E45" i="9" s="1"/>
  <c r="E17" i="9"/>
  <c r="E47" i="9" s="1"/>
  <c r="E12" i="9"/>
  <c r="E42" i="9" s="1"/>
  <c r="E18" i="9"/>
  <c r="E48" i="9" s="1"/>
  <c r="E19" i="9"/>
  <c r="E49" i="9" s="1"/>
  <c r="E21" i="9"/>
  <c r="E51" i="9" s="1"/>
  <c r="E10" i="9"/>
  <c r="B11" i="9"/>
  <c r="B41" i="9" s="1"/>
  <c r="B67" i="9" s="1"/>
  <c r="B75" i="9" s="1"/>
  <c r="B15" i="9"/>
  <c r="B45" i="9" s="1"/>
  <c r="X36" i="9"/>
  <c r="T36" i="9"/>
  <c r="P36" i="9"/>
  <c r="P65" i="9" s="1"/>
  <c r="L36" i="9"/>
  <c r="H36" i="9"/>
  <c r="D36" i="9"/>
  <c r="V35" i="9"/>
  <c r="V64" i="9" s="1"/>
  <c r="R35" i="9"/>
  <c r="N35" i="9"/>
  <c r="J35" i="9"/>
  <c r="F35" i="9"/>
  <c r="F64" i="9" s="1"/>
  <c r="X34" i="9"/>
  <c r="T34" i="9"/>
  <c r="P34" i="9"/>
  <c r="L34" i="9"/>
  <c r="H34" i="9"/>
  <c r="D34" i="9"/>
  <c r="V33" i="9"/>
  <c r="R33" i="9"/>
  <c r="R62" i="9" s="1"/>
  <c r="N33" i="9"/>
  <c r="J33" i="9"/>
  <c r="F33" i="9"/>
  <c r="X32" i="9"/>
  <c r="X61" i="9" s="1"/>
  <c r="T32" i="9"/>
  <c r="P32" i="9"/>
  <c r="L32" i="9"/>
  <c r="H32" i="9"/>
  <c r="H61" i="9" s="1"/>
  <c r="D32" i="9"/>
  <c r="X30" i="9"/>
  <c r="T30" i="9"/>
  <c r="S29" i="9"/>
  <c r="S58" i="9" s="1"/>
  <c r="K29" i="9"/>
  <c r="C29" i="9"/>
  <c r="O27" i="9"/>
  <c r="K25" i="9"/>
  <c r="K54" i="9" s="1"/>
  <c r="M20" i="9"/>
  <c r="M50" i="9" s="1"/>
  <c r="E16" i="9"/>
  <c r="E46" i="9" s="1"/>
  <c r="I10" i="9"/>
  <c r="C39" i="9"/>
  <c r="C67" i="9" s="1"/>
  <c r="C75" i="9" s="1"/>
  <c r="F14" i="9"/>
  <c r="F44" i="9" s="1"/>
  <c r="J14" i="9"/>
  <c r="J44" i="9" s="1"/>
  <c r="N14" i="9"/>
  <c r="N44" i="9" s="1"/>
  <c r="R14" i="9"/>
  <c r="R44" i="9" s="1"/>
  <c r="V14" i="9"/>
  <c r="V44" i="9" s="1"/>
  <c r="C14" i="9"/>
  <c r="C44" i="9" s="1"/>
  <c r="G14" i="9"/>
  <c r="G44" i="9" s="1"/>
  <c r="K14" i="9"/>
  <c r="K44" i="9" s="1"/>
  <c r="O14" i="9"/>
  <c r="O44" i="9" s="1"/>
  <c r="S14" i="9"/>
  <c r="S44" i="9" s="1"/>
  <c r="W14" i="9"/>
  <c r="W44" i="9" s="1"/>
  <c r="D14" i="9"/>
  <c r="D44" i="9" s="1"/>
  <c r="D67" i="9" s="1"/>
  <c r="D75" i="9" s="1"/>
  <c r="H14" i="9"/>
  <c r="H44" i="9" s="1"/>
  <c r="L14" i="9"/>
  <c r="L44" i="9" s="1"/>
  <c r="P14" i="9"/>
  <c r="P44" i="9" s="1"/>
  <c r="T14" i="9"/>
  <c r="T44" i="9" s="1"/>
  <c r="X14" i="9"/>
  <c r="X44" i="9" s="1"/>
  <c r="E14" i="9"/>
  <c r="E44" i="9" s="1"/>
  <c r="U14" i="9"/>
  <c r="U44" i="9" s="1"/>
  <c r="I14" i="9"/>
  <c r="I44" i="9" s="1"/>
  <c r="M14" i="9"/>
  <c r="M44" i="9" s="1"/>
  <c r="V24" i="9"/>
  <c r="V26" i="9"/>
  <c r="V28" i="9"/>
  <c r="V57" i="9" s="1"/>
  <c r="V25" i="9"/>
  <c r="V27" i="9"/>
  <c r="V29" i="9"/>
  <c r="R24" i="9"/>
  <c r="R53" i="9" s="1"/>
  <c r="R26" i="9"/>
  <c r="R28" i="9"/>
  <c r="R30" i="9"/>
  <c r="R25" i="9"/>
  <c r="R27" i="9"/>
  <c r="R29" i="9"/>
  <c r="N24" i="9"/>
  <c r="N26" i="9"/>
  <c r="N28" i="9"/>
  <c r="N30" i="9"/>
  <c r="N25" i="9"/>
  <c r="N27" i="9"/>
  <c r="N29" i="9"/>
  <c r="J24" i="9"/>
  <c r="J26" i="9"/>
  <c r="J28" i="9"/>
  <c r="J57" i="9" s="1"/>
  <c r="J30" i="9"/>
  <c r="J25" i="9"/>
  <c r="J27" i="9"/>
  <c r="J29" i="9"/>
  <c r="J58" i="9" s="1"/>
  <c r="F24" i="9"/>
  <c r="F26" i="9"/>
  <c r="F28" i="9"/>
  <c r="F30" i="9"/>
  <c r="F25" i="9"/>
  <c r="F27" i="9"/>
  <c r="F29" i="9"/>
  <c r="X9" i="9"/>
  <c r="X39" i="9" s="1"/>
  <c r="X11" i="9"/>
  <c r="X41" i="9" s="1"/>
  <c r="X13" i="9"/>
  <c r="X43" i="9" s="1"/>
  <c r="X15" i="9"/>
  <c r="X45" i="9" s="1"/>
  <c r="X67" i="9" s="1"/>
  <c r="X75" i="9" s="1"/>
  <c r="X17" i="9"/>
  <c r="X47" i="9" s="1"/>
  <c r="X10" i="9"/>
  <c r="X40" i="9" s="1"/>
  <c r="X12" i="9"/>
  <c r="X42" i="9" s="1"/>
  <c r="X16" i="9"/>
  <c r="X46" i="9" s="1"/>
  <c r="X19" i="9"/>
  <c r="X49" i="9" s="1"/>
  <c r="X21" i="9"/>
  <c r="X51" i="9" s="1"/>
  <c r="X18" i="9"/>
  <c r="X48" i="9" s="1"/>
  <c r="X20" i="9"/>
  <c r="X50" i="9" s="1"/>
  <c r="T9" i="9"/>
  <c r="T39" i="9" s="1"/>
  <c r="T11" i="9"/>
  <c r="T41" i="9" s="1"/>
  <c r="T13" i="9"/>
  <c r="T43" i="9" s="1"/>
  <c r="T15" i="9"/>
  <c r="T45" i="9" s="1"/>
  <c r="T17" i="9"/>
  <c r="T47" i="9" s="1"/>
  <c r="T10" i="9"/>
  <c r="T40" i="9" s="1"/>
  <c r="T12" i="9"/>
  <c r="T42" i="9" s="1"/>
  <c r="T67" i="9" s="1"/>
  <c r="T75" i="9" s="1"/>
  <c r="T16" i="9"/>
  <c r="T46" i="9" s="1"/>
  <c r="T19" i="9"/>
  <c r="T49" i="9" s="1"/>
  <c r="T21" i="9"/>
  <c r="T51" i="9" s="1"/>
  <c r="T18" i="9"/>
  <c r="T48" i="9" s="1"/>
  <c r="T20" i="9"/>
  <c r="T50" i="9" s="1"/>
  <c r="P9" i="9"/>
  <c r="P39" i="9" s="1"/>
  <c r="P11" i="9"/>
  <c r="P41" i="9" s="1"/>
  <c r="P13" i="9"/>
  <c r="P43" i="9" s="1"/>
  <c r="P15" i="9"/>
  <c r="P45" i="9" s="1"/>
  <c r="P17" i="9"/>
  <c r="P47" i="9" s="1"/>
  <c r="P10" i="9"/>
  <c r="P40" i="9" s="1"/>
  <c r="P67" i="9" s="1"/>
  <c r="P75" i="9" s="1"/>
  <c r="P12" i="9"/>
  <c r="P42" i="9" s="1"/>
  <c r="P16" i="9"/>
  <c r="P46" i="9" s="1"/>
  <c r="P19" i="9"/>
  <c r="P49" i="9" s="1"/>
  <c r="P21" i="9"/>
  <c r="P51" i="9" s="1"/>
  <c r="P18" i="9"/>
  <c r="P48" i="9" s="1"/>
  <c r="P20" i="9"/>
  <c r="P50" i="9" s="1"/>
  <c r="L9" i="9"/>
  <c r="L39" i="9" s="1"/>
  <c r="L67" i="9" s="1"/>
  <c r="L75" i="9" s="1"/>
  <c r="L11" i="9"/>
  <c r="L41" i="9" s="1"/>
  <c r="L13" i="9"/>
  <c r="L43" i="9" s="1"/>
  <c r="L15" i="9"/>
  <c r="L45" i="9" s="1"/>
  <c r="L17" i="9"/>
  <c r="L47" i="9" s="1"/>
  <c r="L10" i="9"/>
  <c r="L40" i="9" s="1"/>
  <c r="L12" i="9"/>
  <c r="L42" i="9" s="1"/>
  <c r="L16" i="9"/>
  <c r="L46" i="9" s="1"/>
  <c r="L19" i="9"/>
  <c r="L49" i="9" s="1"/>
  <c r="L21" i="9"/>
  <c r="L51" i="9" s="1"/>
  <c r="L18" i="9"/>
  <c r="L48" i="9" s="1"/>
  <c r="L20" i="9"/>
  <c r="L50" i="9" s="1"/>
  <c r="H9" i="9"/>
  <c r="H39" i="9" s="1"/>
  <c r="H11" i="9"/>
  <c r="H41" i="9" s="1"/>
  <c r="H13" i="9"/>
  <c r="H43" i="9" s="1"/>
  <c r="H15" i="9"/>
  <c r="H45" i="9" s="1"/>
  <c r="H67" i="9" s="1"/>
  <c r="H75" i="9" s="1"/>
  <c r="H17" i="9"/>
  <c r="H47" i="9" s="1"/>
  <c r="H10" i="9"/>
  <c r="H40" i="9" s="1"/>
  <c r="H12" i="9"/>
  <c r="H42" i="9" s="1"/>
  <c r="H16" i="9"/>
  <c r="H46" i="9" s="1"/>
  <c r="H19" i="9"/>
  <c r="H49" i="9" s="1"/>
  <c r="H21" i="9"/>
  <c r="H51" i="9" s="1"/>
  <c r="H20" i="9"/>
  <c r="H50" i="9" s="1"/>
  <c r="D9" i="9"/>
  <c r="D39" i="9" s="1"/>
  <c r="D11" i="9"/>
  <c r="D41" i="9" s="1"/>
  <c r="D13" i="9"/>
  <c r="D43" i="9" s="1"/>
  <c r="D15" i="9"/>
  <c r="D45" i="9" s="1"/>
  <c r="D17" i="9"/>
  <c r="D47" i="9" s="1"/>
  <c r="D10" i="9"/>
  <c r="D40" i="9" s="1"/>
  <c r="D12" i="9"/>
  <c r="D42" i="9" s="1"/>
  <c r="D16" i="9"/>
  <c r="D46" i="9" s="1"/>
  <c r="D18" i="9"/>
  <c r="D48" i="9" s="1"/>
  <c r="D19" i="9"/>
  <c r="D49" i="9" s="1"/>
  <c r="D21" i="9"/>
  <c r="D51" i="9" s="1"/>
  <c r="D20" i="9"/>
  <c r="D50" i="9" s="1"/>
  <c r="B12" i="9"/>
  <c r="B42" i="9" s="1"/>
  <c r="B16" i="9"/>
  <c r="B46" i="9" s="1"/>
  <c r="B20" i="9"/>
  <c r="B50" i="9" s="1"/>
  <c r="W36" i="9"/>
  <c r="W65" i="9" s="1"/>
  <c r="S36" i="9"/>
  <c r="O36" i="9"/>
  <c r="K36" i="9"/>
  <c r="G36" i="9"/>
  <c r="G65" i="9" s="1"/>
  <c r="C36" i="9"/>
  <c r="W34" i="9"/>
  <c r="S34" i="9"/>
  <c r="O34" i="9"/>
  <c r="O63" i="9" s="1"/>
  <c r="K34" i="9"/>
  <c r="G34" i="9"/>
  <c r="C34" i="9"/>
  <c r="W32" i="9"/>
  <c r="W61" i="9" s="1"/>
  <c r="S32" i="9"/>
  <c r="O32" i="9"/>
  <c r="K32" i="9"/>
  <c r="G32" i="9"/>
  <c r="G61" i="9" s="1"/>
  <c r="C32" i="9"/>
  <c r="W30" i="9"/>
  <c r="S30" i="9"/>
  <c r="K30" i="9"/>
  <c r="K59" i="9" s="1"/>
  <c r="C30" i="9"/>
  <c r="W28" i="9"/>
  <c r="O28" i="9"/>
  <c r="K27" i="9"/>
  <c r="K56" i="9" s="1"/>
  <c r="W25" i="9"/>
  <c r="G25" i="9"/>
  <c r="I20" i="9"/>
  <c r="I50" i="9" s="1"/>
  <c r="U18" i="9"/>
  <c r="U48" i="9" s="1"/>
  <c r="M12" i="9"/>
  <c r="M42" i="9" s="1"/>
  <c r="M40" i="9"/>
  <c r="M67" i="9" s="1"/>
  <c r="M75" i="9" s="1"/>
  <c r="I40" i="9"/>
  <c r="E40" i="9"/>
  <c r="W39" i="9"/>
  <c r="S39" i="9"/>
  <c r="S67" i="9" s="1"/>
  <c r="S75" i="9" s="1"/>
  <c r="O39" i="9"/>
  <c r="G39" i="9"/>
  <c r="I53" i="9"/>
  <c r="M53" i="9"/>
  <c r="C54" i="9"/>
  <c r="G54" i="9"/>
  <c r="O54" i="9"/>
  <c r="S54" i="9"/>
  <c r="W54" i="9"/>
  <c r="M55" i="9"/>
  <c r="Q55" i="9"/>
  <c r="G56" i="9"/>
  <c r="W56" i="9"/>
  <c r="E57" i="9"/>
  <c r="Q57" i="9"/>
  <c r="U57" i="9"/>
  <c r="K58" i="9"/>
  <c r="E59" i="9"/>
  <c r="I59" i="9"/>
  <c r="U59" i="9"/>
  <c r="C60" i="9"/>
  <c r="G60" i="9"/>
  <c r="O60" i="9"/>
  <c r="S60" i="9"/>
  <c r="W60" i="9"/>
  <c r="E61" i="9"/>
  <c r="I61" i="9"/>
  <c r="M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S64" i="9"/>
  <c r="W64" i="9"/>
  <c r="E65" i="9"/>
  <c r="I65" i="9"/>
  <c r="M65" i="9"/>
  <c r="Q65" i="9"/>
  <c r="U65" i="9"/>
  <c r="N53" i="9"/>
  <c r="L54" i="9"/>
  <c r="X54" i="9"/>
  <c r="F55" i="9"/>
  <c r="R55" i="9"/>
  <c r="V55" i="9"/>
  <c r="L56" i="9"/>
  <c r="F57" i="9"/>
  <c r="D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U64" i="9"/>
  <c r="I58" i="9"/>
  <c r="S63" i="9"/>
  <c r="C63" i="9"/>
  <c r="U60" i="9"/>
  <c r="E60" i="9"/>
  <c r="Q58" i="9"/>
  <c r="W57" i="9"/>
  <c r="G57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J55" i="9"/>
  <c r="N55" i="9"/>
  <c r="G53" i="9"/>
  <c r="K53" i="9"/>
  <c r="O53" i="9"/>
  <c r="S53" i="9"/>
  <c r="W53" i="9"/>
  <c r="M54" i="9"/>
  <c r="Q54" i="9"/>
  <c r="U54" i="9"/>
  <c r="G55" i="9"/>
  <c r="O55" i="9"/>
  <c r="W55" i="9"/>
  <c r="I56" i="9"/>
  <c r="M56" i="9"/>
  <c r="Q56" i="9"/>
  <c r="U56" i="9"/>
  <c r="K57" i="9"/>
  <c r="O57" i="9"/>
  <c r="S57" i="9"/>
  <c r="C59" i="9"/>
  <c r="G59" i="9"/>
  <c r="O59" i="9"/>
  <c r="S59" i="9"/>
  <c r="B58" i="9"/>
  <c r="B62" i="9"/>
  <c r="T65" i="9"/>
  <c r="L65" i="9"/>
  <c r="D65" i="9"/>
  <c r="R64" i="9"/>
  <c r="J64" i="9"/>
  <c r="X63" i="9"/>
  <c r="P63" i="9"/>
  <c r="L63" i="9"/>
  <c r="H63" i="9"/>
  <c r="V62" i="9"/>
  <c r="N62" i="9"/>
  <c r="F62" i="9"/>
  <c r="T61" i="9"/>
  <c r="L61" i="9"/>
  <c r="D61" i="9"/>
  <c r="R60" i="9"/>
  <c r="N60" i="9"/>
  <c r="J60" i="9"/>
  <c r="X59" i="9"/>
  <c r="T59" i="9"/>
  <c r="N59" i="9"/>
  <c r="D59" i="9"/>
  <c r="O58" i="9"/>
  <c r="P57" i="9"/>
  <c r="V56" i="9"/>
  <c r="P56" i="9"/>
  <c r="F56" i="9"/>
  <c r="P55" i="9"/>
  <c r="V54" i="9"/>
  <c r="F54" i="9"/>
  <c r="B55" i="9"/>
  <c r="B63" i="9"/>
  <c r="O65" i="9"/>
  <c r="K65" i="9"/>
  <c r="Q64" i="9"/>
  <c r="M64" i="9"/>
  <c r="I64" i="9"/>
  <c r="W63" i="9"/>
  <c r="K63" i="9"/>
  <c r="G63" i="9"/>
  <c r="M62" i="9"/>
  <c r="I62" i="9"/>
  <c r="S61" i="9"/>
  <c r="O61" i="9"/>
  <c r="K61" i="9"/>
  <c r="C61" i="9"/>
  <c r="Q60" i="9"/>
  <c r="R59" i="9"/>
  <c r="M59" i="9"/>
  <c r="H59" i="9"/>
  <c r="N58" i="9"/>
  <c r="H58" i="9"/>
  <c r="C58" i="9"/>
  <c r="T57" i="9"/>
  <c r="N57" i="9"/>
  <c r="I57" i="9"/>
  <c r="T56" i="9"/>
  <c r="O56" i="9"/>
  <c r="J56" i="9"/>
  <c r="U55" i="9"/>
  <c r="E55" i="9"/>
  <c r="X53" i="9"/>
  <c r="H53" i="9"/>
  <c r="J67" i="9"/>
  <c r="J75" i="9" s="1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X56" i="9"/>
  <c r="S56" i="9"/>
  <c r="H56" i="9"/>
  <c r="C56" i="9"/>
  <c r="L55" i="9"/>
  <c r="R54" i="9"/>
  <c r="N67" i="9"/>
  <c r="N75" i="9" s="1"/>
  <c r="I67" i="9"/>
  <c r="I75" i="9" s="1"/>
  <c r="G8" i="7"/>
  <c r="F8" i="7"/>
  <c r="E8" i="7"/>
  <c r="J8" i="7"/>
  <c r="H8" i="7"/>
  <c r="I8" i="7"/>
  <c r="U8" i="7"/>
  <c r="O8" i="7"/>
  <c r="M8" i="7"/>
  <c r="K8" i="7"/>
  <c r="X8" i="7"/>
  <c r="S8" i="7"/>
  <c r="P8" i="7"/>
  <c r="N8" i="7"/>
  <c r="L8" i="7"/>
  <c r="T8" i="7"/>
  <c r="D8" i="7"/>
  <c r="R8" i="7"/>
  <c r="Q8" i="7"/>
  <c r="C8" i="7"/>
  <c r="W8" i="7"/>
  <c r="B8" i="7"/>
  <c r="V8" i="7"/>
  <c r="G7" i="7"/>
  <c r="F7" i="7"/>
  <c r="E7" i="7"/>
  <c r="J7" i="7"/>
  <c r="H7" i="7"/>
  <c r="I7" i="7"/>
  <c r="U7" i="7"/>
  <c r="O7" i="7"/>
  <c r="M7" i="7"/>
  <c r="K7" i="7"/>
  <c r="X7" i="7"/>
  <c r="S7" i="7"/>
  <c r="P7" i="7"/>
  <c r="N7" i="7"/>
  <c r="L7" i="7"/>
  <c r="T7" i="7"/>
  <c r="D7" i="7"/>
  <c r="R7" i="7"/>
  <c r="Q7" i="7"/>
  <c r="C7" i="7"/>
  <c r="W7" i="7"/>
  <c r="B7" i="7"/>
  <c r="V7" i="7"/>
  <c r="G6" i="7"/>
  <c r="F6" i="7"/>
  <c r="E6" i="7"/>
  <c r="J6" i="7"/>
  <c r="H6" i="7"/>
  <c r="I6" i="7"/>
  <c r="U6" i="7"/>
  <c r="O6" i="7"/>
  <c r="M6" i="7"/>
  <c r="K6" i="7"/>
  <c r="X6" i="7"/>
  <c r="S6" i="7"/>
  <c r="P6" i="7"/>
  <c r="N6" i="7"/>
  <c r="L6" i="7"/>
  <c r="F15" i="7" s="1"/>
  <c r="T6" i="7"/>
  <c r="D6" i="7"/>
  <c r="R6" i="7"/>
  <c r="Q6" i="7"/>
  <c r="C6" i="7"/>
  <c r="W6" i="7"/>
  <c r="B6" i="7"/>
  <c r="V6" i="7"/>
  <c r="G4" i="7"/>
  <c r="F4" i="7"/>
  <c r="E4" i="7"/>
  <c r="J4" i="7"/>
  <c r="H4" i="7"/>
  <c r="I4" i="7"/>
  <c r="U4" i="7"/>
  <c r="O4" i="7"/>
  <c r="M4" i="7"/>
  <c r="K4" i="7"/>
  <c r="X4" i="7"/>
  <c r="S4" i="7"/>
  <c r="P4" i="7"/>
  <c r="N4" i="7"/>
  <c r="L4" i="7"/>
  <c r="T4" i="7"/>
  <c r="D4" i="7"/>
  <c r="R4" i="7"/>
  <c r="Q4" i="7"/>
  <c r="C4" i="7"/>
  <c r="W4" i="7"/>
  <c r="B4" i="7"/>
  <c r="V4" i="7"/>
  <c r="G3" i="7"/>
  <c r="F3" i="7"/>
  <c r="E3" i="7"/>
  <c r="J3" i="7"/>
  <c r="H3" i="7"/>
  <c r="I3" i="7"/>
  <c r="U3" i="7"/>
  <c r="O3" i="7"/>
  <c r="M3" i="7"/>
  <c r="K3" i="7"/>
  <c r="X3" i="7"/>
  <c r="S3" i="7"/>
  <c r="P3" i="7"/>
  <c r="N3" i="7"/>
  <c r="L3" i="7"/>
  <c r="T3" i="7"/>
  <c r="D3" i="7"/>
  <c r="R3" i="7"/>
  <c r="Q3" i="7"/>
  <c r="C3" i="7"/>
  <c r="W3" i="7"/>
  <c r="B3" i="7"/>
  <c r="V3" i="7"/>
  <c r="G2" i="7"/>
  <c r="F2" i="7"/>
  <c r="E2" i="7"/>
  <c r="J2" i="7"/>
  <c r="H2" i="7"/>
  <c r="I2" i="7"/>
  <c r="U2" i="7"/>
  <c r="O2" i="7"/>
  <c r="M2" i="7"/>
  <c r="K2" i="7"/>
  <c r="X2" i="7"/>
  <c r="S2" i="7"/>
  <c r="P2" i="7"/>
  <c r="N2" i="7"/>
  <c r="G14" i="7" s="1"/>
  <c r="L2" i="7"/>
  <c r="F14" i="7" s="1"/>
  <c r="T2" i="7"/>
  <c r="D2" i="7"/>
  <c r="R2" i="7"/>
  <c r="Q2" i="7"/>
  <c r="C2" i="7"/>
  <c r="W2" i="7"/>
  <c r="J14" i="7" s="1"/>
  <c r="B2" i="7"/>
  <c r="B19" i="7" s="1"/>
  <c r="V2" i="7"/>
  <c r="U67" i="9" l="1"/>
  <c r="U75" i="9" s="1"/>
  <c r="H14" i="7"/>
  <c r="D14" i="7"/>
  <c r="G67" i="9"/>
  <c r="G75" i="9" s="1"/>
  <c r="W67" i="9"/>
  <c r="W75" i="9" s="1"/>
  <c r="J15" i="7"/>
  <c r="C15" i="7"/>
  <c r="I15" i="7"/>
  <c r="E15" i="7"/>
  <c r="B14" i="7"/>
  <c r="C14" i="7"/>
  <c r="B15" i="7"/>
  <c r="G15" i="7"/>
  <c r="I14" i="7"/>
  <c r="E14" i="7"/>
  <c r="H15" i="7"/>
  <c r="D15" i="7"/>
  <c r="B68" i="9"/>
  <c r="B76" i="9" s="1"/>
  <c r="P68" i="9"/>
  <c r="P76" i="9" s="1"/>
  <c r="P79" i="9" s="1"/>
  <c r="G68" i="9"/>
  <c r="G76" i="9" s="1"/>
  <c r="V68" i="9"/>
  <c r="V76" i="9" s="1"/>
  <c r="V79" i="9" s="1"/>
  <c r="S68" i="9"/>
  <c r="S76" i="9" s="1"/>
  <c r="S79" i="9" s="1"/>
  <c r="C68" i="9"/>
  <c r="C76" i="9" s="1"/>
  <c r="C79" i="9" s="1"/>
  <c r="R68" i="9"/>
  <c r="R76" i="9" s="1"/>
  <c r="R79" i="9" s="1"/>
  <c r="I68" i="9"/>
  <c r="I76" i="9" s="1"/>
  <c r="I79" i="9" s="1"/>
  <c r="B79" i="9"/>
  <c r="B84" i="9" s="1"/>
  <c r="F68" i="9"/>
  <c r="F76" i="9" s="1"/>
  <c r="F79" i="9" s="1"/>
  <c r="D68" i="9"/>
  <c r="D76" i="9" s="1"/>
  <c r="D79" i="9" s="1"/>
  <c r="H68" i="9"/>
  <c r="H76" i="9" s="1"/>
  <c r="H79" i="9" s="1"/>
  <c r="L68" i="9"/>
  <c r="L76" i="9" s="1"/>
  <c r="L79" i="9" s="1"/>
  <c r="O68" i="9"/>
  <c r="O76" i="9" s="1"/>
  <c r="O79" i="9" s="1"/>
  <c r="N68" i="9"/>
  <c r="N76" i="9" s="1"/>
  <c r="N79" i="9" s="1"/>
  <c r="U68" i="9"/>
  <c r="U76" i="9" s="1"/>
  <c r="E68" i="9"/>
  <c r="E76" i="9" s="1"/>
  <c r="E79" i="9" s="1"/>
  <c r="W68" i="9"/>
  <c r="W76" i="9" s="1"/>
  <c r="M68" i="9"/>
  <c r="M76" i="9" s="1"/>
  <c r="M79" i="9" s="1"/>
  <c r="T68" i="9"/>
  <c r="T76" i="9" s="1"/>
  <c r="T79" i="9" s="1"/>
  <c r="X68" i="9"/>
  <c r="X76" i="9" s="1"/>
  <c r="X79" i="9" s="1"/>
  <c r="K68" i="9"/>
  <c r="K76" i="9" s="1"/>
  <c r="K79" i="9" s="1"/>
  <c r="J68" i="9"/>
  <c r="J76" i="9" s="1"/>
  <c r="J79" i="9" s="1"/>
  <c r="Q68" i="9"/>
  <c r="Q76" i="9" s="1"/>
  <c r="Q79" i="9" s="1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J84" i="9" l="1"/>
  <c r="J82" i="9"/>
  <c r="J87" i="9" s="1"/>
  <c r="M82" i="9"/>
  <c r="M87" i="9" s="1"/>
  <c r="M84" i="9"/>
  <c r="N84" i="9"/>
  <c r="N82" i="9"/>
  <c r="N87" i="9" s="1"/>
  <c r="D82" i="9"/>
  <c r="D87" i="9" s="1"/>
  <c r="D84" i="9"/>
  <c r="R84" i="9"/>
  <c r="R82" i="9"/>
  <c r="R87" i="9" s="1"/>
  <c r="K84" i="9"/>
  <c r="K82" i="9"/>
  <c r="O84" i="9"/>
  <c r="O82" i="9"/>
  <c r="O87" i="9" s="1"/>
  <c r="F84" i="9"/>
  <c r="F82" i="9"/>
  <c r="C84" i="9"/>
  <c r="C82" i="9"/>
  <c r="C87" i="9" s="1"/>
  <c r="P82" i="9"/>
  <c r="P87" i="9" s="1"/>
  <c r="P84" i="9"/>
  <c r="X82" i="9"/>
  <c r="X84" i="9"/>
  <c r="E82" i="9"/>
  <c r="E87" i="9" s="1"/>
  <c r="E84" i="9"/>
  <c r="L82" i="9"/>
  <c r="L84" i="9"/>
  <c r="S84" i="9"/>
  <c r="S82" i="9"/>
  <c r="Q82" i="9"/>
  <c r="Q84" i="9"/>
  <c r="T82" i="9"/>
  <c r="T87" i="9" s="1"/>
  <c r="T84" i="9"/>
  <c r="H82" i="9"/>
  <c r="H84" i="9"/>
  <c r="I82" i="9"/>
  <c r="I87" i="9" s="1"/>
  <c r="I84" i="9"/>
  <c r="V84" i="9"/>
  <c r="V82" i="9"/>
  <c r="V87" i="9" s="1"/>
  <c r="W79" i="9"/>
  <c r="G79" i="9"/>
  <c r="U79" i="9"/>
  <c r="D16" i="7"/>
  <c r="H16" i="7"/>
  <c r="E16" i="7"/>
  <c r="I16" i="7"/>
  <c r="G16" i="7"/>
  <c r="F16" i="7"/>
  <c r="J16" i="7"/>
  <c r="C16" i="7"/>
  <c r="B82" i="9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F22" i="5"/>
  <c r="F23" i="5"/>
  <c r="F24" i="5"/>
  <c r="J28" i="5"/>
  <c r="J29" i="5"/>
  <c r="J30" i="5"/>
  <c r="C9" i="5"/>
  <c r="D9" i="5"/>
  <c r="D22" i="5" s="1"/>
  <c r="E9" i="5"/>
  <c r="E21" i="5" s="1"/>
  <c r="F9" i="5"/>
  <c r="G9" i="5"/>
  <c r="G25" i="5" s="1"/>
  <c r="H9" i="5"/>
  <c r="H30" i="5" s="1"/>
  <c r="I9" i="5"/>
  <c r="I27" i="5" s="1"/>
  <c r="J9" i="5"/>
  <c r="K9" i="5"/>
  <c r="L9" i="5"/>
  <c r="L27" i="5" s="1"/>
  <c r="M9" i="5"/>
  <c r="M25" i="5" s="1"/>
  <c r="N9" i="5"/>
  <c r="N19" i="5" s="1"/>
  <c r="O9" i="5"/>
  <c r="O29" i="5" s="1"/>
  <c r="P9" i="5"/>
  <c r="P20" i="5" s="1"/>
  <c r="Q9" i="5"/>
  <c r="Q30" i="5" s="1"/>
  <c r="R9" i="5"/>
  <c r="S9" i="5"/>
  <c r="S27" i="5" s="1"/>
  <c r="T9" i="5"/>
  <c r="T26" i="5" s="1"/>
  <c r="U9" i="5"/>
  <c r="U21" i="5" s="1"/>
  <c r="V9" i="5"/>
  <c r="V15" i="5" s="1"/>
  <c r="V57" i="5" s="1"/>
  <c r="W9" i="5"/>
  <c r="X9" i="5"/>
  <c r="X24" i="5" s="1"/>
  <c r="C10" i="5"/>
  <c r="C34" i="5" s="1"/>
  <c r="D10" i="5"/>
  <c r="E10" i="5"/>
  <c r="E36" i="5" s="1"/>
  <c r="F10" i="5"/>
  <c r="G10" i="5"/>
  <c r="G36" i="5" s="1"/>
  <c r="H10" i="5"/>
  <c r="I10" i="5"/>
  <c r="I43" i="5" s="1"/>
  <c r="J10" i="5"/>
  <c r="J45" i="5" s="1"/>
  <c r="K10" i="5"/>
  <c r="K34" i="5" s="1"/>
  <c r="L10" i="5"/>
  <c r="M10" i="5"/>
  <c r="M34" i="5" s="1"/>
  <c r="N10" i="5"/>
  <c r="O10" i="5"/>
  <c r="O44" i="5" s="1"/>
  <c r="P10" i="5"/>
  <c r="Q10" i="5"/>
  <c r="Q34" i="5" s="1"/>
  <c r="R10" i="5"/>
  <c r="S10" i="5"/>
  <c r="S34" i="5" s="1"/>
  <c r="T10" i="5"/>
  <c r="U10" i="5"/>
  <c r="U45" i="5" s="1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K6" i="5"/>
  <c r="L6" i="5"/>
  <c r="M6" i="5"/>
  <c r="M15" i="5" s="1"/>
  <c r="M57" i="5" s="1"/>
  <c r="N6" i="5"/>
  <c r="O6" i="5"/>
  <c r="P6" i="5"/>
  <c r="Q6" i="5"/>
  <c r="Q15" i="5" s="1"/>
  <c r="Q57" i="5" s="1"/>
  <c r="R6" i="5"/>
  <c r="R15" i="5" s="1"/>
  <c r="R57" i="5" s="1"/>
  <c r="B6" i="5"/>
  <c r="B15" i="5" l="1"/>
  <c r="B57" i="5" s="1"/>
  <c r="N15" i="5"/>
  <c r="N57" i="5" s="1"/>
  <c r="J15" i="5"/>
  <c r="J57" i="5" s="1"/>
  <c r="B23" i="5"/>
  <c r="I31" i="5"/>
  <c r="P30" i="5"/>
  <c r="U29" i="5"/>
  <c r="E29" i="5"/>
  <c r="U27" i="5"/>
  <c r="E27" i="5"/>
  <c r="N26" i="5"/>
  <c r="U24" i="5"/>
  <c r="U23" i="5"/>
  <c r="T22" i="5"/>
  <c r="T21" i="5"/>
  <c r="U20" i="5"/>
  <c r="E20" i="5"/>
  <c r="B34" i="5"/>
  <c r="B42" i="5"/>
  <c r="U46" i="5"/>
  <c r="M46" i="5"/>
  <c r="E46" i="5"/>
  <c r="S45" i="5"/>
  <c r="C44" i="5"/>
  <c r="O42" i="5"/>
  <c r="E41" i="5"/>
  <c r="Q39" i="5"/>
  <c r="G38" i="5"/>
  <c r="S35" i="5"/>
  <c r="C35" i="5"/>
  <c r="I34" i="5"/>
  <c r="G84" i="9"/>
  <c r="G82" i="9"/>
  <c r="G87" i="9" s="1"/>
  <c r="S87" i="9"/>
  <c r="F87" i="9"/>
  <c r="K87" i="9"/>
  <c r="U31" i="5"/>
  <c r="E31" i="5"/>
  <c r="Q29" i="5"/>
  <c r="T28" i="5"/>
  <c r="T27" i="5"/>
  <c r="D27" i="5"/>
  <c r="U25" i="5"/>
  <c r="M24" i="5"/>
  <c r="M23" i="5"/>
  <c r="L22" i="5"/>
  <c r="Q21" i="5"/>
  <c r="T20" i="5"/>
  <c r="D20" i="5"/>
  <c r="B36" i="5"/>
  <c r="B44" i="5"/>
  <c r="S46" i="5"/>
  <c r="K46" i="5"/>
  <c r="C46" i="5"/>
  <c r="Q45" i="5"/>
  <c r="E45" i="5"/>
  <c r="Q43" i="5"/>
  <c r="G42" i="5"/>
  <c r="S40" i="5"/>
  <c r="I39" i="5"/>
  <c r="I36" i="5"/>
  <c r="O35" i="5"/>
  <c r="U34" i="5"/>
  <c r="E34" i="5"/>
  <c r="W84" i="9"/>
  <c r="W82" i="9"/>
  <c r="W87" i="9" s="1"/>
  <c r="E15" i="5"/>
  <c r="E57" i="5" s="1"/>
  <c r="Q31" i="5"/>
  <c r="U30" i="5"/>
  <c r="I30" i="5"/>
  <c r="M27" i="5"/>
  <c r="U26" i="5"/>
  <c r="L21" i="5"/>
  <c r="Q20" i="5"/>
  <c r="U19" i="5"/>
  <c r="B38" i="5"/>
  <c r="B46" i="5"/>
  <c r="Q46" i="5"/>
  <c r="I46" i="5"/>
  <c r="W45" i="5"/>
  <c r="O45" i="5"/>
  <c r="S44" i="5"/>
  <c r="U41" i="5"/>
  <c r="K40" i="5"/>
  <c r="W38" i="5"/>
  <c r="K35" i="5"/>
  <c r="U82" i="9"/>
  <c r="U87" i="9" s="1"/>
  <c r="U84" i="9"/>
  <c r="B24" i="5"/>
  <c r="P31" i="5"/>
  <c r="E30" i="5"/>
  <c r="I29" i="5"/>
  <c r="D28" i="5"/>
  <c r="E25" i="5"/>
  <c r="E24" i="5"/>
  <c r="E23" i="5"/>
  <c r="L20" i="5"/>
  <c r="B40" i="5"/>
  <c r="W46" i="5"/>
  <c r="O46" i="5"/>
  <c r="G46" i="5"/>
  <c r="M45" i="5"/>
  <c r="K44" i="5"/>
  <c r="W42" i="5"/>
  <c r="M41" i="5"/>
  <c r="C40" i="5"/>
  <c r="O38" i="5"/>
  <c r="W35" i="5"/>
  <c r="G35" i="5"/>
  <c r="D25" i="6"/>
  <c r="D40" i="6" s="1"/>
  <c r="H87" i="9"/>
  <c r="Q87" i="9"/>
  <c r="L87" i="9"/>
  <c r="X87" i="9"/>
  <c r="Q33" i="6"/>
  <c r="Q48" i="6" s="1"/>
  <c r="Q27" i="6"/>
  <c r="Q42" i="6" s="1"/>
  <c r="Q28" i="6"/>
  <c r="Q43" i="6" s="1"/>
  <c r="P23" i="6"/>
  <c r="P38" i="6" s="1"/>
  <c r="R24" i="6"/>
  <c r="R39" i="6" s="1"/>
  <c r="T29" i="6"/>
  <c r="T44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J19" i="5"/>
  <c r="U22" i="5"/>
  <c r="U48" i="5" s="1"/>
  <c r="U59" i="5" s="1"/>
  <c r="U63" i="5" s="1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T52" i="6" l="1"/>
  <c r="T55" i="6" s="1"/>
  <c r="T61" i="6" s="1"/>
  <c r="T63" i="6" s="1"/>
  <c r="D52" i="6"/>
  <c r="D55" i="6" s="1"/>
  <c r="D61" i="6" s="1"/>
  <c r="D63" i="6" s="1"/>
  <c r="X52" i="6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L48" i="5"/>
  <c r="L59" i="5" s="1"/>
  <c r="L63" i="5" s="1"/>
  <c r="T48" i="5"/>
  <c r="T59" i="5" s="1"/>
  <c r="T63" i="5" s="1"/>
  <c r="S48" i="5"/>
  <c r="S59" i="5" s="1"/>
  <c r="S63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48" i="5"/>
  <c r="C59" i="5" s="1"/>
  <c r="C63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<sst xmlns="http://schemas.openxmlformats.org/spreadsheetml/2006/main" count="315" uniqueCount="126">
  <si>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</si>
  <si>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</si>
  <si>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</si>
  <si>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</si>
  <si>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</si>
  <si>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</si>
  <si>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</si>
  <si>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</si>
  <si>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</si>
  <si>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</si>
  <si>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</si>
  <si>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</si>
  <si>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</si>
  <si>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</si>
  <si>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</si>
  <si>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</si>
  <si>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</si>
  <si>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</si>
  <si>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</si>
  <si>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</si>
  <si>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</si>
  <si>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</si>
  <si>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</si>
  <si>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</si>
  <si>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</si>
  <si>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</si>
  <si>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</si>
  <si>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</si>
  <si>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</si>
  <si>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</si>
  <si>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</si>
  <si>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</si>
  <si>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</si>
  <si>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</si>
  <si>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</si>
  <si>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</si>
  <si>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</si>
  <si>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</si>
  <si>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</si>
  <si>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</si>
  <si>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</si>
  <si>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</si>
  <si>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</si>
  <si>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</si>
  <si>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</si>
  <si>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</si>
  <si>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</si>
  <si>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</si>
  <si>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</si>
  <si>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</si>
  <si>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</si>
  <si>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</si>
  <si>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</si>
  <si>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</si>
  <si>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</si>
  <si>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</si>
  <si>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</si>
  <si>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</si>
  <si>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</si>
  <si>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</si>
  <si>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</si>
  <si>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</si>
  <si>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</si>
  <si>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</si>
  <si>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</si>
  <si>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</si>
  <si>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</si>
  <si>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</si>
  <si>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</si>
  <si>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</si>
  <si>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</si>
  <si>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</si>
  <si>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</si>
  <si>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</si>
  <si>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</si>
  <si>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</si>
  <si>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</si>
  <si>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</si>
  <si>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</si>
  <si>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</si>
  <si>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</si>
  <si>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</si>
  <si>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</si>
  <si>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</si>
  <si>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</si>
  <si>
    <t>PUPPIES.mp4_7000k.raw</t>
  </si>
  <si>
    <t>PUPPIES.mp4_1500k.raw</t>
  </si>
  <si>
    <t>PUPPIES.mp4_9000k.raw</t>
  </si>
  <si>
    <t>PUPPIES.mp4_4000k.raw</t>
  </si>
  <si>
    <t>Chimei.mp4_1500k.raw</t>
  </si>
  <si>
    <t>PUPPIES.mp4_3000k.raw</t>
  </si>
  <si>
    <t>PUPPIES.mp4_2000k.raw</t>
  </si>
  <si>
    <t>Chimei.mp4_2000k.raw</t>
  </si>
  <si>
    <t>Puppies_9000k</t>
  </si>
  <si>
    <t>Puppies_7000k</t>
  </si>
  <si>
    <t>Puppies_4000k</t>
  </si>
  <si>
    <t>Puppies_3000k</t>
  </si>
  <si>
    <t>Puppies_1500k</t>
  </si>
  <si>
    <t>Chimei_1500k</t>
  </si>
  <si>
    <t>Chimei_2000k</t>
  </si>
  <si>
    <t>Puppies_2000k</t>
  </si>
  <si>
    <t>średnia</t>
  </si>
  <si>
    <t>p9</t>
  </si>
  <si>
    <t>p7</t>
  </si>
  <si>
    <t>p4</t>
  </si>
  <si>
    <t>p3</t>
  </si>
  <si>
    <t>p1.5</t>
  </si>
  <si>
    <t>c1.5</t>
  </si>
  <si>
    <t>c2</t>
  </si>
  <si>
    <t>p2</t>
  </si>
  <si>
    <t>Test3</t>
  </si>
  <si>
    <t>Min</t>
  </si>
  <si>
    <t>Maź</t>
  </si>
  <si>
    <t>Puppies_11000k</t>
  </si>
  <si>
    <t>Puppies_1000k</t>
  </si>
  <si>
    <t>Chimei_1000k</t>
  </si>
  <si>
    <t>Chimei_Source</t>
  </si>
  <si>
    <t>Chimei_6000k</t>
  </si>
  <si>
    <t>Puppies_6000k</t>
  </si>
  <si>
    <t>Puppies_5000k</t>
  </si>
  <si>
    <t>Puppies_8000k</t>
  </si>
  <si>
    <t>Puppies_Source</t>
  </si>
  <si>
    <t>Chimei_3000k</t>
  </si>
  <si>
    <t>Chimei_4000k</t>
  </si>
  <si>
    <t>Chimei_5000k</t>
  </si>
  <si>
    <t>Chimei_9000k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</si>
</sst>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2" fontId="0" fillId="8" borderId="0" xfId="0" applyNumberFormat="1" applyFill="1"/>
    <xf numFmtId="165" fontId="0" fillId="0" borderId="0" xfId="0" applyNumberFormat="1"/>
    <xf numFmtId="1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0DD-4234-AB5C-C62389C83027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4234-AB5C-C62389C83027}"/>
            </c:ext>
          </c:extLst>
        </c:ser>
        <c:ser>
          <c:idx val="2"/>
          <c:order val="1"/>
          <c:tx>
            <c:v>Najniższa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Wykresy!$B$3:$X$3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4234-AB5C-C62389C83027}"/>
            </c:ext>
          </c:extLst>
        </c:ser>
        <c:ser>
          <c:idx val="3"/>
          <c:order val="2"/>
          <c:tx>
            <c:v>Najwyższa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Wykresy!$B$4:$X$4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4234-AB5C-C62389C8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7-49F1-AA33-4FFCF0378FF6}"/>
            </c:ext>
          </c:extLst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Wykresy!$B$7:$X$7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7-49F1-AA33-4FFCF0378FF6}"/>
            </c:ext>
          </c:extLst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Wykresy!$B$8:$X$8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7-49F1-AA33-4FFCF037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698464"/>
        <c:axId val="164699024"/>
      </c:lineChart>
      <c:catAx>
        <c:axId val="1646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9024"/>
        <c:crosses val="autoZero"/>
        <c:auto val="1"/>
        <c:lblAlgn val="ctr"/>
        <c:lblOffset val="100"/>
        <c:noMultiLvlLbl val="0"/>
      </c:catAx>
      <c:valAx>
        <c:axId val="164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Średnia ocena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DA2-4044-9145-911A04E5B49B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2-4044-9145-911A04E5B49B}"/>
            </c:ext>
          </c:extLst>
        </c:ser>
        <c:ser>
          <c:idx val="1"/>
          <c:order val="1"/>
          <c:tx>
            <c:v>Średnia ocena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2-4044-9145-911A04E5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Wykresy!$B$10:$P$10</c:f>
              <c:numCache>
                <c:formatCode>General</c:formatCode>
                <c:ptCount val="15"/>
                <c:pt idx="0">
                  <c:v>-3</c:v>
                </c:pt>
                <c:pt idx="1">
                  <c:v>-2.0769230769230771</c:v>
                </c:pt>
                <c:pt idx="2">
                  <c:v>-2.4615384615384617</c:v>
                </c:pt>
                <c:pt idx="3">
                  <c:v>-1.1538461538461537</c:v>
                </c:pt>
                <c:pt idx="4">
                  <c:v>-0.61538461538461542</c:v>
                </c:pt>
                <c:pt idx="5">
                  <c:v>-2</c:v>
                </c:pt>
                <c:pt idx="6">
                  <c:v>-0.61538461538461542</c:v>
                </c:pt>
                <c:pt idx="7">
                  <c:v>0.38461538461538464</c:v>
                </c:pt>
                <c:pt idx="8">
                  <c:v>0.53846153846153844</c:v>
                </c:pt>
                <c:pt idx="9">
                  <c:v>0.38461538461538464</c:v>
                </c:pt>
                <c:pt idx="10">
                  <c:v>-2.3076923076923075</c:v>
                </c:pt>
                <c:pt idx="11">
                  <c:v>-0.92307692307692313</c:v>
                </c:pt>
                <c:pt idx="12">
                  <c:v>-0.46153846153846156</c:v>
                </c:pt>
                <c:pt idx="13">
                  <c:v>-0.15384615384615385</c:v>
                </c:pt>
                <c:pt idx="14">
                  <c:v>-7.6923076923076927E-2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7-4D2D-9853-A0F5C749739B}"/>
            </c:ext>
          </c:extLst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Wykresy!$B$11:$P$11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7-4D2D-9853-A0F5C749739B}"/>
            </c:ext>
          </c:extLst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Wykresy!$B$12:$P$12</c:f>
              <c:numCache>
                <c:formatCode>General</c:formatCode>
                <c:ptCount val="15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7-4D2D-9853-A0F5C749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5458368"/>
        <c:axId val="165458928"/>
      </c:lineChart>
      <c:catAx>
        <c:axId val="1654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928"/>
        <c:crosses val="autoZero"/>
        <c:auto val="1"/>
        <c:lblAlgn val="ctr"/>
        <c:lblOffset val="100"/>
        <c:noMultiLvlLbl val="0"/>
      </c:catAx>
      <c:valAx>
        <c:axId val="165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porównawcza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różnica ocen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Wykresy!$B$14:$J$14</c:f>
              <c:numCache>
                <c:formatCode>0.00</c:formatCode>
                <c:ptCount val="9"/>
                <c:pt idx="0">
                  <c:v>1.3846153846153846</c:v>
                </c:pt>
                <c:pt idx="1">
                  <c:v>0.89743589743589736</c:v>
                </c:pt>
                <c:pt idx="2">
                  <c:v>1.4615384615384617</c:v>
                </c:pt>
                <c:pt idx="3">
                  <c:v>1.7692307692307692</c:v>
                </c:pt>
                <c:pt idx="4">
                  <c:v>1.2307692307692313</c:v>
                </c:pt>
                <c:pt idx="5">
                  <c:v>1.0769230769230775</c:v>
                </c:pt>
                <c:pt idx="6">
                  <c:v>0.92307692307692335</c:v>
                </c:pt>
                <c:pt idx="7">
                  <c:v>7.6923076923077538E-2</c:v>
                </c:pt>
                <c:pt idx="8">
                  <c:v>0.30769230769230749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B88-AB38-A2C860B5F06A}"/>
            </c:ext>
          </c:extLst>
        </c:ser>
        <c:ser>
          <c:idx val="1"/>
          <c:order val="1"/>
          <c:tx>
            <c:v>Średnia róznica ocen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Wykresy!$B$15:$J$15</c:f>
              <c:numCache>
                <c:formatCode>0.00</c:formatCode>
                <c:ptCount val="9"/>
                <c:pt idx="0">
                  <c:v>1.3076923076923077</c:v>
                </c:pt>
                <c:pt idx="1">
                  <c:v>1.1025641025641029</c:v>
                </c:pt>
                <c:pt idx="2">
                  <c:v>1.6153846153846152</c:v>
                </c:pt>
                <c:pt idx="3">
                  <c:v>1.4615384615384617</c:v>
                </c:pt>
                <c:pt idx="4">
                  <c:v>1.0769230769230766</c:v>
                </c:pt>
                <c:pt idx="5">
                  <c:v>0.61538461538461586</c:v>
                </c:pt>
                <c:pt idx="6">
                  <c:v>0.15384615384615374</c:v>
                </c:pt>
                <c:pt idx="7">
                  <c:v>0.15384615384615419</c:v>
                </c:pt>
                <c:pt idx="8">
                  <c:v>0.23076923076923084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B88-AB38-A2C860B5F06A}"/>
            </c:ext>
          </c:extLst>
        </c:ser>
        <c:ser>
          <c:idx val="2"/>
          <c:order val="2"/>
          <c:tx>
            <c:v>Średnia różnica wszystkich ocen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Wykresy!$B$16:$J$16</c:f>
              <c:numCache>
                <c:formatCode>0.00</c:formatCode>
                <c:ptCount val="9"/>
                <c:pt idx="0">
                  <c:v>0.93589743589743568</c:v>
                </c:pt>
                <c:pt idx="1">
                  <c:v>0.93589743589743568</c:v>
                </c:pt>
                <c:pt idx="2">
                  <c:v>0.93589743589743568</c:v>
                </c:pt>
                <c:pt idx="3">
                  <c:v>0.93589743589743568</c:v>
                </c:pt>
                <c:pt idx="4">
                  <c:v>0.93589743589743568</c:v>
                </c:pt>
                <c:pt idx="5">
                  <c:v>0.93589743589743568</c:v>
                </c:pt>
                <c:pt idx="6">
                  <c:v>0.93589743589743568</c:v>
                </c:pt>
                <c:pt idx="7">
                  <c:v>0.93589743589743568</c:v>
                </c:pt>
                <c:pt idx="8">
                  <c:v>0.93589743589743568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B88-AB38-A2C860B5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2848"/>
        <c:axId val="165463408"/>
      </c:lineChart>
      <c:catAx>
        <c:axId val="1654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pary</a:t>
                </a:r>
                <a:r>
                  <a:rPr lang="pl-PL" baseline="0"/>
                  <a:t> sekwencji</a:t>
                </a:r>
                <a:r>
                  <a:rPr lang="pl-PL"/>
                  <a:t>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3408"/>
        <c:crosses val="autoZero"/>
        <c:auto val="1"/>
        <c:lblAlgn val="ctr"/>
        <c:lblOffset val="100"/>
        <c:noMultiLvlLbl val="0"/>
      </c:catAx>
      <c:valAx>
        <c:axId val="165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 ocen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53-41DA-B48B-5376F21964E5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41DA-B48B-5376F21964E5}"/>
            </c:ext>
          </c:extLst>
        </c:ser>
        <c:ser>
          <c:idx val="1"/>
          <c:order val="1"/>
          <c:tx>
            <c:v>Średnia ocena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3-41DA-B48B-5376F219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Moduł z różnicy średnich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Wykresy!$AC$14:$AY$14</c:f>
              <c:numCache>
                <c:formatCode>General</c:formatCode>
                <c:ptCount val="23"/>
                <c:pt idx="0">
                  <c:v>0.15384615384615397</c:v>
                </c:pt>
                <c:pt idx="1">
                  <c:v>0.23076923076923084</c:v>
                </c:pt>
                <c:pt idx="2">
                  <c:v>0.15384615384615397</c:v>
                </c:pt>
                <c:pt idx="3">
                  <c:v>7.6923076923077094E-2</c:v>
                </c:pt>
                <c:pt idx="4">
                  <c:v>0</c:v>
                </c:pt>
                <c:pt idx="5">
                  <c:v>7.6923076923077094E-2</c:v>
                </c:pt>
                <c:pt idx="6">
                  <c:v>0.23076923076923062</c:v>
                </c:pt>
                <c:pt idx="7">
                  <c:v>7.6923076923077094E-2</c:v>
                </c:pt>
                <c:pt idx="8">
                  <c:v>0.15384615384615374</c:v>
                </c:pt>
                <c:pt idx="9">
                  <c:v>0.15384615384615374</c:v>
                </c:pt>
                <c:pt idx="10">
                  <c:v>7.6923076923077094E-2</c:v>
                </c:pt>
                <c:pt idx="11">
                  <c:v>7.6923076923077538E-2</c:v>
                </c:pt>
                <c:pt idx="12">
                  <c:v>0.23076923076923084</c:v>
                </c:pt>
                <c:pt idx="13">
                  <c:v>0.23076923076923084</c:v>
                </c:pt>
                <c:pt idx="14">
                  <c:v>0.38461538461538458</c:v>
                </c:pt>
                <c:pt idx="15">
                  <c:v>0.38461538461538503</c:v>
                </c:pt>
                <c:pt idx="16">
                  <c:v>0.15384615384615374</c:v>
                </c:pt>
                <c:pt idx="17">
                  <c:v>0.15384615384615374</c:v>
                </c:pt>
                <c:pt idx="18">
                  <c:v>7.6923076923077538E-2</c:v>
                </c:pt>
                <c:pt idx="19">
                  <c:v>0.15384615384615419</c:v>
                </c:pt>
                <c:pt idx="20">
                  <c:v>0.23076923076923084</c:v>
                </c:pt>
                <c:pt idx="21">
                  <c:v>0.1538461538461533</c:v>
                </c:pt>
                <c:pt idx="22">
                  <c:v>7.692307692307665E-2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9-4606-ACA8-9ECC3929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lineChart>
        <c:grouping val="standard"/>
        <c:varyColors val="0"/>
        <c:ser>
          <c:idx val="0"/>
          <c:order val="1"/>
          <c:tx>
            <c:v>Średnia róznic =  0.1605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Wykresy!$AC$15:$AY$15</c:f>
              <c:numCache>
                <c:formatCode>General</c:formatCode>
                <c:ptCount val="23"/>
                <c:pt idx="0">
                  <c:v>0.16053511705685627</c:v>
                </c:pt>
                <c:pt idx="1">
                  <c:v>0.16053511705685627</c:v>
                </c:pt>
                <c:pt idx="2">
                  <c:v>0.16053511705685627</c:v>
                </c:pt>
                <c:pt idx="3">
                  <c:v>0.16053511705685627</c:v>
                </c:pt>
                <c:pt idx="4">
                  <c:v>0.16053511705685627</c:v>
                </c:pt>
                <c:pt idx="5">
                  <c:v>0.16053511705685627</c:v>
                </c:pt>
                <c:pt idx="6">
                  <c:v>0.16053511705685627</c:v>
                </c:pt>
                <c:pt idx="7">
                  <c:v>0.16053511705685627</c:v>
                </c:pt>
                <c:pt idx="8">
                  <c:v>0.16053511705685627</c:v>
                </c:pt>
                <c:pt idx="9">
                  <c:v>0.16053511705685627</c:v>
                </c:pt>
                <c:pt idx="10">
                  <c:v>0.16053511705685627</c:v>
                </c:pt>
                <c:pt idx="11">
                  <c:v>0.16053511705685627</c:v>
                </c:pt>
                <c:pt idx="12">
                  <c:v>0.16053511705685627</c:v>
                </c:pt>
                <c:pt idx="13">
                  <c:v>0.16053511705685627</c:v>
                </c:pt>
                <c:pt idx="14">
                  <c:v>0.16053511705685627</c:v>
                </c:pt>
                <c:pt idx="15">
                  <c:v>0.16053511705685627</c:v>
                </c:pt>
                <c:pt idx="16">
                  <c:v>0.16053511705685627</c:v>
                </c:pt>
                <c:pt idx="17">
                  <c:v>0.16053511705685627</c:v>
                </c:pt>
                <c:pt idx="18">
                  <c:v>0.16053511705685627</c:v>
                </c:pt>
                <c:pt idx="19">
                  <c:v>0.16053511705685627</c:v>
                </c:pt>
                <c:pt idx="20">
                  <c:v>0.16053511705685627</c:v>
                </c:pt>
                <c:pt idx="21">
                  <c:v>0.16053511705685627</c:v>
                </c:pt>
                <c:pt idx="22">
                  <c:v>0.16053511705685627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9-4606-ACA8-9ECC3929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02384"/>
        <c:axId val="164702944"/>
      </c:line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5732574458148"/>
          <c:y val="2.8906032799312722E-2"/>
          <c:w val="0.86746024922896614"/>
          <c:h val="0.67299938571508344"/>
        </c:manualLayout>
      </c:layout>
      <c:barChart>
        <c:barDir val="col"/>
        <c:grouping val="clustered"/>
        <c:varyColors val="0"/>
        <c:ser>
          <c:idx val="0"/>
          <c:order val="0"/>
          <c:tx>
            <c:v>Puppies test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'Podzial po filmach'!$B$3:$J$3</c:f>
              <c:numCache>
                <c:formatCode>0.000000</c:formatCode>
                <c:ptCount val="9"/>
                <c:pt idx="0">
                  <c:v>1.2307692307692308</c:v>
                </c:pt>
                <c:pt idx="1">
                  <c:v>1.6153846153846154</c:v>
                </c:pt>
                <c:pt idx="2">
                  <c:v>1.7692307692307692</c:v>
                </c:pt>
                <c:pt idx="3">
                  <c:v>2.1538461538461537</c:v>
                </c:pt>
                <c:pt idx="4">
                  <c:v>2.9230769230769229</c:v>
                </c:pt>
                <c:pt idx="5">
                  <c:v>3.3076923076923075</c:v>
                </c:pt>
                <c:pt idx="6">
                  <c:v>3.4615384615384617</c:v>
                </c:pt>
                <c:pt idx="7">
                  <c:v>4.1538461538461542</c:v>
                </c:pt>
                <c:pt idx="8">
                  <c:v>4.5384615384615383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27D-8560-0AF6A090087E}"/>
            </c:ext>
          </c:extLst>
        </c:ser>
        <c:ser>
          <c:idx val="1"/>
          <c:order val="1"/>
          <c:tx>
            <c:v>Puppies test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'Podzial po filmach'!$B$7:$J$7</c:f>
              <c:numCache>
                <c:formatCode>0.000000</c:formatCode>
                <c:ptCount val="9"/>
                <c:pt idx="0">
                  <c:v>1.0769230769230769</c:v>
                </c:pt>
                <c:pt idx="1">
                  <c:v>1.4615384615384615</c:v>
                </c:pt>
                <c:pt idx="2">
                  <c:v>1.5384615384615385</c:v>
                </c:pt>
                <c:pt idx="3">
                  <c:v>2.3076923076923075</c:v>
                </c:pt>
                <c:pt idx="4">
                  <c:v>3</c:v>
                </c:pt>
                <c:pt idx="5">
                  <c:v>3.5384615384615383</c:v>
                </c:pt>
                <c:pt idx="6">
                  <c:v>3.8461538461538463</c:v>
                </c:pt>
                <c:pt idx="7">
                  <c:v>4.0769230769230766</c:v>
                </c:pt>
                <c:pt idx="8">
                  <c:v>4.4615384615384617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5-427D-8560-0AF6A090087E}"/>
            </c:ext>
          </c:extLst>
        </c:ser>
        <c:ser>
          <c:idx val="2"/>
          <c:order val="2"/>
          <c:tx>
            <c:v>Chimei test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'Podzial po filmach'!$B$31:$J$31</c:f>
              <c:numCache>
                <c:formatCode>0.000000</c:formatCode>
                <c:ptCount val="9"/>
                <c:pt idx="0">
                  <c:v>2.6153846153846154</c:v>
                </c:pt>
                <c:pt idx="1">
                  <c:v>2.5128205128205128</c:v>
                </c:pt>
                <c:pt idx="2">
                  <c:v>3.2307692307692308</c:v>
                </c:pt>
                <c:pt idx="3">
                  <c:v>3.9230769230769229</c:v>
                </c:pt>
                <c:pt idx="4">
                  <c:v>4.1538461538461542</c:v>
                </c:pt>
                <c:pt idx="5">
                  <c:v>4.384615384615385</c:v>
                </c:pt>
                <c:pt idx="6">
                  <c:v>4.384615384615385</c:v>
                </c:pt>
                <c:pt idx="7">
                  <c:v>4.0769230769230766</c:v>
                </c:pt>
                <c:pt idx="8">
                  <c:v>4.8461538461538458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5-427D-8560-0AF6A090087E}"/>
            </c:ext>
          </c:extLst>
        </c:ser>
        <c:ser>
          <c:idx val="3"/>
          <c:order val="3"/>
          <c:tx>
            <c:v>Chimei test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'Podzial po filmach'!$B$35:$J$35</c:f>
              <c:numCache>
                <c:formatCode>0.000000</c:formatCode>
                <c:ptCount val="9"/>
                <c:pt idx="0">
                  <c:v>2.3846153846153846</c:v>
                </c:pt>
                <c:pt idx="1">
                  <c:v>2.5641025641025643</c:v>
                </c:pt>
                <c:pt idx="2">
                  <c:v>3.1538461538461537</c:v>
                </c:pt>
                <c:pt idx="3">
                  <c:v>3.7692307692307692</c:v>
                </c:pt>
                <c:pt idx="4">
                  <c:v>4.0769230769230766</c:v>
                </c:pt>
                <c:pt idx="5">
                  <c:v>4.1538461538461542</c:v>
                </c:pt>
                <c:pt idx="6">
                  <c:v>4</c:v>
                </c:pt>
                <c:pt idx="7">
                  <c:v>4.2307692307692308</c:v>
                </c:pt>
                <c:pt idx="8">
                  <c:v>4.6923076923076925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65-427D-8560-0AF6A090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>
            <c:manualLayout>
              <c:xMode val="edge"/>
              <c:yMode val="edge"/>
              <c:x val="0.48352340892476792"/>
              <c:y val="0.96078648776253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Puppies 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'Podzial po filmach'!$B$3:$J$3</c:f>
              <c:numCache>
                <c:formatCode>0.000000</c:formatCode>
                <c:ptCount val="9"/>
                <c:pt idx="0">
                  <c:v>1.2307692307692308</c:v>
                </c:pt>
                <c:pt idx="1">
                  <c:v>1.6153846153846154</c:v>
                </c:pt>
                <c:pt idx="2">
                  <c:v>1.7692307692307692</c:v>
                </c:pt>
                <c:pt idx="3">
                  <c:v>2.1538461538461537</c:v>
                </c:pt>
                <c:pt idx="4">
                  <c:v>2.9230769230769229</c:v>
                </c:pt>
                <c:pt idx="5">
                  <c:v>3.3076923076923075</c:v>
                </c:pt>
                <c:pt idx="6">
                  <c:v>3.4615384615384617</c:v>
                </c:pt>
                <c:pt idx="7">
                  <c:v>4.1538461538461542</c:v>
                </c:pt>
                <c:pt idx="8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8-4116-9063-3EBE69D488BC}"/>
            </c:ext>
          </c:extLst>
        </c:ser>
        <c:ser>
          <c:idx val="1"/>
          <c:order val="1"/>
          <c:tx>
            <c:v>Puppies 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'Podzial po filmach'!$B$7:$J$7</c:f>
              <c:numCache>
                <c:formatCode>0.000000</c:formatCode>
                <c:ptCount val="9"/>
                <c:pt idx="0">
                  <c:v>1.0769230769230769</c:v>
                </c:pt>
                <c:pt idx="1">
                  <c:v>1.4615384615384615</c:v>
                </c:pt>
                <c:pt idx="2">
                  <c:v>1.5384615384615385</c:v>
                </c:pt>
                <c:pt idx="3">
                  <c:v>2.3076923076923075</c:v>
                </c:pt>
                <c:pt idx="4">
                  <c:v>3</c:v>
                </c:pt>
                <c:pt idx="5">
                  <c:v>3.5384615384615383</c:v>
                </c:pt>
                <c:pt idx="6">
                  <c:v>3.8461538461538463</c:v>
                </c:pt>
                <c:pt idx="7">
                  <c:v>4.0769230769230766</c:v>
                </c:pt>
                <c:pt idx="8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8-4116-9063-3EBE69D488BC}"/>
            </c:ext>
          </c:extLst>
        </c:ser>
        <c:ser>
          <c:idx val="2"/>
          <c:order val="2"/>
          <c:tx>
            <c:v>Chimei test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'Podzial po filmach'!$B$18:$J$18</c:f>
              <c:numCache>
                <c:formatCode>0.000000</c:formatCode>
                <c:ptCount val="9"/>
                <c:pt idx="0">
                  <c:v>2.6153846153846154</c:v>
                </c:pt>
                <c:pt idx="1">
                  <c:v>2.5128205128205128</c:v>
                </c:pt>
                <c:pt idx="2">
                  <c:v>3.2307692307692308</c:v>
                </c:pt>
                <c:pt idx="3">
                  <c:v>3.9230769230769229</c:v>
                </c:pt>
                <c:pt idx="4">
                  <c:v>4.1538461538461542</c:v>
                </c:pt>
                <c:pt idx="5">
                  <c:v>4.384615384615385</c:v>
                </c:pt>
                <c:pt idx="6">
                  <c:v>4.384615384615385</c:v>
                </c:pt>
                <c:pt idx="7">
                  <c:v>4.0769230769230766</c:v>
                </c:pt>
                <c:pt idx="8">
                  <c:v>4.8461538461538458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8-4116-9063-3EBE69D488BC}"/>
            </c:ext>
          </c:extLst>
        </c:ser>
        <c:ser>
          <c:idx val="3"/>
          <c:order val="3"/>
          <c:tx>
            <c:v>Chimei test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'Podzial po filmach'!$B$22:$J$22</c:f>
              <c:numCache>
                <c:formatCode>0.000000</c:formatCode>
                <c:ptCount val="9"/>
                <c:pt idx="0">
                  <c:v>2.3846153846153846</c:v>
                </c:pt>
                <c:pt idx="1">
                  <c:v>2.5641025641025643</c:v>
                </c:pt>
                <c:pt idx="2">
                  <c:v>3.1538461538461537</c:v>
                </c:pt>
                <c:pt idx="3">
                  <c:v>3.7692307692307692</c:v>
                </c:pt>
                <c:pt idx="4">
                  <c:v>4.0769230769230766</c:v>
                </c:pt>
                <c:pt idx="5">
                  <c:v>4.1538461538461542</c:v>
                </c:pt>
                <c:pt idx="6">
                  <c:v>4</c:v>
                </c:pt>
                <c:pt idx="7">
                  <c:v>4.2307692307692308</c:v>
                </c:pt>
                <c:pt idx="8">
                  <c:v>4.6923076923076925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8-4116-9063-3EBE69D4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20</xdr:row>
      <xdr:rowOff>80962</xdr:rowOff>
    </xdr:from>
    <xdr:to>
      <xdr:col>11</xdr:col>
      <xdr:colOff>28574</xdr:colOff>
      <xdr:row>37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39</xdr:row>
      <xdr:rowOff>19050</xdr:rowOff>
    </xdr:from>
    <xdr:to>
      <xdr:col>11</xdr:col>
      <xdr:colOff>133350</xdr:colOff>
      <xdr:row>56</xdr:row>
      <xdr:rowOff>109538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123825</xdr:colOff>
      <xdr:row>38</xdr:row>
      <xdr:rowOff>90488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57</xdr:row>
      <xdr:rowOff>104775</xdr:rowOff>
    </xdr:from>
    <xdr:to>
      <xdr:col>10</xdr:col>
      <xdr:colOff>283845</xdr:colOff>
      <xdr:row>73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123825</xdr:colOff>
      <xdr:row>60</xdr:row>
      <xdr:rowOff>90488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71</xdr:row>
      <xdr:rowOff>0</xdr:rowOff>
    </xdr:from>
    <xdr:to>
      <xdr:col>23</xdr:col>
      <xdr:colOff>238125</xdr:colOff>
      <xdr:row>88</xdr:row>
      <xdr:rowOff>90488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44</xdr:col>
      <xdr:colOff>514350</xdr:colOff>
      <xdr:row>62</xdr:row>
      <xdr:rowOff>90488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40</xdr:row>
      <xdr:rowOff>85725</xdr:rowOff>
    </xdr:from>
    <xdr:to>
      <xdr:col>16</xdr:col>
      <xdr:colOff>235324</xdr:colOff>
      <xdr:row>65</xdr:row>
      <xdr:rowOff>114301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974912</xdr:colOff>
      <xdr:row>9</xdr:row>
      <xdr:rowOff>179294</xdr:rowOff>
    </xdr:from>
    <xdr:to>
      <xdr:col>26</xdr:col>
      <xdr:colOff>58832</xdr:colOff>
      <xdr:row>27</xdr:row>
      <xdr:rowOff>79282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3" workbookViewId="0">
      <selection activeCell="A39" sqref="A39:P39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37" workbookViewId="0">
      <selection activeCell="X68" sqref="X68"/>
    </sheetView>
  </sheetViews>
  <sheetFormatPr defaultRowHeight="15" x14ac:dyDescent="0.25"/>
  <cols>
    <col min="1" max="1" width="23" bestFit="1" customWidth="1"/>
    <col min="2" max="2" width="10.5703125" bestFit="1" customWidth="1"/>
    <col min="3" max="9" width="2.7109375" bestFit="1" customWidth="1"/>
    <col min="11" max="11" width="17" customWidth="1"/>
    <col min="20" max="20" width="10.5703125" bestFit="1" customWidth="1"/>
  </cols>
  <sheetData>
    <row r="1" spans="1:18" x14ac:dyDescent="0.25">
      <c r="A1" s="9" t="s">
        <v>87</v>
      </c>
      <c r="B1" t="s">
        <v>3</v>
      </c>
      <c r="C1" s="9">
        <v>0</v>
      </c>
      <c r="D1" s="9">
        <v>-1</v>
      </c>
      <c r="E1" s="9">
        <v>-2</v>
      </c>
      <c r="F1" s="9">
        <v>0</v>
      </c>
      <c r="G1" s="9">
        <v>-1</v>
      </c>
      <c r="H1" s="9">
        <v>2</v>
      </c>
      <c r="I1" s="9">
        <v>-2</v>
      </c>
    </row>
    <row r="2" spans="1:18" x14ac:dyDescent="0.25">
      <c r="A2" s="9" t="s">
        <v>85</v>
      </c>
      <c r="B2" t="s">
        <v>6</v>
      </c>
      <c r="C2" s="9">
        <v>0</v>
      </c>
      <c r="D2" s="9">
        <v>-1</v>
      </c>
      <c r="E2" s="9">
        <v>-2</v>
      </c>
      <c r="F2" s="9">
        <v>0</v>
      </c>
      <c r="G2" s="9">
        <v>0</v>
      </c>
      <c r="H2" s="9">
        <v>0</v>
      </c>
      <c r="I2" s="9">
        <v>-1</v>
      </c>
    </row>
    <row r="3" spans="1:18" x14ac:dyDescent="0.25">
      <c r="A3" s="9"/>
      <c r="B3" s="16" t="s">
        <v>9</v>
      </c>
      <c r="C3" s="9">
        <v>1</v>
      </c>
      <c r="D3" s="9">
        <v>-1</v>
      </c>
      <c r="E3" s="9">
        <v>-2</v>
      </c>
      <c r="F3" s="9">
        <v>1</v>
      </c>
      <c r="G3" s="9">
        <v>1</v>
      </c>
      <c r="H3" s="9">
        <v>0</v>
      </c>
      <c r="I3" s="9">
        <v>-1</v>
      </c>
    </row>
    <row r="4" spans="1:18" x14ac:dyDescent="0.25">
      <c r="A4" s="9" t="s">
        <v>87</v>
      </c>
      <c r="B4" s="3" t="s">
        <v>12</v>
      </c>
      <c r="C4" s="9">
        <v>0</v>
      </c>
      <c r="D4" s="9">
        <v>-1</v>
      </c>
      <c r="E4" s="9">
        <v>-3</v>
      </c>
      <c r="F4" s="9">
        <v>0</v>
      </c>
      <c r="G4" s="9">
        <v>0</v>
      </c>
      <c r="H4" s="9">
        <v>0</v>
      </c>
      <c r="I4" s="9">
        <v>-1</v>
      </c>
    </row>
    <row r="5" spans="1:18" x14ac:dyDescent="0.25">
      <c r="A5" s="9" t="s">
        <v>88</v>
      </c>
      <c r="B5" t="s">
        <v>14</v>
      </c>
      <c r="C5" s="9">
        <v>0</v>
      </c>
      <c r="D5" s="9">
        <v>-1</v>
      </c>
      <c r="E5" s="9">
        <v>-3</v>
      </c>
      <c r="F5" s="9">
        <v>0</v>
      </c>
      <c r="G5" s="9">
        <v>-1</v>
      </c>
      <c r="H5" s="9">
        <v>1</v>
      </c>
      <c r="I5" s="9">
        <v>-3</v>
      </c>
      <c r="P5" t="s">
        <v>102</v>
      </c>
      <c r="Q5">
        <v>4.153846154</v>
      </c>
      <c r="R5">
        <v>4.076923077</v>
      </c>
    </row>
    <row r="6" spans="1:18" x14ac:dyDescent="0.25">
      <c r="A6" s="9"/>
      <c r="B6" t="s">
        <v>17</v>
      </c>
      <c r="C6" s="9">
        <v>0</v>
      </c>
      <c r="D6" s="9">
        <v>-1</v>
      </c>
      <c r="E6" s="9">
        <v>-3</v>
      </c>
      <c r="F6" s="9">
        <v>0</v>
      </c>
      <c r="G6" s="9">
        <v>0</v>
      </c>
      <c r="H6" s="9">
        <v>1</v>
      </c>
      <c r="I6" s="9">
        <v>-2</v>
      </c>
      <c r="P6" t="s">
        <v>103</v>
      </c>
      <c r="Q6">
        <v>3.615384615</v>
      </c>
      <c r="R6">
        <v>3.769230769</v>
      </c>
    </row>
    <row r="7" spans="1:18" x14ac:dyDescent="0.25">
      <c r="A7" s="9" t="s">
        <v>85</v>
      </c>
      <c r="B7" t="s">
        <v>20</v>
      </c>
      <c r="C7" s="9">
        <v>1</v>
      </c>
      <c r="D7" s="9">
        <v>-1</v>
      </c>
      <c r="E7" s="9">
        <v>-3</v>
      </c>
      <c r="F7" s="9">
        <v>0</v>
      </c>
      <c r="G7" s="9">
        <v>-1</v>
      </c>
      <c r="H7" s="9">
        <v>0</v>
      </c>
      <c r="I7" s="9">
        <v>-2</v>
      </c>
      <c r="P7" t="s">
        <v>104</v>
      </c>
      <c r="Q7">
        <v>2.923076923</v>
      </c>
      <c r="R7">
        <v>3</v>
      </c>
    </row>
    <row r="8" spans="1:18" x14ac:dyDescent="0.25">
      <c r="A8" s="9" t="s">
        <v>86</v>
      </c>
      <c r="B8" t="s">
        <v>23</v>
      </c>
      <c r="C8" s="9">
        <v>-1</v>
      </c>
      <c r="D8" s="9">
        <v>-1</v>
      </c>
      <c r="E8" s="9">
        <v>-2</v>
      </c>
      <c r="F8" s="9">
        <v>0</v>
      </c>
      <c r="G8" s="9">
        <v>-3</v>
      </c>
      <c r="H8" s="9">
        <v>0</v>
      </c>
      <c r="I8" s="9">
        <v>-3</v>
      </c>
      <c r="P8" t="s">
        <v>105</v>
      </c>
      <c r="Q8">
        <v>2.153846154</v>
      </c>
      <c r="R8">
        <v>2.307692308</v>
      </c>
    </row>
    <row r="9" spans="1:18" x14ac:dyDescent="0.25">
      <c r="A9" s="9"/>
      <c r="B9" t="s">
        <v>26</v>
      </c>
      <c r="C9" s="9">
        <v>0</v>
      </c>
      <c r="D9" s="9">
        <v>-1</v>
      </c>
      <c r="E9" s="9">
        <v>-2</v>
      </c>
      <c r="F9" s="9">
        <v>-3</v>
      </c>
      <c r="G9" s="9">
        <v>0</v>
      </c>
      <c r="H9" s="9">
        <v>0</v>
      </c>
      <c r="I9" s="9">
        <v>-1</v>
      </c>
      <c r="P9" t="s">
        <v>106</v>
      </c>
      <c r="Q9">
        <v>1.615384615</v>
      </c>
      <c r="R9">
        <v>1.461538462</v>
      </c>
    </row>
    <row r="10" spans="1:18" x14ac:dyDescent="0.25">
      <c r="A10" s="9" t="s">
        <v>86</v>
      </c>
      <c r="B10" t="s">
        <v>29</v>
      </c>
      <c r="C10" s="9">
        <v>0</v>
      </c>
      <c r="D10" s="9">
        <v>0</v>
      </c>
      <c r="E10" s="9">
        <v>-3</v>
      </c>
      <c r="F10" s="9">
        <v>0</v>
      </c>
      <c r="G10" s="9">
        <v>0</v>
      </c>
      <c r="H10" s="9">
        <v>0</v>
      </c>
      <c r="I10" s="9">
        <v>-3</v>
      </c>
      <c r="P10" t="s">
        <v>107</v>
      </c>
      <c r="Q10">
        <v>2.615384615</v>
      </c>
      <c r="R10">
        <v>2.692307692</v>
      </c>
    </row>
    <row r="11" spans="1:18" x14ac:dyDescent="0.25">
      <c r="A11" s="9" t="s">
        <v>89</v>
      </c>
      <c r="B11" t="s">
        <v>32</v>
      </c>
      <c r="C11" s="9">
        <v>0</v>
      </c>
      <c r="D11" s="9">
        <v>-2</v>
      </c>
      <c r="E11" s="9">
        <v>-2</v>
      </c>
      <c r="F11" s="9">
        <v>0</v>
      </c>
      <c r="G11" s="9">
        <v>-1</v>
      </c>
      <c r="H11" s="9">
        <v>1</v>
      </c>
      <c r="I11" s="9">
        <v>-3</v>
      </c>
      <c r="P11" t="s">
        <v>108</v>
      </c>
      <c r="Q11">
        <v>3.230769231</v>
      </c>
      <c r="R11">
        <v>3.153846154</v>
      </c>
    </row>
    <row r="12" spans="1:18" x14ac:dyDescent="0.25">
      <c r="A12" s="9"/>
      <c r="B12" t="s">
        <v>35</v>
      </c>
      <c r="C12" s="9">
        <v>-1</v>
      </c>
      <c r="D12" s="9">
        <v>-2</v>
      </c>
      <c r="E12" s="9">
        <v>-3</v>
      </c>
      <c r="F12" s="9">
        <v>-2</v>
      </c>
      <c r="G12" s="9">
        <v>-2</v>
      </c>
      <c r="H12" s="9">
        <v>-1</v>
      </c>
      <c r="I12" s="9">
        <v>-3</v>
      </c>
      <c r="P12" t="s">
        <v>109</v>
      </c>
      <c r="Q12">
        <v>1.769230769</v>
      </c>
      <c r="R12">
        <v>1.538461538</v>
      </c>
    </row>
    <row r="13" spans="1:18" x14ac:dyDescent="0.25">
      <c r="A13" s="9" t="s">
        <v>89</v>
      </c>
      <c r="B13" t="s">
        <v>38</v>
      </c>
      <c r="C13" s="9">
        <v>-1</v>
      </c>
      <c r="D13" s="9">
        <v>-2</v>
      </c>
      <c r="E13" s="9">
        <v>-2</v>
      </c>
      <c r="F13" s="9">
        <v>0</v>
      </c>
      <c r="G13" s="9">
        <v>0</v>
      </c>
      <c r="H13" s="9">
        <v>1</v>
      </c>
      <c r="I13" s="9">
        <v>-1</v>
      </c>
    </row>
    <row r="14" spans="1:18" x14ac:dyDescent="0.25">
      <c r="A14" s="9" t="s">
        <v>92</v>
      </c>
    </row>
    <row r="15" spans="1:18" x14ac:dyDescent="0.25">
      <c r="A15" s="9"/>
    </row>
    <row r="16" spans="1:18" x14ac:dyDescent="0.25">
      <c r="A16" s="9" t="s">
        <v>90</v>
      </c>
    </row>
    <row r="17" spans="1:30" x14ac:dyDescent="0.25">
      <c r="A17" s="9" t="s">
        <v>89</v>
      </c>
    </row>
    <row r="18" spans="1:30" x14ac:dyDescent="0.25">
      <c r="A18" s="9"/>
      <c r="I18" s="3"/>
      <c r="J18" s="3"/>
      <c r="K18" s="3"/>
      <c r="L18" s="3"/>
      <c r="M18" s="3"/>
      <c r="N18" s="3"/>
      <c r="O18" s="3"/>
      <c r="P18" s="3"/>
      <c r="Q18" s="3"/>
    </row>
    <row r="19" spans="1:30" x14ac:dyDescent="0.25">
      <c r="A19" s="9" t="s">
        <v>90</v>
      </c>
      <c r="I19" s="3"/>
      <c r="J19" s="3"/>
      <c r="K19" s="3"/>
      <c r="L19" s="3"/>
      <c r="M19" s="3"/>
      <c r="N19" s="3"/>
      <c r="O19" s="3"/>
      <c r="P19" s="3"/>
      <c r="Q19" s="3"/>
    </row>
    <row r="20" spans="1:30" x14ac:dyDescent="0.25">
      <c r="A20" s="9" t="s">
        <v>91</v>
      </c>
      <c r="I20" s="3"/>
      <c r="J20" s="3"/>
      <c r="K20" s="3"/>
      <c r="L20" s="3"/>
      <c r="M20" s="3"/>
      <c r="N20" s="3"/>
      <c r="O20" s="3"/>
      <c r="P20" s="3"/>
      <c r="Q20" s="3"/>
    </row>
    <row r="21" spans="1:30" x14ac:dyDescent="0.25">
      <c r="I21" s="3"/>
      <c r="J21" s="3"/>
      <c r="K21" s="3"/>
      <c r="L21" s="3"/>
      <c r="M21" s="3"/>
      <c r="N21" s="3"/>
      <c r="O21" s="3"/>
      <c r="P21" s="3"/>
      <c r="Q21" s="3"/>
    </row>
    <row r="22" spans="1:30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30" ht="15.75" thickBot="1" x14ac:dyDescent="0.3">
      <c r="I23" s="3"/>
      <c r="J23" s="3"/>
      <c r="K23" s="3"/>
      <c r="L23" t="s">
        <v>3</v>
      </c>
      <c r="M23" t="s">
        <v>6</v>
      </c>
      <c r="N23" s="16" t="s">
        <v>9</v>
      </c>
      <c r="O23" s="3" t="s">
        <v>12</v>
      </c>
      <c r="P23" t="s">
        <v>14</v>
      </c>
      <c r="Q23" t="s">
        <v>17</v>
      </c>
      <c r="R23" t="s">
        <v>20</v>
      </c>
      <c r="S23" t="s">
        <v>23</v>
      </c>
      <c r="T23" t="s">
        <v>26</v>
      </c>
      <c r="U23" t="s">
        <v>29</v>
      </c>
      <c r="V23" t="s">
        <v>32</v>
      </c>
      <c r="W23" t="s">
        <v>35</v>
      </c>
      <c r="X23" t="s">
        <v>38</v>
      </c>
      <c r="Z23" t="s">
        <v>101</v>
      </c>
    </row>
    <row r="24" spans="1:30" ht="15.75" thickBot="1" x14ac:dyDescent="0.3">
      <c r="I24" s="3"/>
      <c r="J24" s="3"/>
      <c r="K24" s="12" t="s">
        <v>93</v>
      </c>
      <c r="L24" s="13">
        <v>5</v>
      </c>
      <c r="M24" s="13">
        <v>5</v>
      </c>
      <c r="N24" s="17"/>
      <c r="O24" s="13">
        <v>5</v>
      </c>
      <c r="P24" s="13">
        <v>5</v>
      </c>
      <c r="Q24" s="13">
        <v>5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Z24" s="11">
        <f>AVERAGE(L24:X24)</f>
        <v>4.916666666666667</v>
      </c>
      <c r="AB24" s="11">
        <v>4.153846154</v>
      </c>
      <c r="AC24" s="11">
        <v>4.076923077</v>
      </c>
      <c r="AD24" t="s">
        <v>102</v>
      </c>
    </row>
    <row r="25" spans="1:30" ht="15.75" thickBot="1" x14ac:dyDescent="0.3">
      <c r="I25" s="3"/>
      <c r="J25" s="3"/>
      <c r="K25" s="14" t="s">
        <v>94</v>
      </c>
      <c r="L25" s="15">
        <v>5</v>
      </c>
      <c r="M25" s="15">
        <v>5</v>
      </c>
      <c r="N25" s="18"/>
      <c r="O25" s="15">
        <v>5</v>
      </c>
      <c r="P25" s="15">
        <v>5</v>
      </c>
      <c r="Q25" s="15">
        <v>5</v>
      </c>
      <c r="R25" s="15">
        <v>5</v>
      </c>
      <c r="S25" s="15">
        <v>4</v>
      </c>
      <c r="T25" s="15">
        <v>5</v>
      </c>
      <c r="U25" s="15">
        <v>5</v>
      </c>
      <c r="V25" s="15">
        <v>5</v>
      </c>
      <c r="W25" s="15">
        <v>4.5</v>
      </c>
      <c r="X25" s="15">
        <v>4</v>
      </c>
      <c r="Z25" s="11">
        <f t="shared" ref="Z25:Z31" si="0">AVERAGE(L25:X25)</f>
        <v>4.791666666666667</v>
      </c>
      <c r="AB25" s="11">
        <v>3.615384615</v>
      </c>
      <c r="AC25" s="11">
        <v>3.769230769</v>
      </c>
      <c r="AD25" t="s">
        <v>103</v>
      </c>
    </row>
    <row r="26" spans="1:30" ht="15.75" thickBot="1" x14ac:dyDescent="0.3">
      <c r="I26" s="3"/>
      <c r="J26" s="3"/>
      <c r="K26" s="14" t="s">
        <v>95</v>
      </c>
      <c r="L26" s="15">
        <v>4</v>
      </c>
      <c r="M26" s="15">
        <v>3</v>
      </c>
      <c r="N26" s="18"/>
      <c r="O26" s="15">
        <v>4</v>
      </c>
      <c r="P26" s="15">
        <v>4.5</v>
      </c>
      <c r="Q26" s="15">
        <v>4</v>
      </c>
      <c r="R26" s="15">
        <v>4</v>
      </c>
      <c r="S26" s="15">
        <v>4</v>
      </c>
      <c r="T26" s="15">
        <v>4</v>
      </c>
      <c r="U26" s="15">
        <v>5</v>
      </c>
      <c r="V26" s="15">
        <v>4</v>
      </c>
      <c r="W26" s="15">
        <v>4</v>
      </c>
      <c r="X26" s="15">
        <v>3</v>
      </c>
      <c r="Z26" s="11">
        <f t="shared" si="0"/>
        <v>3.9583333333333335</v>
      </c>
      <c r="AB26" s="11">
        <v>2.923076923</v>
      </c>
      <c r="AC26" s="11">
        <v>3</v>
      </c>
      <c r="AD26" t="s">
        <v>104</v>
      </c>
    </row>
    <row r="27" spans="1:30" ht="15.75" thickBot="1" x14ac:dyDescent="0.3">
      <c r="I27" s="3"/>
      <c r="J27" s="3"/>
      <c r="K27" s="14" t="s">
        <v>96</v>
      </c>
      <c r="L27" s="15">
        <v>2</v>
      </c>
      <c r="M27" s="15">
        <v>2</v>
      </c>
      <c r="N27" s="18"/>
      <c r="O27" s="15">
        <v>2</v>
      </c>
      <c r="P27" s="15">
        <v>2.5</v>
      </c>
      <c r="Q27" s="15">
        <v>3</v>
      </c>
      <c r="R27" s="15">
        <v>2</v>
      </c>
      <c r="S27" s="15">
        <v>3</v>
      </c>
      <c r="T27" s="15">
        <v>1</v>
      </c>
      <c r="U27" s="15">
        <v>3</v>
      </c>
      <c r="V27" s="15">
        <v>3</v>
      </c>
      <c r="W27" s="15">
        <v>2.5</v>
      </c>
      <c r="X27" s="15">
        <v>2</v>
      </c>
      <c r="Z27" s="11">
        <f t="shared" si="0"/>
        <v>2.3333333333333335</v>
      </c>
      <c r="AB27" s="11">
        <v>2.153846154</v>
      </c>
      <c r="AC27" s="11">
        <v>2.307692308</v>
      </c>
      <c r="AD27" t="s">
        <v>105</v>
      </c>
    </row>
    <row r="28" spans="1:30" ht="15.75" thickBot="1" x14ac:dyDescent="0.3">
      <c r="I28" s="3"/>
      <c r="J28" s="3"/>
      <c r="K28" s="20" t="s">
        <v>97</v>
      </c>
      <c r="L28" s="18">
        <v>3</v>
      </c>
      <c r="M28" s="18">
        <v>2</v>
      </c>
      <c r="N28" s="18"/>
      <c r="O28" s="18">
        <v>2</v>
      </c>
      <c r="P28" s="18">
        <v>3.5</v>
      </c>
      <c r="Q28" s="18">
        <v>3</v>
      </c>
      <c r="R28" s="18">
        <v>3</v>
      </c>
      <c r="S28" s="18">
        <v>3</v>
      </c>
      <c r="T28" s="19">
        <v>4</v>
      </c>
      <c r="U28" s="18">
        <v>3</v>
      </c>
      <c r="V28" s="18">
        <v>4</v>
      </c>
      <c r="W28" s="18">
        <v>4</v>
      </c>
      <c r="X28" s="18">
        <v>2</v>
      </c>
      <c r="Y28" s="16"/>
      <c r="Z28" s="21">
        <f t="shared" si="0"/>
        <v>3.0416666666666665</v>
      </c>
      <c r="AB28" s="11">
        <v>1.615384615</v>
      </c>
      <c r="AC28" s="11">
        <v>1.461538462</v>
      </c>
      <c r="AD28" t="s">
        <v>106</v>
      </c>
    </row>
    <row r="29" spans="1:30" ht="15.75" thickBot="1" x14ac:dyDescent="0.3">
      <c r="I29" s="3"/>
      <c r="J29" s="3"/>
      <c r="K29" s="14" t="s">
        <v>98</v>
      </c>
      <c r="L29" s="15">
        <v>3</v>
      </c>
      <c r="M29" s="15">
        <v>2</v>
      </c>
      <c r="N29" s="18"/>
      <c r="O29" s="15">
        <v>2</v>
      </c>
      <c r="P29" s="15">
        <v>3.5</v>
      </c>
      <c r="Q29" s="15">
        <v>3</v>
      </c>
      <c r="R29" s="15">
        <v>3</v>
      </c>
      <c r="S29" s="15">
        <v>3</v>
      </c>
      <c r="T29" s="15">
        <v>1</v>
      </c>
      <c r="U29" s="15">
        <v>3</v>
      </c>
      <c r="V29" s="15">
        <v>4</v>
      </c>
      <c r="W29" s="15">
        <v>2</v>
      </c>
      <c r="X29" s="15">
        <v>2</v>
      </c>
      <c r="Z29" s="11">
        <f t="shared" si="0"/>
        <v>2.625</v>
      </c>
      <c r="AB29" s="11">
        <v>2.615384615</v>
      </c>
      <c r="AC29" s="11">
        <v>2.692307692</v>
      </c>
      <c r="AD29" t="s">
        <v>107</v>
      </c>
    </row>
    <row r="30" spans="1:30" ht="15.75" thickBot="1" x14ac:dyDescent="0.3">
      <c r="I30" s="3"/>
      <c r="J30" s="3"/>
      <c r="K30" s="14" t="s">
        <v>99</v>
      </c>
      <c r="L30" s="15">
        <v>2</v>
      </c>
      <c r="M30" s="15">
        <v>2</v>
      </c>
      <c r="N30" s="18"/>
      <c r="O30" s="15">
        <v>2</v>
      </c>
      <c r="P30" s="15">
        <v>3</v>
      </c>
      <c r="Q30" s="15">
        <v>3</v>
      </c>
      <c r="R30" s="15">
        <v>2</v>
      </c>
      <c r="S30" s="15">
        <v>1</v>
      </c>
      <c r="T30" s="15">
        <v>1</v>
      </c>
      <c r="U30" s="15">
        <v>3</v>
      </c>
      <c r="V30" s="15">
        <v>3</v>
      </c>
      <c r="W30" s="15">
        <v>1</v>
      </c>
      <c r="X30" s="15">
        <v>2</v>
      </c>
      <c r="Z30" s="11">
        <f t="shared" si="0"/>
        <v>2.0833333333333335</v>
      </c>
      <c r="AB30" s="11">
        <v>3.230769231</v>
      </c>
      <c r="AC30" s="11">
        <v>3.153846154</v>
      </c>
      <c r="AD30" t="s">
        <v>108</v>
      </c>
    </row>
    <row r="31" spans="1:30" ht="15.75" thickBot="1" x14ac:dyDescent="0.3">
      <c r="K31" s="14" t="s">
        <v>100</v>
      </c>
      <c r="L31" s="15">
        <v>1</v>
      </c>
      <c r="M31" s="15">
        <v>1</v>
      </c>
      <c r="N31" s="18"/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Z31" s="11">
        <f t="shared" si="0"/>
        <v>1</v>
      </c>
      <c r="AB31" s="11">
        <v>1.769230769</v>
      </c>
      <c r="AC31" s="11">
        <v>1.538461538</v>
      </c>
      <c r="AD31" t="s">
        <v>109</v>
      </c>
    </row>
    <row r="38" spans="11:26" x14ac:dyDescent="0.25">
      <c r="K38" t="s">
        <v>3</v>
      </c>
      <c r="L38">
        <v>3</v>
      </c>
      <c r="M38">
        <v>2</v>
      </c>
      <c r="N38">
        <v>2</v>
      </c>
      <c r="O38">
        <v>1</v>
      </c>
      <c r="P38">
        <v>0</v>
      </c>
      <c r="Q38">
        <v>2</v>
      </c>
      <c r="R38">
        <v>1</v>
      </c>
      <c r="S38">
        <v>0</v>
      </c>
      <c r="T38">
        <v>-1</v>
      </c>
      <c r="U38">
        <v>-2</v>
      </c>
      <c r="V38">
        <v>2</v>
      </c>
      <c r="W38">
        <v>1</v>
      </c>
      <c r="X38">
        <v>0</v>
      </c>
      <c r="Y38">
        <v>-1</v>
      </c>
      <c r="Z38">
        <v>0</v>
      </c>
    </row>
    <row r="39" spans="11:26" x14ac:dyDescent="0.25">
      <c r="K39" t="s">
        <v>6</v>
      </c>
      <c r="L39">
        <v>3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-1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</row>
    <row r="40" spans="11:26" x14ac:dyDescent="0.25">
      <c r="K40" t="s">
        <v>9</v>
      </c>
      <c r="L40">
        <v>3</v>
      </c>
      <c r="M40">
        <v>2</v>
      </c>
      <c r="N40">
        <v>2</v>
      </c>
      <c r="O40">
        <v>1</v>
      </c>
      <c r="P40">
        <v>-1</v>
      </c>
      <c r="Q40">
        <v>1</v>
      </c>
      <c r="R40">
        <v>-1</v>
      </c>
      <c r="S40">
        <v>-2</v>
      </c>
      <c r="T40">
        <v>-2</v>
      </c>
      <c r="U40">
        <v>0</v>
      </c>
      <c r="V40">
        <v>2</v>
      </c>
      <c r="W40">
        <v>2</v>
      </c>
      <c r="X40">
        <v>1</v>
      </c>
      <c r="Y40">
        <v>0</v>
      </c>
      <c r="Z40">
        <v>-1</v>
      </c>
    </row>
    <row r="41" spans="11:26" x14ac:dyDescent="0.25">
      <c r="K41" t="s">
        <v>12</v>
      </c>
      <c r="L41">
        <v>3</v>
      </c>
      <c r="M41">
        <v>2</v>
      </c>
      <c r="N41">
        <v>3</v>
      </c>
      <c r="O41">
        <v>1</v>
      </c>
      <c r="P41">
        <v>1</v>
      </c>
      <c r="Q41">
        <v>1</v>
      </c>
      <c r="R41">
        <v>0</v>
      </c>
      <c r="S41">
        <v>0</v>
      </c>
      <c r="T41">
        <v>-1</v>
      </c>
      <c r="U41">
        <v>0</v>
      </c>
      <c r="V41">
        <v>2</v>
      </c>
      <c r="W41">
        <v>1</v>
      </c>
      <c r="X41">
        <v>0</v>
      </c>
      <c r="Y41">
        <v>-1</v>
      </c>
      <c r="Z41">
        <v>0</v>
      </c>
    </row>
    <row r="42" spans="11:26" x14ac:dyDescent="0.25">
      <c r="K42" t="s">
        <v>14</v>
      </c>
      <c r="L42">
        <v>3</v>
      </c>
      <c r="M42">
        <v>2</v>
      </c>
      <c r="N42">
        <v>3</v>
      </c>
      <c r="O42">
        <v>1</v>
      </c>
      <c r="P42">
        <v>1</v>
      </c>
      <c r="Q42">
        <v>3</v>
      </c>
      <c r="R42">
        <v>1</v>
      </c>
      <c r="S42">
        <v>0</v>
      </c>
      <c r="T42">
        <v>0</v>
      </c>
      <c r="U42">
        <v>-1</v>
      </c>
      <c r="V42">
        <v>3</v>
      </c>
      <c r="W42">
        <v>1</v>
      </c>
      <c r="X42">
        <v>0</v>
      </c>
      <c r="Y42">
        <v>1</v>
      </c>
      <c r="Z42">
        <v>0</v>
      </c>
    </row>
    <row r="43" spans="11:26" x14ac:dyDescent="0.25">
      <c r="K43" t="s">
        <v>17</v>
      </c>
      <c r="L43">
        <v>3</v>
      </c>
      <c r="M43">
        <v>2</v>
      </c>
      <c r="N43">
        <v>3</v>
      </c>
      <c r="O43">
        <v>1</v>
      </c>
      <c r="P43">
        <v>1</v>
      </c>
      <c r="Q43">
        <v>2</v>
      </c>
      <c r="R43">
        <v>0</v>
      </c>
      <c r="S43">
        <v>0</v>
      </c>
      <c r="T43">
        <v>1</v>
      </c>
      <c r="U43">
        <v>-1</v>
      </c>
      <c r="V43">
        <v>2</v>
      </c>
      <c r="W43">
        <v>1</v>
      </c>
      <c r="X43">
        <v>0</v>
      </c>
      <c r="Y43">
        <v>-1</v>
      </c>
      <c r="Z43">
        <v>0</v>
      </c>
    </row>
    <row r="44" spans="11:26" x14ac:dyDescent="0.25">
      <c r="K44" t="s">
        <v>20</v>
      </c>
      <c r="L44">
        <v>3</v>
      </c>
      <c r="M44">
        <v>2</v>
      </c>
      <c r="N44">
        <v>3</v>
      </c>
      <c r="O44">
        <v>1</v>
      </c>
      <c r="P44">
        <v>0</v>
      </c>
      <c r="Q44">
        <v>2</v>
      </c>
      <c r="R44">
        <v>1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1</v>
      </c>
      <c r="Z44">
        <v>-1</v>
      </c>
    </row>
    <row r="45" spans="11:26" x14ac:dyDescent="0.25">
      <c r="K45" t="s">
        <v>23</v>
      </c>
      <c r="L45">
        <v>3</v>
      </c>
      <c r="M45">
        <v>1</v>
      </c>
      <c r="N45">
        <v>2</v>
      </c>
      <c r="O45">
        <v>1</v>
      </c>
      <c r="P45">
        <v>1</v>
      </c>
      <c r="Q45">
        <v>3</v>
      </c>
      <c r="R45">
        <v>3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1</v>
      </c>
      <c r="Z45">
        <v>1</v>
      </c>
    </row>
    <row r="46" spans="11:26" x14ac:dyDescent="0.25">
      <c r="K46" t="s">
        <v>26</v>
      </c>
      <c r="L46">
        <v>3</v>
      </c>
      <c r="M46">
        <v>3</v>
      </c>
      <c r="N46">
        <v>2</v>
      </c>
      <c r="O46">
        <v>1</v>
      </c>
      <c r="P46">
        <v>0</v>
      </c>
      <c r="Q46">
        <v>1</v>
      </c>
      <c r="R46">
        <v>0</v>
      </c>
      <c r="S46">
        <v>-1</v>
      </c>
      <c r="T46">
        <v>-1</v>
      </c>
      <c r="U46">
        <v>0</v>
      </c>
      <c r="V46">
        <v>1</v>
      </c>
      <c r="W46">
        <v>0</v>
      </c>
      <c r="X46">
        <v>3</v>
      </c>
      <c r="Y46">
        <v>2</v>
      </c>
      <c r="Z46">
        <v>0</v>
      </c>
    </row>
    <row r="47" spans="11:26" x14ac:dyDescent="0.25">
      <c r="K47" t="s">
        <v>29</v>
      </c>
      <c r="L47">
        <v>3</v>
      </c>
      <c r="M47">
        <v>2</v>
      </c>
      <c r="N47">
        <v>3</v>
      </c>
      <c r="O47">
        <v>0</v>
      </c>
      <c r="P47">
        <v>0</v>
      </c>
      <c r="Q47">
        <v>3</v>
      </c>
      <c r="R47">
        <v>0</v>
      </c>
      <c r="S47">
        <v>-1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</row>
    <row r="48" spans="11:26" x14ac:dyDescent="0.25">
      <c r="K48" t="s">
        <v>32</v>
      </c>
      <c r="L48">
        <v>3</v>
      </c>
      <c r="M48">
        <v>3</v>
      </c>
      <c r="N48">
        <v>2</v>
      </c>
      <c r="O48">
        <v>2</v>
      </c>
      <c r="P48">
        <v>2</v>
      </c>
      <c r="Q48">
        <v>3</v>
      </c>
      <c r="R48">
        <v>1</v>
      </c>
      <c r="S48">
        <v>0</v>
      </c>
      <c r="T48">
        <v>0</v>
      </c>
      <c r="U48">
        <v>-1</v>
      </c>
      <c r="V48">
        <v>3</v>
      </c>
      <c r="W48">
        <v>0</v>
      </c>
      <c r="X48">
        <v>0</v>
      </c>
      <c r="Y48">
        <v>0</v>
      </c>
      <c r="Z48">
        <v>0</v>
      </c>
    </row>
    <row r="49" spans="11:26" x14ac:dyDescent="0.25">
      <c r="K49" t="s">
        <v>35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2</v>
      </c>
      <c r="S49">
        <v>-1</v>
      </c>
      <c r="T49">
        <v>-2</v>
      </c>
      <c r="U49">
        <v>1</v>
      </c>
      <c r="V49">
        <v>3</v>
      </c>
      <c r="W49">
        <v>1</v>
      </c>
      <c r="X49">
        <v>2</v>
      </c>
      <c r="Y49">
        <v>1</v>
      </c>
      <c r="Z49">
        <v>1</v>
      </c>
    </row>
    <row r="50" spans="11:26" x14ac:dyDescent="0.25">
      <c r="K50" t="s">
        <v>38</v>
      </c>
      <c r="L50">
        <v>3</v>
      </c>
      <c r="M50">
        <v>2</v>
      </c>
      <c r="N50">
        <v>2</v>
      </c>
      <c r="O50">
        <v>2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2</v>
      </c>
      <c r="W50">
        <v>2</v>
      </c>
      <c r="X50">
        <v>0</v>
      </c>
      <c r="Y50">
        <v>-1</v>
      </c>
      <c r="Z50">
        <v>1</v>
      </c>
    </row>
    <row r="52" spans="11:26" x14ac:dyDescent="0.25">
      <c r="K52" t="s">
        <v>3</v>
      </c>
      <c r="L52">
        <f>L38*(-1)</f>
        <v>-3</v>
      </c>
      <c r="M52">
        <f t="shared" ref="M52:Z52" si="1">M38*(-1)</f>
        <v>-2</v>
      </c>
      <c r="N52">
        <f t="shared" si="1"/>
        <v>-2</v>
      </c>
      <c r="O52">
        <f t="shared" si="1"/>
        <v>-1</v>
      </c>
      <c r="P52">
        <f t="shared" si="1"/>
        <v>0</v>
      </c>
      <c r="Q52">
        <f t="shared" si="1"/>
        <v>-2</v>
      </c>
      <c r="R52">
        <f t="shared" si="1"/>
        <v>-1</v>
      </c>
      <c r="S52">
        <f t="shared" si="1"/>
        <v>0</v>
      </c>
      <c r="T52">
        <f t="shared" si="1"/>
        <v>1</v>
      </c>
      <c r="U52">
        <f t="shared" si="1"/>
        <v>2</v>
      </c>
      <c r="V52">
        <f t="shared" si="1"/>
        <v>-2</v>
      </c>
      <c r="W52">
        <f t="shared" si="1"/>
        <v>-1</v>
      </c>
      <c r="X52">
        <f t="shared" si="1"/>
        <v>0</v>
      </c>
      <c r="Y52">
        <f t="shared" si="1"/>
        <v>1</v>
      </c>
      <c r="Z52">
        <f t="shared" si="1"/>
        <v>0</v>
      </c>
    </row>
    <row r="53" spans="11:26" x14ac:dyDescent="0.25">
      <c r="K53" t="s">
        <v>6</v>
      </c>
      <c r="L53">
        <f t="shared" ref="L53:Z63" si="2">L39*(-1)</f>
        <v>-3</v>
      </c>
      <c r="M53">
        <f t="shared" si="2"/>
        <v>-1</v>
      </c>
      <c r="N53">
        <f t="shared" si="2"/>
        <v>-2</v>
      </c>
      <c r="O53">
        <f t="shared" si="2"/>
        <v>-1</v>
      </c>
      <c r="P53">
        <f t="shared" si="2"/>
        <v>0</v>
      </c>
      <c r="Q53">
        <f t="shared" si="2"/>
        <v>-1</v>
      </c>
      <c r="R53">
        <f t="shared" si="2"/>
        <v>0</v>
      </c>
      <c r="S53">
        <f t="shared" si="2"/>
        <v>0</v>
      </c>
      <c r="T53">
        <f t="shared" si="2"/>
        <v>1</v>
      </c>
      <c r="U53">
        <f t="shared" si="2"/>
        <v>0</v>
      </c>
      <c r="V53">
        <f t="shared" si="2"/>
        <v>-2</v>
      </c>
      <c r="W53">
        <f t="shared" si="2"/>
        <v>-1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1:26" x14ac:dyDescent="0.25">
      <c r="K54" t="s">
        <v>9</v>
      </c>
      <c r="L54">
        <f t="shared" si="2"/>
        <v>-3</v>
      </c>
      <c r="M54">
        <f t="shared" si="2"/>
        <v>-2</v>
      </c>
      <c r="N54">
        <f t="shared" si="2"/>
        <v>-2</v>
      </c>
      <c r="O54">
        <f t="shared" si="2"/>
        <v>-1</v>
      </c>
      <c r="P54">
        <f t="shared" si="2"/>
        <v>1</v>
      </c>
      <c r="Q54">
        <f t="shared" si="2"/>
        <v>-1</v>
      </c>
      <c r="R54">
        <f t="shared" si="2"/>
        <v>1</v>
      </c>
      <c r="S54">
        <f t="shared" si="2"/>
        <v>2</v>
      </c>
      <c r="T54">
        <f t="shared" si="2"/>
        <v>2</v>
      </c>
      <c r="U54">
        <f t="shared" si="2"/>
        <v>0</v>
      </c>
      <c r="V54">
        <f t="shared" si="2"/>
        <v>-2</v>
      </c>
      <c r="W54">
        <f t="shared" si="2"/>
        <v>-2</v>
      </c>
      <c r="X54">
        <f t="shared" si="2"/>
        <v>-1</v>
      </c>
      <c r="Y54">
        <f t="shared" si="2"/>
        <v>0</v>
      </c>
      <c r="Z54">
        <f t="shared" si="2"/>
        <v>1</v>
      </c>
    </row>
    <row r="55" spans="11:26" x14ac:dyDescent="0.25">
      <c r="K55" t="s">
        <v>12</v>
      </c>
      <c r="L55">
        <f t="shared" si="2"/>
        <v>-3</v>
      </c>
      <c r="M55">
        <f t="shared" si="2"/>
        <v>-2</v>
      </c>
      <c r="N55">
        <f t="shared" si="2"/>
        <v>-3</v>
      </c>
      <c r="O55">
        <f t="shared" si="2"/>
        <v>-1</v>
      </c>
      <c r="P55">
        <f t="shared" si="2"/>
        <v>-1</v>
      </c>
      <c r="Q55">
        <f t="shared" si="2"/>
        <v>-1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  <c r="V55">
        <f t="shared" si="2"/>
        <v>-2</v>
      </c>
      <c r="W55">
        <f t="shared" si="2"/>
        <v>-1</v>
      </c>
      <c r="X55">
        <f t="shared" si="2"/>
        <v>0</v>
      </c>
      <c r="Y55">
        <f t="shared" si="2"/>
        <v>1</v>
      </c>
      <c r="Z55">
        <f t="shared" si="2"/>
        <v>0</v>
      </c>
    </row>
    <row r="56" spans="11:26" x14ac:dyDescent="0.25">
      <c r="K56" t="s">
        <v>14</v>
      </c>
      <c r="L56">
        <f t="shared" si="2"/>
        <v>-3</v>
      </c>
      <c r="M56">
        <f t="shared" si="2"/>
        <v>-2</v>
      </c>
      <c r="N56">
        <f t="shared" si="2"/>
        <v>-3</v>
      </c>
      <c r="O56">
        <f t="shared" si="2"/>
        <v>-1</v>
      </c>
      <c r="P56">
        <f t="shared" si="2"/>
        <v>-1</v>
      </c>
      <c r="Q56">
        <f t="shared" si="2"/>
        <v>-3</v>
      </c>
      <c r="R56">
        <f t="shared" si="2"/>
        <v>-1</v>
      </c>
      <c r="S56">
        <f t="shared" si="2"/>
        <v>0</v>
      </c>
      <c r="T56">
        <f t="shared" si="2"/>
        <v>0</v>
      </c>
      <c r="U56">
        <f t="shared" si="2"/>
        <v>1</v>
      </c>
      <c r="V56">
        <f t="shared" si="2"/>
        <v>-3</v>
      </c>
      <c r="W56">
        <f t="shared" si="2"/>
        <v>-1</v>
      </c>
      <c r="X56">
        <f t="shared" si="2"/>
        <v>0</v>
      </c>
      <c r="Y56">
        <f t="shared" si="2"/>
        <v>-1</v>
      </c>
      <c r="Z56">
        <f t="shared" si="2"/>
        <v>0</v>
      </c>
    </row>
    <row r="57" spans="11:26" x14ac:dyDescent="0.25">
      <c r="K57" t="s">
        <v>17</v>
      </c>
      <c r="L57">
        <f t="shared" si="2"/>
        <v>-3</v>
      </c>
      <c r="M57">
        <f t="shared" si="2"/>
        <v>-2</v>
      </c>
      <c r="N57">
        <f t="shared" si="2"/>
        <v>-3</v>
      </c>
      <c r="O57">
        <f t="shared" si="2"/>
        <v>-1</v>
      </c>
      <c r="P57">
        <f t="shared" si="2"/>
        <v>-1</v>
      </c>
      <c r="Q57">
        <f t="shared" si="2"/>
        <v>-2</v>
      </c>
      <c r="R57">
        <f t="shared" si="2"/>
        <v>0</v>
      </c>
      <c r="S57">
        <f t="shared" si="2"/>
        <v>0</v>
      </c>
      <c r="T57">
        <f t="shared" si="2"/>
        <v>-1</v>
      </c>
      <c r="U57">
        <f t="shared" si="2"/>
        <v>1</v>
      </c>
      <c r="V57">
        <f t="shared" si="2"/>
        <v>-2</v>
      </c>
      <c r="W57">
        <f t="shared" si="2"/>
        <v>-1</v>
      </c>
      <c r="X57">
        <f t="shared" si="2"/>
        <v>0</v>
      </c>
      <c r="Y57">
        <f t="shared" si="2"/>
        <v>1</v>
      </c>
      <c r="Z57">
        <f t="shared" si="2"/>
        <v>0</v>
      </c>
    </row>
    <row r="58" spans="11:26" x14ac:dyDescent="0.25">
      <c r="K58" t="s">
        <v>20</v>
      </c>
      <c r="L58">
        <f t="shared" si="2"/>
        <v>-3</v>
      </c>
      <c r="M58">
        <f t="shared" si="2"/>
        <v>-2</v>
      </c>
      <c r="N58">
        <f t="shared" si="2"/>
        <v>-3</v>
      </c>
      <c r="O58">
        <f t="shared" si="2"/>
        <v>-1</v>
      </c>
      <c r="P58">
        <f t="shared" si="2"/>
        <v>0</v>
      </c>
      <c r="Q58">
        <f t="shared" si="2"/>
        <v>-2</v>
      </c>
      <c r="R58">
        <f t="shared" si="2"/>
        <v>-1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-3</v>
      </c>
      <c r="W58">
        <f t="shared" si="2"/>
        <v>-1</v>
      </c>
      <c r="X58">
        <f t="shared" si="2"/>
        <v>0</v>
      </c>
      <c r="Y58">
        <f t="shared" si="2"/>
        <v>-1</v>
      </c>
      <c r="Z58">
        <f t="shared" si="2"/>
        <v>1</v>
      </c>
    </row>
    <row r="59" spans="11:26" x14ac:dyDescent="0.25">
      <c r="K59" t="s">
        <v>23</v>
      </c>
      <c r="L59">
        <f t="shared" si="2"/>
        <v>-3</v>
      </c>
      <c r="M59">
        <f t="shared" si="2"/>
        <v>-1</v>
      </c>
      <c r="N59">
        <f t="shared" si="2"/>
        <v>-2</v>
      </c>
      <c r="O59">
        <f t="shared" si="2"/>
        <v>-1</v>
      </c>
      <c r="P59">
        <f t="shared" si="2"/>
        <v>-1</v>
      </c>
      <c r="Q59">
        <f t="shared" si="2"/>
        <v>-3</v>
      </c>
      <c r="R59">
        <f t="shared" si="2"/>
        <v>-3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-3</v>
      </c>
      <c r="W59">
        <f t="shared" si="2"/>
        <v>-1</v>
      </c>
      <c r="X59">
        <f t="shared" si="2"/>
        <v>0</v>
      </c>
      <c r="Y59">
        <f t="shared" si="2"/>
        <v>-1</v>
      </c>
      <c r="Z59">
        <f t="shared" si="2"/>
        <v>-1</v>
      </c>
    </row>
    <row r="60" spans="11:26" x14ac:dyDescent="0.25">
      <c r="K60" t="s">
        <v>26</v>
      </c>
      <c r="L60">
        <f t="shared" si="2"/>
        <v>-3</v>
      </c>
      <c r="M60">
        <f t="shared" si="2"/>
        <v>-3</v>
      </c>
      <c r="N60">
        <f t="shared" si="2"/>
        <v>-2</v>
      </c>
      <c r="O60">
        <f t="shared" si="2"/>
        <v>-1</v>
      </c>
      <c r="P60">
        <f t="shared" si="2"/>
        <v>0</v>
      </c>
      <c r="Q60">
        <f t="shared" si="2"/>
        <v>-1</v>
      </c>
      <c r="R60">
        <f t="shared" si="2"/>
        <v>0</v>
      </c>
      <c r="S60">
        <f t="shared" si="2"/>
        <v>1</v>
      </c>
      <c r="T60">
        <f t="shared" si="2"/>
        <v>1</v>
      </c>
      <c r="U60">
        <f t="shared" si="2"/>
        <v>0</v>
      </c>
      <c r="V60">
        <f t="shared" si="2"/>
        <v>-1</v>
      </c>
      <c r="W60">
        <f t="shared" si="2"/>
        <v>0</v>
      </c>
      <c r="X60">
        <f t="shared" si="2"/>
        <v>-3</v>
      </c>
      <c r="Y60">
        <f t="shared" si="2"/>
        <v>-2</v>
      </c>
      <c r="Z60">
        <f t="shared" si="2"/>
        <v>0</v>
      </c>
    </row>
    <row r="61" spans="11:26" x14ac:dyDescent="0.25">
      <c r="K61" t="s">
        <v>29</v>
      </c>
      <c r="L61">
        <f t="shared" si="2"/>
        <v>-3</v>
      </c>
      <c r="M61">
        <f t="shared" si="2"/>
        <v>-2</v>
      </c>
      <c r="N61">
        <f t="shared" si="2"/>
        <v>-3</v>
      </c>
      <c r="O61">
        <f t="shared" si="2"/>
        <v>0</v>
      </c>
      <c r="P61">
        <f t="shared" si="2"/>
        <v>0</v>
      </c>
      <c r="Q61">
        <f t="shared" si="2"/>
        <v>-3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-2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1:26" x14ac:dyDescent="0.25">
      <c r="K62" t="s">
        <v>32</v>
      </c>
      <c r="L62">
        <f t="shared" si="2"/>
        <v>-3</v>
      </c>
      <c r="M62">
        <f t="shared" si="2"/>
        <v>-3</v>
      </c>
      <c r="N62">
        <f t="shared" si="2"/>
        <v>-2</v>
      </c>
      <c r="O62">
        <f t="shared" si="2"/>
        <v>-2</v>
      </c>
      <c r="P62">
        <f t="shared" si="2"/>
        <v>-2</v>
      </c>
      <c r="Q62">
        <f t="shared" si="2"/>
        <v>-3</v>
      </c>
      <c r="R62">
        <f t="shared" si="2"/>
        <v>-1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-3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</row>
    <row r="63" spans="11:26" x14ac:dyDescent="0.25">
      <c r="K63" t="s">
        <v>35</v>
      </c>
      <c r="L63">
        <f t="shared" si="2"/>
        <v>-3</v>
      </c>
      <c r="M63">
        <f t="shared" si="2"/>
        <v>-3</v>
      </c>
      <c r="N63">
        <f t="shared" si="2"/>
        <v>-3</v>
      </c>
      <c r="O63">
        <f t="shared" si="2"/>
        <v>-2</v>
      </c>
      <c r="P63">
        <f t="shared" si="2"/>
        <v>-2</v>
      </c>
      <c r="Q63">
        <f t="shared" si="2"/>
        <v>-3</v>
      </c>
      <c r="R63">
        <f t="shared" si="2"/>
        <v>-2</v>
      </c>
      <c r="S63">
        <f t="shared" si="2"/>
        <v>1</v>
      </c>
      <c r="T63">
        <f t="shared" si="2"/>
        <v>2</v>
      </c>
      <c r="U63">
        <f t="shared" si="2"/>
        <v>-1</v>
      </c>
      <c r="V63">
        <f t="shared" si="2"/>
        <v>-3</v>
      </c>
      <c r="W63">
        <f t="shared" si="2"/>
        <v>-1</v>
      </c>
      <c r="X63">
        <f t="shared" si="2"/>
        <v>-2</v>
      </c>
      <c r="Y63">
        <f t="shared" si="2"/>
        <v>-1</v>
      </c>
      <c r="Z63">
        <f t="shared" si="2"/>
        <v>-1</v>
      </c>
    </row>
    <row r="64" spans="11:26" x14ac:dyDescent="0.25">
      <c r="K64" t="s">
        <v>38</v>
      </c>
      <c r="L64">
        <f>L50*(-1)</f>
        <v>-3</v>
      </c>
      <c r="M64">
        <f t="shared" ref="M64:Z64" si="3">M50*(-1)</f>
        <v>-2</v>
      </c>
      <c r="N64">
        <f t="shared" si="3"/>
        <v>-2</v>
      </c>
      <c r="O64">
        <f t="shared" si="3"/>
        <v>-2</v>
      </c>
      <c r="P64">
        <f t="shared" si="3"/>
        <v>-1</v>
      </c>
      <c r="Q64">
        <f t="shared" si="3"/>
        <v>-1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1</v>
      </c>
      <c r="V64">
        <f t="shared" si="3"/>
        <v>-2</v>
      </c>
      <c r="W64">
        <f t="shared" si="3"/>
        <v>-2</v>
      </c>
      <c r="X64">
        <f t="shared" si="3"/>
        <v>0</v>
      </c>
      <c r="Y64">
        <f t="shared" si="3"/>
        <v>1</v>
      </c>
      <c r="Z64">
        <f t="shared" si="3"/>
        <v>-1</v>
      </c>
    </row>
    <row r="67" spans="24:24" x14ac:dyDescent="0.25">
      <c r="X67">
        <f>AVERAGE(X52:X64)</f>
        <v>-0.46153846153846156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F1" workbookViewId="0">
      <selection activeCell="H15" sqref="H15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  <row r="15" spans="1:24" x14ac:dyDescent="0.25">
      <c r="C15">
        <f>AVERAGE(C1:C13)</f>
        <v>1.2307692307692308</v>
      </c>
      <c r="H15">
        <f>AVERAGE(H1:H13)</f>
        <v>1.6153846153846154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topLeftCell="B6" zoomScale="85" zoomScaleNormal="85" workbookViewId="0">
      <selection activeCell="AS15" sqref="AS15"/>
    </sheetView>
  </sheetViews>
  <sheetFormatPr defaultRowHeight="15" x14ac:dyDescent="0.25"/>
  <cols>
    <col min="2" max="2" width="15.28515625" customWidth="1"/>
    <col min="3" max="3" width="14.28515625" bestFit="1" customWidth="1"/>
    <col min="4" max="4" width="14.42578125" bestFit="1" customWidth="1"/>
    <col min="5" max="5" width="13.42578125" customWidth="1"/>
    <col min="6" max="6" width="13.42578125" bestFit="1" customWidth="1"/>
    <col min="7" max="13" width="14.28515625" bestFit="1" customWidth="1"/>
    <col min="14" max="15" width="15.28515625" bestFit="1" customWidth="1"/>
    <col min="16" max="19" width="13.42578125" bestFit="1" customWidth="1"/>
    <col min="20" max="22" width="14.28515625" bestFit="1" customWidth="1"/>
    <col min="23" max="24" width="13.42578125" bestFit="1" customWidth="1"/>
    <col min="29" max="29" width="9.85546875" bestFit="1" customWidth="1"/>
  </cols>
  <sheetData>
    <row r="1" spans="1:51" x14ac:dyDescent="0.25">
      <c r="A1" t="s">
        <v>41</v>
      </c>
      <c r="B1" t="s">
        <v>114</v>
      </c>
      <c r="C1" t="s">
        <v>115</v>
      </c>
      <c r="D1" t="s">
        <v>97</v>
      </c>
      <c r="E1" t="s">
        <v>98</v>
      </c>
      <c r="F1" t="s">
        <v>98</v>
      </c>
      <c r="G1" t="s">
        <v>98</v>
      </c>
      <c r="H1" t="s">
        <v>100</v>
      </c>
      <c r="I1" t="s">
        <v>99</v>
      </c>
      <c r="J1" t="s">
        <v>96</v>
      </c>
      <c r="K1" t="s">
        <v>122</v>
      </c>
      <c r="L1" t="s">
        <v>95</v>
      </c>
      <c r="M1" t="s">
        <v>123</v>
      </c>
      <c r="N1" t="s">
        <v>119</v>
      </c>
      <c r="O1" t="s">
        <v>124</v>
      </c>
      <c r="P1" t="s">
        <v>118</v>
      </c>
      <c r="Q1" t="s">
        <v>117</v>
      </c>
      <c r="R1" t="s">
        <v>94</v>
      </c>
      <c r="S1" t="s">
        <v>120</v>
      </c>
      <c r="T1" t="s">
        <v>93</v>
      </c>
      <c r="U1" t="s">
        <v>125</v>
      </c>
      <c r="V1" t="s">
        <v>113</v>
      </c>
      <c r="W1" t="s">
        <v>116</v>
      </c>
      <c r="X1" t="s">
        <v>121</v>
      </c>
    </row>
    <row r="2" spans="1:51" x14ac:dyDescent="0.25">
      <c r="A2" t="s">
        <v>67</v>
      </c>
      <c r="B2">
        <f>AVERAGE(WynikiScenariusza1!C1:C13)</f>
        <v>1.2307692307692308</v>
      </c>
      <c r="C2">
        <f>AVERAGE(WynikiScenariusza1!E1:E13)</f>
        <v>2.6153846153846154</v>
      </c>
      <c r="D2">
        <f>AVERAGE(WynikiScenariusza1!H1:H13)</f>
        <v>1.6153846153846154</v>
      </c>
      <c r="E2">
        <f>AVERAGE(WynikiScenariusza1!V1:V13)</f>
        <v>2.6153846153846154</v>
      </c>
      <c r="F2">
        <f>AVERAGE(WynikiScenariusza1!W1:W13)</f>
        <v>2.5384615384615383</v>
      </c>
      <c r="G2">
        <f>AVERAGE(WynikiScenariusza1!X1:X13)</f>
        <v>2.3846153846153846</v>
      </c>
      <c r="H2">
        <f>AVERAGE(WynikiScenariusza1!T1:T13)</f>
        <v>1.7692307692307692</v>
      </c>
      <c r="I2">
        <f>AVERAGE(WynikiScenariusza1!S1:S13)</f>
        <v>3.2307692307692308</v>
      </c>
      <c r="J2">
        <f>AVERAGE(WynikiScenariusza1!U1:U13)</f>
        <v>2.1538461538461537</v>
      </c>
      <c r="K2">
        <f>AVERAGE(WynikiScenariusza1!O1:O13)</f>
        <v>3.9230769230769229</v>
      </c>
      <c r="L2">
        <f>AVERAGE(WynikiScenariusza1!J1:J13)</f>
        <v>2.9230769230769229</v>
      </c>
      <c r="M2">
        <f>AVERAGE(WynikiScenariusza1!P1:P13)</f>
        <v>4.1538461538461542</v>
      </c>
      <c r="N2">
        <f>AVERAGE(WynikiScenariusza1!K1:K13)</f>
        <v>3.3076923076923075</v>
      </c>
      <c r="O2">
        <f>AVERAGE(WynikiScenariusza1!Q1:Q13)</f>
        <v>4.384615384615385</v>
      </c>
      <c r="P2">
        <f>AVERAGE(WynikiScenariusza1!L1:L13)</f>
        <v>3.4615384615384617</v>
      </c>
      <c r="Q2">
        <f>AVERAGE(WynikiScenariusza1!F1:F13)</f>
        <v>4.384615384615385</v>
      </c>
      <c r="R2">
        <f>AVERAGE(WynikiScenariusza1!G1:G13)</f>
        <v>3.6153846153846154</v>
      </c>
      <c r="S2">
        <f>AVERAGE(WynikiScenariusza1!M1:M13)</f>
        <v>3.9230769230769229</v>
      </c>
      <c r="T2">
        <f>AVERAGE(WynikiScenariusza1!I1:I13)</f>
        <v>4.1538461538461542</v>
      </c>
      <c r="U2">
        <f>AVERAGE(WynikiScenariusza1!R1:R13)</f>
        <v>4.0769230769230766</v>
      </c>
      <c r="V2">
        <f>AVERAGE(WynikiScenariusza1!B1:B13)</f>
        <v>4.4615384615384617</v>
      </c>
      <c r="W2">
        <f>AVERAGE(WynikiScenariusza1!D1:D13)</f>
        <v>4.8461538461538458</v>
      </c>
      <c r="X2">
        <f>AVERAGE(WynikiScenariusza1!N1:N13)</f>
        <v>4.5384615384615383</v>
      </c>
    </row>
    <row r="3" spans="1:51" x14ac:dyDescent="0.25">
      <c r="A3" t="s">
        <v>68</v>
      </c>
      <c r="B3">
        <f>MIN(WynikiScenariusza1!C1:C13)</f>
        <v>1</v>
      </c>
      <c r="C3">
        <f>MIN(WynikiScenariusza1!E1:E13)</f>
        <v>1</v>
      </c>
      <c r="D3">
        <f>MIN(WynikiScenariusza1!H1:H13)</f>
        <v>1</v>
      </c>
      <c r="E3">
        <f>MIN(WynikiScenariusza1!V1:V13)</f>
        <v>2</v>
      </c>
      <c r="F3">
        <f>MIN(WynikiScenariusza1!W1:W13)</f>
        <v>2</v>
      </c>
      <c r="G3">
        <f>MIN(WynikiScenariusza1!X1:X13)</f>
        <v>1</v>
      </c>
      <c r="H3">
        <f>MIN(WynikiScenariusza1!T1:T13)</f>
        <v>1</v>
      </c>
      <c r="I3">
        <f>MIN(WynikiScenariusza1!S1:S13)</f>
        <v>2</v>
      </c>
      <c r="J3">
        <f>MIN(WynikiScenariusza1!U1:U13)</f>
        <v>1</v>
      </c>
      <c r="K3">
        <f>MIN(WynikiScenariusza1!O1:O13)</f>
        <v>2</v>
      </c>
      <c r="L3">
        <f>MIN(WynikiScenariusza1!J1:J13)</f>
        <v>2</v>
      </c>
      <c r="M3">
        <f>MIN(WynikiScenariusza1!P1:P13)</f>
        <v>3</v>
      </c>
      <c r="N3">
        <f>MIN(WynikiScenariusza1!K1:K13)</f>
        <v>2</v>
      </c>
      <c r="O3">
        <f>MIN(WynikiScenariusza1!Q1:Q13)</f>
        <v>3</v>
      </c>
      <c r="P3">
        <f>MIN(WynikiScenariusza1!L1:L13)</f>
        <v>2</v>
      </c>
      <c r="Q3">
        <f>MIN(WynikiScenariusza1!F1:F13)</f>
        <v>3</v>
      </c>
      <c r="R3">
        <f>MIN(WynikiScenariusza1!G1:G13)</f>
        <v>2</v>
      </c>
      <c r="S3">
        <f>MIN(WynikiScenariusza1!M1:M13)</f>
        <v>3</v>
      </c>
      <c r="T3">
        <f>MIN(WynikiScenariusza1!I1:I13)</f>
        <v>3</v>
      </c>
      <c r="U3">
        <f>MIN(WynikiScenariusza1!R1:R13)</f>
        <v>3</v>
      </c>
      <c r="V3">
        <f>MIN(WynikiScenariusza1!B1:B13)</f>
        <v>3</v>
      </c>
      <c r="W3">
        <f>MIN(WynikiScenariusza1!D1:D13)</f>
        <v>4</v>
      </c>
      <c r="X3">
        <f>MIN(WynikiScenariusza1!N1:N13)</f>
        <v>3</v>
      </c>
    </row>
    <row r="4" spans="1:51" x14ac:dyDescent="0.25">
      <c r="A4" t="s">
        <v>69</v>
      </c>
      <c r="B4">
        <f>MAX(WynikiScenariusza1!C1:C13)</f>
        <v>2</v>
      </c>
      <c r="C4">
        <f>MAX(WynikiScenariusza1!E1:E13)</f>
        <v>4</v>
      </c>
      <c r="D4">
        <f>MAX(WynikiScenariusza1!H1:H13)</f>
        <v>3</v>
      </c>
      <c r="E4">
        <f>MAX(WynikiScenariusza1!V1:V13)</f>
        <v>3</v>
      </c>
      <c r="F4">
        <f>MAX(WynikiScenariusza1!W1:W13)</f>
        <v>3</v>
      </c>
      <c r="G4">
        <f>MAX(WynikiScenariusza1!X1:X13)</f>
        <v>3</v>
      </c>
      <c r="H4">
        <f>MAX(WynikiScenariusza1!T1:T13)</f>
        <v>3</v>
      </c>
      <c r="I4">
        <f>MAX(WynikiScenariusza1!S1:S13)</f>
        <v>4</v>
      </c>
      <c r="J4">
        <f>MAX(WynikiScenariusza1!U1:U13)</f>
        <v>3</v>
      </c>
      <c r="K4">
        <f>MAX(WynikiScenariusza1!O1:O13)</f>
        <v>5</v>
      </c>
      <c r="L4">
        <f>MAX(WynikiScenariusza1!J1:J13)</f>
        <v>4</v>
      </c>
      <c r="M4">
        <f>MAX(WynikiScenariusza1!P1:P13)</f>
        <v>5</v>
      </c>
      <c r="N4">
        <f>MAX(WynikiScenariusza1!K1:K13)</f>
        <v>4</v>
      </c>
      <c r="O4">
        <f>MAX(WynikiScenariusza1!Q1:Q13)</f>
        <v>5</v>
      </c>
      <c r="P4">
        <f>MAX(WynikiScenariusza1!L1:L13)</f>
        <v>5</v>
      </c>
      <c r="Q4">
        <f>MAX(WynikiScenariusza1!F1:F13)</f>
        <v>5</v>
      </c>
      <c r="R4">
        <f>MAX(WynikiScenariusza1!G1:G13)</f>
        <v>5</v>
      </c>
      <c r="S4">
        <f>MAX(WynikiScenariusza1!M1:M13)</f>
        <v>5</v>
      </c>
      <c r="T4">
        <f>MAX(WynikiScenariusza1!I1:I13)</f>
        <v>5</v>
      </c>
      <c r="U4">
        <f>MAX(WynikiScenariusza1!R1:R13)</f>
        <v>5</v>
      </c>
      <c r="V4">
        <f>MAX(WynikiScenariusza1!B1:B13)</f>
        <v>5</v>
      </c>
      <c r="W4">
        <f>MAX(WynikiScenariusza1!D1:D13)</f>
        <v>5</v>
      </c>
      <c r="X4">
        <f>MAX(WynikiScenariusza1!N1:N13)</f>
        <v>5</v>
      </c>
    </row>
    <row r="5" spans="1:51" x14ac:dyDescent="0.25">
      <c r="A5" t="s">
        <v>42</v>
      </c>
    </row>
    <row r="6" spans="1:51" x14ac:dyDescent="0.25">
      <c r="A6" t="s">
        <v>67</v>
      </c>
      <c r="B6">
        <f>AVERAGE(WynikiScenariusza2!C1:C13)</f>
        <v>1.0769230769230769</v>
      </c>
      <c r="C6">
        <f>AVERAGE(WynikiScenariusza2!E1:E13)</f>
        <v>2.3846153846153846</v>
      </c>
      <c r="D6">
        <f>AVERAGE(WynikiScenariusza2!H1:H13)</f>
        <v>1.4615384615384615</v>
      </c>
      <c r="E6">
        <f>AVERAGE(WynikiScenariusza2!V1:V13)</f>
        <v>2.6923076923076925</v>
      </c>
      <c r="F6">
        <f>AVERAGE(WynikiScenariusza2!W1:W13)</f>
        <v>2.5384615384615383</v>
      </c>
      <c r="G6">
        <f>AVERAGE(WynikiScenariusza2!X1:X13)</f>
        <v>2.4615384615384617</v>
      </c>
      <c r="H6">
        <f>AVERAGE(WynikiScenariusza2!T1:T13)</f>
        <v>1.5384615384615385</v>
      </c>
      <c r="I6">
        <f>AVERAGE(WynikiScenariusza2!S1:S13)</f>
        <v>3.1538461538461537</v>
      </c>
      <c r="J6">
        <f>AVERAGE(WynikiScenariusza2!U1:U13)</f>
        <v>2.3076923076923075</v>
      </c>
      <c r="K6">
        <f>AVERAGE(WynikiScenariusza2!O1:O13)</f>
        <v>3.7692307692307692</v>
      </c>
      <c r="L6">
        <f>AVERAGE(WynikiScenariusza2!J1:J13)</f>
        <v>3</v>
      </c>
      <c r="M6">
        <f>AVERAGE(WynikiScenariusza2!P1:P13)</f>
        <v>4.0769230769230766</v>
      </c>
      <c r="N6">
        <f>AVERAGE(WynikiScenariusza2!K1:K13)</f>
        <v>3.5384615384615383</v>
      </c>
      <c r="O6">
        <f>AVERAGE(WynikiScenariusza2!Q1:Q13)</f>
        <v>4.1538461538461542</v>
      </c>
      <c r="P6">
        <f>AVERAGE(WynikiScenariusza2!L1:L13)</f>
        <v>3.8461538461538463</v>
      </c>
      <c r="Q6">
        <f>AVERAGE(WynikiScenariusza2!F1:F13)</f>
        <v>4</v>
      </c>
      <c r="R6">
        <f>AVERAGE(WynikiScenariusza2!G1:G13)</f>
        <v>3.7692307692307692</v>
      </c>
      <c r="S6">
        <f>AVERAGE(WynikiScenariusza2!M1:M13)</f>
        <v>4.0769230769230766</v>
      </c>
      <c r="T6">
        <f>AVERAGE(WynikiScenariusza2!I1:I13)</f>
        <v>4.0769230769230766</v>
      </c>
      <c r="U6">
        <f>AVERAGE(WynikiScenariusza2!R1:R13)</f>
        <v>4.2307692307692308</v>
      </c>
      <c r="V6">
        <f>AVERAGE(WynikiScenariusza2!B1:B13)</f>
        <v>4.2307692307692308</v>
      </c>
      <c r="W6">
        <f>AVERAGE(WynikiScenariusza2!D1:D13)</f>
        <v>4.6923076923076925</v>
      </c>
      <c r="X6">
        <f>AVERAGE(WynikiScenariusza2!N1:N13)</f>
        <v>4.4615384615384617</v>
      </c>
    </row>
    <row r="7" spans="1:51" x14ac:dyDescent="0.25">
      <c r="A7" t="s">
        <v>68</v>
      </c>
      <c r="B7">
        <f>MIN(WynikiScenariusza2!C1:C13)</f>
        <v>1</v>
      </c>
      <c r="C7">
        <f>MIN(WynikiScenariusza2!E1:E13)</f>
        <v>2</v>
      </c>
      <c r="D7">
        <f>MIN(WynikiScenariusza2!H1:H13)</f>
        <v>1</v>
      </c>
      <c r="E7">
        <f>MIN(WynikiScenariusza2!V1:V13)</f>
        <v>2</v>
      </c>
      <c r="F7">
        <f>MIN(WynikiScenariusza2!W1:W13)</f>
        <v>1</v>
      </c>
      <c r="G7">
        <f>MIN(WynikiScenariusza2!X1:X13)</f>
        <v>1</v>
      </c>
      <c r="H7">
        <f>MIN(WynikiScenariusza2!T1:T13)</f>
        <v>1</v>
      </c>
      <c r="I7">
        <f>MIN(WynikiScenariusza2!S1:S13)</f>
        <v>2</v>
      </c>
      <c r="J7">
        <f>MIN(WynikiScenariusza2!U1:U13)</f>
        <v>1</v>
      </c>
      <c r="K7">
        <f>MIN(WynikiScenariusza2!O1:O13)</f>
        <v>3</v>
      </c>
      <c r="L7">
        <f>MIN(WynikiScenariusza2!J1:J13)</f>
        <v>2</v>
      </c>
      <c r="M7">
        <f>MIN(WynikiScenariusza2!P1:P13)</f>
        <v>3</v>
      </c>
      <c r="N7">
        <f>MIN(WynikiScenariusza2!K1:K13)</f>
        <v>3</v>
      </c>
      <c r="O7">
        <f>MIN(WynikiScenariusza2!Q1:Q13)</f>
        <v>2</v>
      </c>
      <c r="P7">
        <f>MIN(WynikiScenariusza2!L1:L13)</f>
        <v>3</v>
      </c>
      <c r="Q7">
        <f>MIN(WynikiScenariusza2!F1:F13)</f>
        <v>2</v>
      </c>
      <c r="R7">
        <f>MIN(WynikiScenariusza2!G1:G13)</f>
        <v>1</v>
      </c>
      <c r="S7">
        <f>MIN(WynikiScenariusza2!M1:M13)</f>
        <v>3</v>
      </c>
      <c r="T7">
        <f>MIN(WynikiScenariusza2!I1:I13)</f>
        <v>2</v>
      </c>
      <c r="U7">
        <f>MIN(WynikiScenariusza2!R1:R13)</f>
        <v>3</v>
      </c>
      <c r="V7">
        <f>MIN(WynikiScenariusza2!B1:B13)</f>
        <v>3</v>
      </c>
      <c r="W7">
        <f>MIN(WynikiScenariusza2!D1:D13)</f>
        <v>3</v>
      </c>
      <c r="X7">
        <f>MIN(WynikiScenariusza2!N1:N13)</f>
        <v>3</v>
      </c>
    </row>
    <row r="8" spans="1:51" x14ac:dyDescent="0.25">
      <c r="A8" t="s">
        <v>69</v>
      </c>
      <c r="B8">
        <f>MAX(WynikiScenariusza2!C1:C13)</f>
        <v>2</v>
      </c>
      <c r="C8">
        <f>MAX(WynikiScenariusza2!E1:E13)</f>
        <v>3</v>
      </c>
      <c r="D8">
        <f>MAX(WynikiScenariusza2!H1:H13)</f>
        <v>2</v>
      </c>
      <c r="E8">
        <f>MAX(WynikiScenariusza2!V1:V13)</f>
        <v>4</v>
      </c>
      <c r="F8">
        <f>MAX(WynikiScenariusza2!W1:W13)</f>
        <v>3</v>
      </c>
      <c r="G8">
        <f>MAX(WynikiScenariusza2!X1:X13)</f>
        <v>4</v>
      </c>
      <c r="H8">
        <f>MAX(WynikiScenariusza2!T1:T13)</f>
        <v>2</v>
      </c>
      <c r="I8">
        <f>MAX(WynikiScenariusza2!S1:S13)</f>
        <v>4</v>
      </c>
      <c r="J8">
        <f>MAX(WynikiScenariusza2!U1:U13)</f>
        <v>3</v>
      </c>
      <c r="K8">
        <f>MAX(WynikiScenariusza2!O1:O13)</f>
        <v>4</v>
      </c>
      <c r="L8">
        <f>MAX(WynikiScenariusza2!J1:J13)</f>
        <v>4</v>
      </c>
      <c r="M8">
        <f>MAX(WynikiScenariusza2!P1:P13)</f>
        <v>5</v>
      </c>
      <c r="N8">
        <f>MAX(WynikiScenariusza2!K1:K13)</f>
        <v>5</v>
      </c>
      <c r="O8">
        <f>MAX(WynikiScenariusza2!Q1:Q13)</f>
        <v>5</v>
      </c>
      <c r="P8">
        <f>MAX(WynikiScenariusza2!L1:L13)</f>
        <v>5</v>
      </c>
      <c r="Q8">
        <f>MAX(WynikiScenariusza2!F1:F13)</f>
        <v>5</v>
      </c>
      <c r="R8">
        <f>MAX(WynikiScenariusza2!G1:G13)</f>
        <v>5</v>
      </c>
      <c r="S8">
        <f>MAX(WynikiScenariusza2!M1:M13)</f>
        <v>5</v>
      </c>
      <c r="T8">
        <f>MAX(WynikiScenariusza2!I1:I13)</f>
        <v>5</v>
      </c>
      <c r="U8">
        <f>MAX(WynikiScenariusza2!R1:R13)</f>
        <v>5</v>
      </c>
      <c r="V8">
        <f>MAX(WynikiScenariusza2!B1:B13)</f>
        <v>5</v>
      </c>
      <c r="W8">
        <f>MAX(WynikiScenariusza2!D1:D13)</f>
        <v>5</v>
      </c>
      <c r="X8">
        <f>MAX(WynikiScenariusza2!N1:N13)</f>
        <v>5</v>
      </c>
    </row>
    <row r="9" spans="1:51" x14ac:dyDescent="0.25">
      <c r="A9" s="9" t="s">
        <v>110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51" x14ac:dyDescent="0.25">
      <c r="A10" s="9" t="s">
        <v>67</v>
      </c>
      <c r="B10" s="9">
        <f>AVERAGE(WynikiScenariusza3!L52:L64)</f>
        <v>-3</v>
      </c>
      <c r="C10" s="9">
        <f>AVERAGE(WynikiScenariusza3!M52:M64)</f>
        <v>-2.0769230769230771</v>
      </c>
      <c r="D10" s="9">
        <f>AVERAGE(WynikiScenariusza3!N52:N64)</f>
        <v>-2.4615384615384617</v>
      </c>
      <c r="E10" s="9">
        <f>AVERAGE(WynikiScenariusza3!O52:O64)</f>
        <v>-1.1538461538461537</v>
      </c>
      <c r="F10" s="9">
        <f>AVERAGE(WynikiScenariusza3!P52:P64)</f>
        <v>-0.61538461538461542</v>
      </c>
      <c r="G10" s="9">
        <f>AVERAGE(WynikiScenariusza3!Q52:Q64)</f>
        <v>-2</v>
      </c>
      <c r="H10" s="9">
        <f>AVERAGE(WynikiScenariusza3!R52:R64)</f>
        <v>-0.61538461538461542</v>
      </c>
      <c r="I10" s="9">
        <f>AVERAGE(WynikiScenariusza3!S52:S64)</f>
        <v>0.38461538461538464</v>
      </c>
      <c r="J10" s="9">
        <f>AVERAGE(WynikiScenariusza3!T52:T64)</f>
        <v>0.53846153846153844</v>
      </c>
      <c r="K10" s="9">
        <f>AVERAGE(WynikiScenariusza3!U52:U64)</f>
        <v>0.38461538461538464</v>
      </c>
      <c r="L10" s="9">
        <f>AVERAGE(WynikiScenariusza3!V52:V64)</f>
        <v>-2.3076923076923075</v>
      </c>
      <c r="M10" s="9">
        <f>AVERAGE(WynikiScenariusza3!W52:W64)</f>
        <v>-0.92307692307692313</v>
      </c>
      <c r="N10" s="9">
        <f>AVERAGE(WynikiScenariusza3!X52:X64)</f>
        <v>-0.46153846153846156</v>
      </c>
      <c r="O10" s="9">
        <f>AVERAGE(WynikiScenariusza3!Y52:Y64)</f>
        <v>-0.15384615384615385</v>
      </c>
      <c r="P10" s="9">
        <f>AVERAGE(WynikiScenariusza3!Z52:Z64)</f>
        <v>-7.6923076923076927E-2</v>
      </c>
    </row>
    <row r="11" spans="1:51" x14ac:dyDescent="0.25">
      <c r="A11" s="9" t="s">
        <v>111</v>
      </c>
      <c r="B11" s="9">
        <f>MIN(WynikiScenariusza3!L52:L64)</f>
        <v>-3</v>
      </c>
      <c r="C11" s="9">
        <f>MIN(WynikiScenariusza3!M52:M64)</f>
        <v>-3</v>
      </c>
      <c r="D11" s="9">
        <f>MIN(WynikiScenariusza3!N52:N64)</f>
        <v>-3</v>
      </c>
      <c r="E11" s="9">
        <f>MIN(WynikiScenariusza3!O52:O64)</f>
        <v>-2</v>
      </c>
      <c r="F11" s="9">
        <f>MIN(WynikiScenariusza3!P52:P64)</f>
        <v>-2</v>
      </c>
      <c r="G11" s="9">
        <f>MIN(WynikiScenariusza3!Q52:Q64)</f>
        <v>-3</v>
      </c>
      <c r="H11" s="9">
        <f>MIN(WynikiScenariusza3!R52:R64)</f>
        <v>-3</v>
      </c>
      <c r="I11" s="9">
        <f>MIN(WynikiScenariusza3!S52:S64)</f>
        <v>0</v>
      </c>
      <c r="J11" s="9">
        <f>MIN(WynikiScenariusza3!T52:T64)</f>
        <v>-1</v>
      </c>
      <c r="K11" s="9">
        <f>MIN(WynikiScenariusza3!U52:U64)</f>
        <v>-1</v>
      </c>
      <c r="L11" s="9">
        <f>MIN(WynikiScenariusza3!V52:V64)</f>
        <v>-3</v>
      </c>
      <c r="M11" s="9">
        <f>MIN(WynikiScenariusza3!W52:W64)</f>
        <v>-2</v>
      </c>
      <c r="N11" s="9">
        <f>MIN(WynikiScenariusza3!X52:X64)</f>
        <v>-3</v>
      </c>
      <c r="O11" s="9">
        <f>MIN(WynikiScenariusza3!Y52:Y64)</f>
        <v>-2</v>
      </c>
      <c r="P11" s="9">
        <f>MIN(WynikiScenariusza3!Z52:Z64)</f>
        <v>-1</v>
      </c>
    </row>
    <row r="12" spans="1:51" x14ac:dyDescent="0.25">
      <c r="A12" s="9" t="s">
        <v>112</v>
      </c>
      <c r="B12" s="9">
        <f>MAX(WynikiScenariusza3!L52:L64)</f>
        <v>-3</v>
      </c>
      <c r="C12" s="9">
        <f>MAX(WynikiScenariusza3!M52:M64)</f>
        <v>-1</v>
      </c>
      <c r="D12" s="9">
        <f>MAX(WynikiScenariusza3!N52:N64)</f>
        <v>-2</v>
      </c>
      <c r="E12" s="9">
        <f>MAX(WynikiScenariusza3!O52:O64)</f>
        <v>0</v>
      </c>
      <c r="F12" s="9">
        <f>MAX(WynikiScenariusza3!P52:P64)</f>
        <v>1</v>
      </c>
      <c r="G12" s="9">
        <f>MAX(WynikiScenariusza3!Q52:Q64)</f>
        <v>-1</v>
      </c>
      <c r="H12" s="9">
        <f>MAX(WynikiScenariusza3!R52:R64)</f>
        <v>1</v>
      </c>
      <c r="I12" s="9">
        <f>MAX(WynikiScenariusza3!S52:S64)</f>
        <v>2</v>
      </c>
      <c r="J12" s="9">
        <f>MAX(WynikiScenariusza3!T52:T64)</f>
        <v>2</v>
      </c>
      <c r="K12" s="9">
        <f>MAX(WynikiScenariusza3!U52:U64)</f>
        <v>2</v>
      </c>
      <c r="L12" s="9">
        <f>MAX(WynikiScenariusza3!V52:V64)</f>
        <v>-1</v>
      </c>
      <c r="M12" s="9">
        <f>MAX(WynikiScenariusza3!W52:W64)</f>
        <v>0</v>
      </c>
      <c r="N12" s="9">
        <f>MAX(WynikiScenariusza3!X52:X64)</f>
        <v>0</v>
      </c>
      <c r="O12" s="9">
        <f>MAX(WynikiScenariusza3!Y52:Y64)</f>
        <v>1</v>
      </c>
      <c r="P12" s="9">
        <f>MAX(WynikiScenariusza3!Z52:Z64)</f>
        <v>1</v>
      </c>
    </row>
    <row r="13" spans="1:51" x14ac:dyDescent="0.25">
      <c r="AC13">
        <f>B2-B6</f>
        <v>0.15384615384615397</v>
      </c>
      <c r="AD13">
        <f t="shared" ref="AD13:BI13" si="0">C2-C6</f>
        <v>0.23076923076923084</v>
      </c>
      <c r="AE13">
        <f t="shared" si="0"/>
        <v>0.15384615384615397</v>
      </c>
      <c r="AF13">
        <f t="shared" si="0"/>
        <v>-7.6923076923077094E-2</v>
      </c>
      <c r="AG13">
        <f t="shared" si="0"/>
        <v>0</v>
      </c>
      <c r="AH13">
        <f t="shared" si="0"/>
        <v>-7.6923076923077094E-2</v>
      </c>
      <c r="AI13">
        <f t="shared" si="0"/>
        <v>0.23076923076923062</v>
      </c>
      <c r="AJ13">
        <f t="shared" si="0"/>
        <v>7.6923076923077094E-2</v>
      </c>
      <c r="AK13">
        <f t="shared" si="0"/>
        <v>-0.15384615384615374</v>
      </c>
      <c r="AL13">
        <f t="shared" si="0"/>
        <v>0.15384615384615374</v>
      </c>
      <c r="AM13">
        <f t="shared" si="0"/>
        <v>-7.6923076923077094E-2</v>
      </c>
      <c r="AN13">
        <f t="shared" si="0"/>
        <v>7.6923076923077538E-2</v>
      </c>
      <c r="AO13">
        <f t="shared" si="0"/>
        <v>-0.23076923076923084</v>
      </c>
      <c r="AP13">
        <f t="shared" si="0"/>
        <v>0.23076923076923084</v>
      </c>
      <c r="AQ13">
        <f t="shared" si="0"/>
        <v>-0.38461538461538458</v>
      </c>
      <c r="AR13">
        <f t="shared" si="0"/>
        <v>0.38461538461538503</v>
      </c>
      <c r="AS13">
        <f t="shared" si="0"/>
        <v>-0.15384615384615374</v>
      </c>
      <c r="AT13">
        <f t="shared" si="0"/>
        <v>-0.15384615384615374</v>
      </c>
      <c r="AU13">
        <f t="shared" si="0"/>
        <v>7.6923076923077538E-2</v>
      </c>
      <c r="AV13">
        <f t="shared" si="0"/>
        <v>-0.15384615384615419</v>
      </c>
      <c r="AW13">
        <f t="shared" si="0"/>
        <v>0.23076923076923084</v>
      </c>
      <c r="AX13">
        <f t="shared" si="0"/>
        <v>0.1538461538461533</v>
      </c>
      <c r="AY13">
        <f t="shared" si="0"/>
        <v>7.692307692307665E-2</v>
      </c>
    </row>
    <row r="14" spans="1:51" x14ac:dyDescent="0.25">
      <c r="B14" s="11">
        <f>ABS(B2-C2)</f>
        <v>1.3846153846153846</v>
      </c>
      <c r="C14" s="11">
        <f>ABS(D2-AVERAGE(E2:G2))</f>
        <v>0.89743589743589736</v>
      </c>
      <c r="D14" s="11">
        <f>ABS(H2-I2)</f>
        <v>1.4615384615384617</v>
      </c>
      <c r="E14" s="11">
        <f>ABS(J2-K2)</f>
        <v>1.7692307692307692</v>
      </c>
      <c r="F14" s="11">
        <f>ABS(L2-M2)</f>
        <v>1.2307692307692313</v>
      </c>
      <c r="G14" s="11">
        <f>ABS(N2-O2)</f>
        <v>1.0769230769230775</v>
      </c>
      <c r="H14" s="11">
        <f>ABS(P2-Q2)</f>
        <v>0.92307692307692335</v>
      </c>
      <c r="I14" s="11">
        <f>ABS(T2-U2)</f>
        <v>7.6923076923077538E-2</v>
      </c>
      <c r="J14" s="11">
        <f>ABS(W2-X2)</f>
        <v>0.30769230769230749</v>
      </c>
      <c r="AC14">
        <f>ABS(AC13)</f>
        <v>0.15384615384615397</v>
      </c>
      <c r="AD14">
        <f t="shared" ref="AD14:AY14" si="1">ABS(AD13)</f>
        <v>0.23076923076923084</v>
      </c>
      <c r="AE14">
        <f t="shared" si="1"/>
        <v>0.15384615384615397</v>
      </c>
      <c r="AF14">
        <f t="shared" si="1"/>
        <v>7.6923076923077094E-2</v>
      </c>
      <c r="AG14">
        <f t="shared" si="1"/>
        <v>0</v>
      </c>
      <c r="AH14">
        <f t="shared" si="1"/>
        <v>7.6923076923077094E-2</v>
      </c>
      <c r="AI14">
        <f t="shared" si="1"/>
        <v>0.23076923076923062</v>
      </c>
      <c r="AJ14">
        <f t="shared" si="1"/>
        <v>7.6923076923077094E-2</v>
      </c>
      <c r="AK14">
        <f t="shared" si="1"/>
        <v>0.15384615384615374</v>
      </c>
      <c r="AL14">
        <f t="shared" si="1"/>
        <v>0.15384615384615374</v>
      </c>
      <c r="AM14">
        <f t="shared" si="1"/>
        <v>7.6923076923077094E-2</v>
      </c>
      <c r="AN14">
        <f t="shared" si="1"/>
        <v>7.6923076923077538E-2</v>
      </c>
      <c r="AO14">
        <f t="shared" si="1"/>
        <v>0.23076923076923084</v>
      </c>
      <c r="AP14">
        <f t="shared" si="1"/>
        <v>0.23076923076923084</v>
      </c>
      <c r="AQ14">
        <f t="shared" si="1"/>
        <v>0.38461538461538458</v>
      </c>
      <c r="AR14">
        <f t="shared" si="1"/>
        <v>0.38461538461538503</v>
      </c>
      <c r="AS14">
        <f t="shared" si="1"/>
        <v>0.15384615384615374</v>
      </c>
      <c r="AT14">
        <f t="shared" si="1"/>
        <v>0.15384615384615374</v>
      </c>
      <c r="AU14">
        <f t="shared" si="1"/>
        <v>7.6923076923077538E-2</v>
      </c>
      <c r="AV14">
        <f t="shared" si="1"/>
        <v>0.15384615384615419</v>
      </c>
      <c r="AW14">
        <f t="shared" si="1"/>
        <v>0.23076923076923084</v>
      </c>
      <c r="AX14">
        <f t="shared" si="1"/>
        <v>0.1538461538461533</v>
      </c>
      <c r="AY14">
        <f t="shared" si="1"/>
        <v>7.692307692307665E-2</v>
      </c>
    </row>
    <row r="15" spans="1:51" x14ac:dyDescent="0.25">
      <c r="B15" s="11">
        <f>ABS(B6-C6)</f>
        <v>1.3076923076923077</v>
      </c>
      <c r="C15" s="11">
        <f>ABS(D6-AVERAGE(E6:G6))</f>
        <v>1.1025641025641029</v>
      </c>
      <c r="D15" s="11">
        <f>ABS(H6-I6)</f>
        <v>1.6153846153846152</v>
      </c>
      <c r="E15" s="11">
        <f>ABS(J6-K6)</f>
        <v>1.4615384615384617</v>
      </c>
      <c r="F15" s="11">
        <f>ABS(L6-M6)</f>
        <v>1.0769230769230766</v>
      </c>
      <c r="G15" s="11">
        <f>ABS(N6-O6)</f>
        <v>0.61538461538461586</v>
      </c>
      <c r="H15" s="11">
        <f>ABS(P6-Q6)</f>
        <v>0.15384615384615374</v>
      </c>
      <c r="I15" s="11">
        <f>ABS(T6-U6)</f>
        <v>0.15384615384615419</v>
      </c>
      <c r="J15" s="11">
        <f>ABS(W6-X6)</f>
        <v>0.23076923076923084</v>
      </c>
      <c r="AC15">
        <f>AVERAGE($AC$14:$AY$14)</f>
        <v>0.16053511705685627</v>
      </c>
      <c r="AD15">
        <f t="shared" ref="AD15:AY15" si="2">AVERAGE($AC$14:$AY$14)</f>
        <v>0.16053511705685627</v>
      </c>
      <c r="AE15">
        <f t="shared" si="2"/>
        <v>0.16053511705685627</v>
      </c>
      <c r="AF15">
        <f t="shared" si="2"/>
        <v>0.16053511705685627</v>
      </c>
      <c r="AG15">
        <f t="shared" si="2"/>
        <v>0.16053511705685627</v>
      </c>
      <c r="AH15">
        <f t="shared" si="2"/>
        <v>0.16053511705685627</v>
      </c>
      <c r="AI15">
        <f t="shared" si="2"/>
        <v>0.16053511705685627</v>
      </c>
      <c r="AJ15">
        <f t="shared" si="2"/>
        <v>0.16053511705685627</v>
      </c>
      <c r="AK15">
        <f t="shared" si="2"/>
        <v>0.16053511705685627</v>
      </c>
      <c r="AL15">
        <f t="shared" si="2"/>
        <v>0.16053511705685627</v>
      </c>
      <c r="AM15">
        <f t="shared" si="2"/>
        <v>0.16053511705685627</v>
      </c>
      <c r="AN15">
        <f t="shared" si="2"/>
        <v>0.16053511705685627</v>
      </c>
      <c r="AO15">
        <f t="shared" si="2"/>
        <v>0.16053511705685627</v>
      </c>
      <c r="AP15">
        <f t="shared" si="2"/>
        <v>0.16053511705685627</v>
      </c>
      <c r="AQ15">
        <f t="shared" si="2"/>
        <v>0.16053511705685627</v>
      </c>
      <c r="AR15">
        <f t="shared" si="2"/>
        <v>0.16053511705685627</v>
      </c>
      <c r="AS15">
        <f t="shared" si="2"/>
        <v>0.16053511705685627</v>
      </c>
      <c r="AT15">
        <f t="shared" si="2"/>
        <v>0.16053511705685627</v>
      </c>
      <c r="AU15">
        <f t="shared" si="2"/>
        <v>0.16053511705685627</v>
      </c>
      <c r="AV15">
        <f t="shared" si="2"/>
        <v>0.16053511705685627</v>
      </c>
      <c r="AW15">
        <f t="shared" si="2"/>
        <v>0.16053511705685627</v>
      </c>
      <c r="AX15">
        <f t="shared" si="2"/>
        <v>0.16053511705685627</v>
      </c>
      <c r="AY15">
        <f t="shared" si="2"/>
        <v>0.16053511705685627</v>
      </c>
    </row>
    <row r="16" spans="1:51" x14ac:dyDescent="0.25">
      <c r="B16" s="11">
        <f>AVERAGE($B14:$J15)</f>
        <v>0.93589743589743568</v>
      </c>
      <c r="C16" s="11">
        <f>AVERAGE($B14:$J15)</f>
        <v>0.93589743589743568</v>
      </c>
      <c r="D16" s="11">
        <f t="shared" ref="D16:J16" si="3">AVERAGE($B14:$J15)</f>
        <v>0.93589743589743568</v>
      </c>
      <c r="E16" s="11">
        <f t="shared" si="3"/>
        <v>0.93589743589743568</v>
      </c>
      <c r="F16" s="11">
        <f t="shared" si="3"/>
        <v>0.93589743589743568</v>
      </c>
      <c r="G16" s="11">
        <f t="shared" si="3"/>
        <v>0.93589743589743568</v>
      </c>
      <c r="H16" s="11">
        <f t="shared" si="3"/>
        <v>0.93589743589743568</v>
      </c>
      <c r="I16" s="11">
        <f t="shared" si="3"/>
        <v>0.93589743589743568</v>
      </c>
      <c r="J16" s="11">
        <f t="shared" si="3"/>
        <v>0.93589743589743568</v>
      </c>
    </row>
    <row r="17" spans="2:25" x14ac:dyDescent="0.25">
      <c r="B17" t="s">
        <v>113</v>
      </c>
      <c r="C17" t="s">
        <v>114</v>
      </c>
      <c r="D17" t="s">
        <v>116</v>
      </c>
      <c r="E17" t="s">
        <v>115</v>
      </c>
      <c r="F17" t="s">
        <v>117</v>
      </c>
      <c r="H17" t="s">
        <v>94</v>
      </c>
      <c r="I17" t="s">
        <v>97</v>
      </c>
      <c r="J17" t="s">
        <v>93</v>
      </c>
      <c r="K17" t="s">
        <v>95</v>
      </c>
      <c r="L17" t="s">
        <v>119</v>
      </c>
      <c r="M17" t="s">
        <v>118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99</v>
      </c>
      <c r="U17" t="s">
        <v>100</v>
      </c>
      <c r="V17" t="s">
        <v>96</v>
      </c>
      <c r="W17" t="s">
        <v>98</v>
      </c>
      <c r="X17" t="s">
        <v>98</v>
      </c>
      <c r="Y17" t="s">
        <v>98</v>
      </c>
    </row>
    <row r="19" spans="2:25" x14ac:dyDescent="0.25">
      <c r="B19">
        <f>LOG10(B2)</f>
        <v>9.017663034908803E-2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B1" zoomScale="85" zoomScaleNormal="85" workbookViewId="0">
      <selection activeCell="N38" sqref="N37:N38"/>
    </sheetView>
  </sheetViews>
  <sheetFormatPr defaultRowHeight="15" x14ac:dyDescent="0.25"/>
  <cols>
    <col min="2" max="2" width="14.42578125" customWidth="1"/>
    <col min="3" max="3" width="11.140625" customWidth="1"/>
    <col min="4" max="4" width="15.42578125" customWidth="1"/>
    <col min="5" max="5" width="14.42578125" customWidth="1"/>
    <col min="6" max="6" width="16" customWidth="1"/>
    <col min="7" max="7" width="18" customWidth="1"/>
    <col min="9" max="9" width="19" customWidth="1"/>
    <col min="10" max="10" width="16.5703125" customWidth="1"/>
    <col min="11" max="11" width="18.42578125" customWidth="1"/>
    <col min="12" max="12" width="18.28515625" customWidth="1"/>
    <col min="13" max="13" width="21.7109375" customWidth="1"/>
  </cols>
  <sheetData>
    <row r="2" spans="1:10" x14ac:dyDescent="0.25">
      <c r="A2" t="s">
        <v>41</v>
      </c>
      <c r="B2" t="s">
        <v>114</v>
      </c>
      <c r="C2" t="s">
        <v>97</v>
      </c>
      <c r="D2" t="s">
        <v>100</v>
      </c>
      <c r="E2" t="s">
        <v>96</v>
      </c>
      <c r="F2" t="s">
        <v>95</v>
      </c>
      <c r="G2" t="s">
        <v>119</v>
      </c>
      <c r="H2" t="s">
        <v>118</v>
      </c>
      <c r="I2" t="s">
        <v>93</v>
      </c>
      <c r="J2" t="s">
        <v>121</v>
      </c>
    </row>
    <row r="3" spans="1:10" x14ac:dyDescent="0.25">
      <c r="A3" t="s">
        <v>67</v>
      </c>
      <c r="B3" s="22">
        <f>AVERAGE(WynikiScenariusza1!C1:C13)</f>
        <v>1.2307692307692308</v>
      </c>
      <c r="C3" s="22">
        <f>AVERAGE(WynikiScenariusza1!H1:H13)</f>
        <v>1.6153846153846154</v>
      </c>
      <c r="D3" s="22">
        <f>AVERAGE(WynikiScenariusza1!T1:T13)</f>
        <v>1.7692307692307692</v>
      </c>
      <c r="E3" s="22">
        <f>AVERAGE(WynikiScenariusza1!U1:U13)</f>
        <v>2.1538461538461537</v>
      </c>
      <c r="F3" s="22">
        <f>AVERAGE(WynikiScenariusza1!J1:J13)</f>
        <v>2.9230769230769229</v>
      </c>
      <c r="G3" s="22">
        <f>AVERAGE(WynikiScenariusza1!K1:K13)</f>
        <v>3.3076923076923075</v>
      </c>
      <c r="H3" s="22">
        <f>AVERAGE(WynikiScenariusza1!L1:L13)</f>
        <v>3.4615384615384617</v>
      </c>
      <c r="I3" s="22">
        <f>AVERAGE(WynikiScenariusza1!I1:I13)</f>
        <v>4.1538461538461542</v>
      </c>
      <c r="J3" s="22">
        <f>AVERAGE(WynikiScenariusza1!N1:N13)</f>
        <v>4.5384615384615383</v>
      </c>
    </row>
    <row r="4" spans="1:10" x14ac:dyDescent="0.25">
      <c r="A4" t="s">
        <v>68</v>
      </c>
      <c r="B4" s="23">
        <f>MIN(WynikiScenariusza1!C2:C14)</f>
        <v>1</v>
      </c>
      <c r="C4" s="23">
        <f>MIN(WynikiScenariusza1!H2:H14)</f>
        <v>1</v>
      </c>
      <c r="D4" s="23">
        <f>MIN(WynikiScenariusza1!T2:T14)</f>
        <v>1</v>
      </c>
      <c r="E4" s="23">
        <f>MIN(WynikiScenariusza1!U2:U14)</f>
        <v>1</v>
      </c>
      <c r="F4" s="23">
        <f>MIN(WynikiScenariusza1!J2:J14)</f>
        <v>2</v>
      </c>
      <c r="G4" s="23">
        <f>MIN(WynikiScenariusza1!K2:K14)</f>
        <v>2</v>
      </c>
      <c r="H4" s="23">
        <f>MIN(WynikiScenariusza1!L2:L14)</f>
        <v>2</v>
      </c>
      <c r="I4" s="23">
        <f>MIN(WynikiScenariusza1!I2:I14)</f>
        <v>3</v>
      </c>
      <c r="J4" s="23">
        <f>MIN(WynikiScenariusza1!N2:N14)</f>
        <v>3</v>
      </c>
    </row>
    <row r="5" spans="1:10" x14ac:dyDescent="0.25">
      <c r="A5" t="s">
        <v>69</v>
      </c>
      <c r="B5" s="23">
        <f>MAX(WynikiScenariusza1!C2:C14)</f>
        <v>2</v>
      </c>
      <c r="C5" s="23">
        <f>MAX(WynikiScenariusza1!H2:H14)</f>
        <v>2</v>
      </c>
      <c r="D5" s="23">
        <f>MAX(WynikiScenariusza1!T2:T14)</f>
        <v>2</v>
      </c>
      <c r="E5" s="23">
        <f>MAX(WynikiScenariusza1!U2:U14)</f>
        <v>3</v>
      </c>
      <c r="F5" s="23">
        <f>MAX(WynikiScenariusza1!J2:J14)</f>
        <v>4</v>
      </c>
      <c r="G5" s="23">
        <f>MAX(WynikiScenariusza1!K2:K14)</f>
        <v>4</v>
      </c>
      <c r="H5" s="23">
        <f>MAX(WynikiScenariusza1!L2:L14)</f>
        <v>5</v>
      </c>
      <c r="I5" s="23">
        <f>MAX(WynikiScenariusza1!I2:I14)</f>
        <v>5</v>
      </c>
      <c r="J5" s="23">
        <f>MAX(WynikiScenariusza1!N2:N14)</f>
        <v>5</v>
      </c>
    </row>
    <row r="6" spans="1:10" x14ac:dyDescent="0.25">
      <c r="A6" t="s">
        <v>42</v>
      </c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5">
      <c r="A7" t="s">
        <v>67</v>
      </c>
      <c r="B7" s="22">
        <f>AVERAGE(WynikiScenariusza2!C1:C13)</f>
        <v>1.0769230769230769</v>
      </c>
      <c r="C7" s="22">
        <f>AVERAGE(WynikiScenariusza2!H1:H13)</f>
        <v>1.4615384615384615</v>
      </c>
      <c r="D7" s="22">
        <f>AVERAGE(WynikiScenariusza2!T1:T13)</f>
        <v>1.5384615384615385</v>
      </c>
      <c r="E7" s="22">
        <f>AVERAGE(WynikiScenariusza2!U1:U13)</f>
        <v>2.3076923076923075</v>
      </c>
      <c r="F7" s="22">
        <f>AVERAGE(WynikiScenariusza2!J1:J13)</f>
        <v>3</v>
      </c>
      <c r="G7" s="22">
        <f>AVERAGE(WynikiScenariusza2!K1:K13)</f>
        <v>3.5384615384615383</v>
      </c>
      <c r="H7" s="22">
        <f>AVERAGE(WynikiScenariusza2!L1:L13)</f>
        <v>3.8461538461538463</v>
      </c>
      <c r="I7" s="22">
        <f>AVERAGE(WynikiScenariusza2!I1:I13)</f>
        <v>4.0769230769230766</v>
      </c>
      <c r="J7" s="22">
        <f>AVERAGE(WynikiScenariusza2!N1:N13)</f>
        <v>4.4615384615384617</v>
      </c>
    </row>
    <row r="8" spans="1:10" x14ac:dyDescent="0.25">
      <c r="A8" t="s">
        <v>68</v>
      </c>
      <c r="B8" s="23">
        <f>MIN(WynikiScenariusza2!C2:C14)</f>
        <v>1</v>
      </c>
      <c r="C8" s="23">
        <f>MIN(WynikiScenariusza2!H2:H14)</f>
        <v>1</v>
      </c>
      <c r="D8" s="23">
        <f>MIN(WynikiScenariusza2!T2:T14)</f>
        <v>1</v>
      </c>
      <c r="E8" s="23">
        <f>MIN(WynikiScenariusza2!U2:U14)</f>
        <v>1</v>
      </c>
      <c r="F8" s="23">
        <f>MIN(WynikiScenariusza2!J2:J14)</f>
        <v>2</v>
      </c>
      <c r="G8" s="23">
        <f>MIN(WynikiScenariusza2!K2:K14)</f>
        <v>3</v>
      </c>
      <c r="H8" s="23">
        <f>MIN(WynikiScenariusza2!L2:L14)</f>
        <v>3</v>
      </c>
      <c r="I8" s="23">
        <f>MIN(WynikiScenariusza2!I2:I14)</f>
        <v>2</v>
      </c>
      <c r="J8" s="23">
        <f>MIN(WynikiScenariusza2!N2:N14)</f>
        <v>3</v>
      </c>
    </row>
    <row r="9" spans="1:10" x14ac:dyDescent="0.25">
      <c r="A9" t="s">
        <v>69</v>
      </c>
      <c r="B9" s="23">
        <f>MAX(WynikiScenariusza2!C2:C14)</f>
        <v>2</v>
      </c>
      <c r="C9" s="23">
        <f>MAX(WynikiScenariusza2!H2:H14)</f>
        <v>2</v>
      </c>
      <c r="D9" s="23">
        <f>MAX(WynikiScenariusza2!T2:T14)</f>
        <v>2</v>
      </c>
      <c r="E9" s="23">
        <f>MAX(WynikiScenariusza2!U2:U14)</f>
        <v>3</v>
      </c>
      <c r="F9" s="23">
        <f>MAX(WynikiScenariusza2!J2:J14)</f>
        <v>4</v>
      </c>
      <c r="G9" s="23">
        <f>MAX(WynikiScenariusza2!K2:K14)</f>
        <v>5</v>
      </c>
      <c r="H9" s="23">
        <f>MAX(WynikiScenariusza2!L2:L14)</f>
        <v>5</v>
      </c>
      <c r="I9" s="23">
        <f>MAX(WynikiScenariusza2!I2:I14)</f>
        <v>5</v>
      </c>
      <c r="J9" s="23">
        <f>MAX(WynikiScenariusza2!N2:N14)</f>
        <v>5</v>
      </c>
    </row>
    <row r="17" spans="1:10" x14ac:dyDescent="0.25">
      <c r="A17" t="s">
        <v>41</v>
      </c>
      <c r="B17" t="s">
        <v>115</v>
      </c>
      <c r="C17" t="s">
        <v>98</v>
      </c>
      <c r="D17" t="s">
        <v>99</v>
      </c>
      <c r="E17" t="s">
        <v>122</v>
      </c>
      <c r="F17" t="s">
        <v>123</v>
      </c>
      <c r="G17" t="s">
        <v>124</v>
      </c>
      <c r="H17" t="s">
        <v>117</v>
      </c>
      <c r="I17" t="s">
        <v>125</v>
      </c>
      <c r="J17" t="s">
        <v>116</v>
      </c>
    </row>
    <row r="18" spans="1:10" x14ac:dyDescent="0.25">
      <c r="A18" t="s">
        <v>67</v>
      </c>
      <c r="B18" s="22">
        <v>2.6153846153846154</v>
      </c>
      <c r="C18" s="22">
        <v>2.5128205128205128</v>
      </c>
      <c r="D18" s="22">
        <v>3.2307692307692308</v>
      </c>
      <c r="E18" s="22">
        <v>3.9230769230769229</v>
      </c>
      <c r="F18" s="22">
        <v>4.1538461538461542</v>
      </c>
      <c r="G18" s="22">
        <v>4.384615384615385</v>
      </c>
      <c r="H18" s="22">
        <v>4.384615384615385</v>
      </c>
      <c r="I18" s="22">
        <v>4.0769230769230766</v>
      </c>
      <c r="J18" s="22">
        <v>4.8461538461538458</v>
      </c>
    </row>
    <row r="19" spans="1:10" x14ac:dyDescent="0.25">
      <c r="A19" t="s">
        <v>68</v>
      </c>
      <c r="B19">
        <v>1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4</v>
      </c>
    </row>
    <row r="20" spans="1:10" x14ac:dyDescent="0.25">
      <c r="A20" t="s">
        <v>69</v>
      </c>
      <c r="B20">
        <v>4</v>
      </c>
      <c r="D20">
        <v>4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</row>
    <row r="21" spans="1:10" x14ac:dyDescent="0.25">
      <c r="A21" t="s">
        <v>42</v>
      </c>
    </row>
    <row r="22" spans="1:10" x14ac:dyDescent="0.25">
      <c r="A22" t="s">
        <v>67</v>
      </c>
      <c r="B22" s="22">
        <v>2.3846153846153846</v>
      </c>
      <c r="C22" s="22">
        <v>2.5641025641025643</v>
      </c>
      <c r="D22" s="22">
        <v>3.1538461538461537</v>
      </c>
      <c r="E22" s="22">
        <v>3.7692307692307692</v>
      </c>
      <c r="F22" s="22">
        <v>4.0769230769230766</v>
      </c>
      <c r="G22" s="22">
        <v>4.1538461538461542</v>
      </c>
      <c r="H22" s="22">
        <v>4</v>
      </c>
      <c r="I22" s="22">
        <v>4.2307692307692308</v>
      </c>
      <c r="J22" s="22">
        <v>4.6923076923076925</v>
      </c>
    </row>
    <row r="23" spans="1:10" x14ac:dyDescent="0.25">
      <c r="A23" t="s">
        <v>68</v>
      </c>
      <c r="B23">
        <v>2</v>
      </c>
      <c r="D23">
        <v>2</v>
      </c>
      <c r="E23">
        <v>3</v>
      </c>
      <c r="F23">
        <v>3</v>
      </c>
      <c r="G23">
        <v>2</v>
      </c>
      <c r="H23">
        <v>2</v>
      </c>
      <c r="I23">
        <v>3</v>
      </c>
      <c r="J23">
        <v>3</v>
      </c>
    </row>
    <row r="24" spans="1:10" x14ac:dyDescent="0.25">
      <c r="A24" t="s">
        <v>69</v>
      </c>
      <c r="B24">
        <v>3</v>
      </c>
      <c r="D24">
        <v>4</v>
      </c>
      <c r="E24">
        <v>4</v>
      </c>
      <c r="F24">
        <v>5</v>
      </c>
      <c r="G24">
        <v>5</v>
      </c>
      <c r="H24">
        <v>5</v>
      </c>
      <c r="I24">
        <v>5</v>
      </c>
      <c r="J24">
        <v>5</v>
      </c>
    </row>
    <row r="30" spans="1:10" x14ac:dyDescent="0.25">
      <c r="A30" t="s">
        <v>41</v>
      </c>
      <c r="B30" t="s">
        <v>115</v>
      </c>
      <c r="C30" t="s">
        <v>98</v>
      </c>
      <c r="D30" t="s">
        <v>99</v>
      </c>
      <c r="E30" t="s">
        <v>122</v>
      </c>
      <c r="F30" t="s">
        <v>123</v>
      </c>
      <c r="G30" t="s">
        <v>124</v>
      </c>
      <c r="H30" t="s">
        <v>117</v>
      </c>
      <c r="I30" t="s">
        <v>125</v>
      </c>
      <c r="J30" t="s">
        <v>116</v>
      </c>
    </row>
    <row r="31" spans="1:10" x14ac:dyDescent="0.25">
      <c r="A31" t="s">
        <v>67</v>
      </c>
      <c r="B31" s="22">
        <f>AVERAGE(WynikiScenariusza1!E1:E13)</f>
        <v>2.6153846153846154</v>
      </c>
      <c r="C31" s="22">
        <f>AVERAGE(C45:E45)</f>
        <v>2.5128205128205128</v>
      </c>
      <c r="D31" s="22">
        <f>AVERAGE(WynikiScenariusza1!S1:S13)</f>
        <v>3.2307692307692308</v>
      </c>
      <c r="E31" s="22">
        <f>AVERAGE(WynikiScenariusza1!O1:O13)</f>
        <v>3.9230769230769229</v>
      </c>
      <c r="F31" s="22">
        <f>AVERAGE(WynikiScenariusza1!P1:P13)</f>
        <v>4.1538461538461542</v>
      </c>
      <c r="G31" s="22">
        <f>AVERAGE(WynikiScenariusza1!Q1:Q13)</f>
        <v>4.384615384615385</v>
      </c>
      <c r="H31" s="22">
        <f>AVERAGE(WynikiScenariusza1!F1:F13)</f>
        <v>4.384615384615385</v>
      </c>
      <c r="I31" s="22">
        <f>AVERAGE(WynikiScenariusza1!R1:R13)</f>
        <v>4.0769230769230766</v>
      </c>
      <c r="J31" s="22">
        <f>AVERAGE(WynikiScenariusza1!D1:D13)</f>
        <v>4.8461538461538458</v>
      </c>
    </row>
    <row r="32" spans="1:10" x14ac:dyDescent="0.25">
      <c r="A32" t="s">
        <v>68</v>
      </c>
      <c r="B32" s="23">
        <f>MIN(WynikiScenariusza1!E2:E14)</f>
        <v>1</v>
      </c>
      <c r="C32" s="23"/>
      <c r="D32" s="23">
        <f>MIN(WynikiScenariusza1!S2:S14)</f>
        <v>2</v>
      </c>
      <c r="E32" s="23">
        <f>MIN(WynikiScenariusza1!O2:O14)</f>
        <v>2</v>
      </c>
      <c r="F32" s="23">
        <f>MIN(WynikiScenariusza1!P2:P14)</f>
        <v>3</v>
      </c>
      <c r="G32" s="23">
        <f>MIN(WynikiScenariusza1!Q2:Q14)</f>
        <v>3</v>
      </c>
      <c r="H32" s="23">
        <f>MIN(WynikiScenariusza1!F2:F14)</f>
        <v>3</v>
      </c>
      <c r="I32" s="23">
        <f>MIN(WynikiScenariusza1!R2:R14)</f>
        <v>3</v>
      </c>
      <c r="J32" s="23">
        <f>MIN(WynikiScenariusza1!D2:D14)</f>
        <v>4</v>
      </c>
    </row>
    <row r="33" spans="1:10" x14ac:dyDescent="0.25">
      <c r="A33" t="s">
        <v>69</v>
      </c>
      <c r="B33" s="23">
        <f>MAX(WynikiScenariusza1!E2:E14)</f>
        <v>4</v>
      </c>
      <c r="C33" s="23"/>
      <c r="D33" s="23">
        <f>MAX(WynikiScenariusza1!S2:S14)</f>
        <v>4</v>
      </c>
      <c r="E33" s="23">
        <f>MAX(WynikiScenariusza1!O2:O14)</f>
        <v>5</v>
      </c>
      <c r="F33" s="23">
        <f>MAX(WynikiScenariusza1!P2:P14)</f>
        <v>5</v>
      </c>
      <c r="G33" s="23">
        <f>MAX(WynikiScenariusza1!Q2:Q14)</f>
        <v>5</v>
      </c>
      <c r="H33" s="23">
        <f>MAX(WynikiScenariusza1!F2:F14)</f>
        <v>5</v>
      </c>
      <c r="I33" s="23">
        <f>MAX(WynikiScenariusza1!R2:R14)</f>
        <v>5</v>
      </c>
      <c r="J33" s="23">
        <f>MAX(WynikiScenariusza1!D2:D14)</f>
        <v>5</v>
      </c>
    </row>
    <row r="34" spans="1:10" x14ac:dyDescent="0.25">
      <c r="A34" t="s">
        <v>42</v>
      </c>
      <c r="B34" s="22"/>
      <c r="C34" s="22"/>
      <c r="D34" s="22"/>
      <c r="E34" s="22"/>
      <c r="F34" s="22"/>
      <c r="G34" s="22"/>
      <c r="H34" s="22"/>
      <c r="I34" s="22"/>
      <c r="J34" s="22"/>
    </row>
    <row r="35" spans="1:10" x14ac:dyDescent="0.25">
      <c r="A35" t="s">
        <v>67</v>
      </c>
      <c r="B35" s="22">
        <f>AVERAGE(WynikiScenariusza2!E1:E13)</f>
        <v>2.3846153846153846</v>
      </c>
      <c r="C35" s="22">
        <f>AVERAGE(C49:E49)</f>
        <v>2.5641025641025643</v>
      </c>
      <c r="D35" s="22">
        <f>AVERAGE(WynikiScenariusza2!S1:S13)</f>
        <v>3.1538461538461537</v>
      </c>
      <c r="E35" s="22">
        <f>AVERAGE(WynikiScenariusza2!O1:O13)</f>
        <v>3.7692307692307692</v>
      </c>
      <c r="F35" s="22">
        <f>AVERAGE(WynikiScenariusza2!P1:P13)</f>
        <v>4.0769230769230766</v>
      </c>
      <c r="G35" s="22">
        <f>AVERAGE(WynikiScenariusza2!Q1:Q13)</f>
        <v>4.1538461538461542</v>
      </c>
      <c r="H35" s="22">
        <f>AVERAGE(WynikiScenariusza2!F1:F13)</f>
        <v>4</v>
      </c>
      <c r="I35" s="22">
        <f>AVERAGE(WynikiScenariusza2!R1:R13)</f>
        <v>4.2307692307692308</v>
      </c>
      <c r="J35" s="22">
        <f>AVERAGE(WynikiScenariusza2!D1:D13)</f>
        <v>4.6923076923076925</v>
      </c>
    </row>
    <row r="36" spans="1:10" x14ac:dyDescent="0.25">
      <c r="A36" t="s">
        <v>68</v>
      </c>
      <c r="B36" s="23">
        <f>MIN(WynikiScenariusza2!E2:E14)</f>
        <v>2</v>
      </c>
      <c r="C36" s="23"/>
      <c r="D36" s="23">
        <f>MIN(WynikiScenariusza2!S2:S14)</f>
        <v>2</v>
      </c>
      <c r="E36" s="23">
        <f>MIN(WynikiScenariusza2!O2:O14)</f>
        <v>3</v>
      </c>
      <c r="F36" s="23">
        <f>MIN(WynikiScenariusza2!P2:P14)</f>
        <v>3</v>
      </c>
      <c r="G36" s="23">
        <f>MIN(WynikiScenariusza2!Q2:Q14)</f>
        <v>2</v>
      </c>
      <c r="H36" s="23">
        <f>MIN(WynikiScenariusza2!F2:F14)</f>
        <v>2</v>
      </c>
      <c r="I36" s="23">
        <f>MIN(WynikiScenariusza2!R2:R14)</f>
        <v>3</v>
      </c>
      <c r="J36" s="23">
        <f>MIN(WynikiScenariusza2!D2:D14)</f>
        <v>3</v>
      </c>
    </row>
    <row r="37" spans="1:10" x14ac:dyDescent="0.25">
      <c r="A37" t="s">
        <v>69</v>
      </c>
      <c r="B37" s="23">
        <f>MAX(WynikiScenariusza2!E2:E14)</f>
        <v>3</v>
      </c>
      <c r="C37" s="23"/>
      <c r="D37" s="23">
        <f>MAX(WynikiScenariusza2!S2:S14)</f>
        <v>4</v>
      </c>
      <c r="E37" s="23">
        <f>MAX(WynikiScenariusza2!O2:O14)</f>
        <v>4</v>
      </c>
      <c r="F37" s="23">
        <f>MAX(WynikiScenariusza2!P2:P14)</f>
        <v>5</v>
      </c>
      <c r="G37" s="23">
        <f>MAX(WynikiScenariusza2!Q2:Q14)</f>
        <v>5</v>
      </c>
      <c r="H37" s="23">
        <f>MAX(WynikiScenariusza2!F2:F14)</f>
        <v>5</v>
      </c>
      <c r="I37" s="23">
        <f>MAX(WynikiScenariusza2!R2:R14)</f>
        <v>5</v>
      </c>
      <c r="J37" s="23">
        <f>MAX(WynikiScenariusza2!D2:D14)</f>
        <v>5</v>
      </c>
    </row>
    <row r="44" spans="1:10" x14ac:dyDescent="0.25">
      <c r="C44" t="s">
        <v>98</v>
      </c>
      <c r="D44" t="s">
        <v>98</v>
      </c>
      <c r="E44" t="s">
        <v>98</v>
      </c>
    </row>
    <row r="45" spans="1:10" x14ac:dyDescent="0.25">
      <c r="C45">
        <f>AVERAGE(WynikiScenariusza1!V1:V13)</f>
        <v>2.6153846153846154</v>
      </c>
      <c r="D45">
        <f>AVERAGE(WynikiScenariusza1!W1:W13)</f>
        <v>2.5384615384615383</v>
      </c>
      <c r="E45">
        <f>AVERAGE(WynikiScenariusza1!X1:X13)</f>
        <v>2.3846153846153846</v>
      </c>
    </row>
    <row r="46" spans="1:10" x14ac:dyDescent="0.25">
      <c r="C46">
        <f>MIN(WynikiScenariusza1!V2:V14)</f>
        <v>2</v>
      </c>
      <c r="D46">
        <f>MIN(WynikiScenariusza1!W2:W14)</f>
        <v>2</v>
      </c>
      <c r="E46">
        <f>MIN(WynikiScenariusza1!X2:X14)</f>
        <v>1</v>
      </c>
    </row>
    <row r="47" spans="1:10" x14ac:dyDescent="0.25">
      <c r="C47">
        <f>MAX(WynikiScenariusza1!V2:V14)</f>
        <v>3</v>
      </c>
      <c r="D47">
        <f>MAX(WynikiScenariusza1!W2:W14)</f>
        <v>3</v>
      </c>
      <c r="E47">
        <f>MAX(WynikiScenariusza1!X2:X14)</f>
        <v>3</v>
      </c>
    </row>
    <row r="49" spans="3:5" x14ac:dyDescent="0.25">
      <c r="C49">
        <f>AVERAGE(WynikiScenariusza2!V1:V13)</f>
        <v>2.6923076923076925</v>
      </c>
      <c r="D49">
        <f>AVERAGE(WynikiScenariusza2!W1:W13)</f>
        <v>2.5384615384615383</v>
      </c>
      <c r="E49">
        <f>AVERAGE(WynikiScenariusza2!X1:X13)</f>
        <v>2.4615384615384617</v>
      </c>
    </row>
    <row r="50" spans="3:5" x14ac:dyDescent="0.25">
      <c r="C50">
        <f>MIN(WynikiScenariusza2!V2:V14)</f>
        <v>2</v>
      </c>
      <c r="D50">
        <f>MIN(WynikiScenariusza2!W2:W14)</f>
        <v>1</v>
      </c>
      <c r="E50">
        <f>MIN(WynikiScenariusza2!X2:X14)</f>
        <v>1</v>
      </c>
    </row>
    <row r="51" spans="3:5" x14ac:dyDescent="0.25">
      <c r="C51">
        <f>MAX(WynikiScenariusza2!V2:V14)</f>
        <v>4</v>
      </c>
      <c r="D51">
        <f>MAX(WynikiScenariusza2!W2:W14)</f>
        <v>3</v>
      </c>
      <c r="E51">
        <f>MAX(WynikiScenariusza2!X2:X14)</f>
        <v>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1" workbookViewId="0">
      <selection activeCell="B87" sqref="B87:X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 t="shared" ref="B53:B65" si="14">POWER(B24,2)</f>
        <v>0.59171597633136086</v>
      </c>
      <c r="C53">
        <f t="shared" ref="C53:X53" si="15">POWER(C24,2)</f>
        <v>5.9171597633136015E-3</v>
      </c>
      <c r="D53">
        <f t="shared" si="15"/>
        <v>9.4674556213017624E-2</v>
      </c>
      <c r="E53">
        <f t="shared" si="15"/>
        <v>0.37869822485207105</v>
      </c>
      <c r="F53">
        <f t="shared" si="15"/>
        <v>1</v>
      </c>
      <c r="G53">
        <f t="shared" si="15"/>
        <v>1.5147928994082842</v>
      </c>
      <c r="H53">
        <f t="shared" si="15"/>
        <v>0.28994082840236696</v>
      </c>
      <c r="I53">
        <f t="shared" si="15"/>
        <v>0.85207100591716023</v>
      </c>
      <c r="J53">
        <f t="shared" si="15"/>
        <v>1</v>
      </c>
      <c r="K53">
        <f t="shared" si="15"/>
        <v>0.21301775147929006</v>
      </c>
      <c r="L53">
        <f t="shared" si="15"/>
        <v>2.3668639053254406E-2</v>
      </c>
      <c r="M53">
        <f t="shared" si="15"/>
        <v>5.9171597633135677E-3</v>
      </c>
      <c r="N53">
        <f t="shared" si="15"/>
        <v>0.28994082840236673</v>
      </c>
      <c r="O53">
        <f t="shared" si="15"/>
        <v>5.3254437869822514E-2</v>
      </c>
      <c r="P53">
        <f t="shared" si="15"/>
        <v>0.85207100591716023</v>
      </c>
      <c r="Q53">
        <f t="shared" si="15"/>
        <v>0.71597633136094618</v>
      </c>
      <c r="R53">
        <f t="shared" si="15"/>
        <v>0.59171597633136086</v>
      </c>
      <c r="S53">
        <f t="shared" si="15"/>
        <v>2.3668639053254406E-2</v>
      </c>
      <c r="T53">
        <f t="shared" si="15"/>
        <v>0.21301775147928986</v>
      </c>
      <c r="U53">
        <f t="shared" si="15"/>
        <v>0.47928994082840265</v>
      </c>
      <c r="V53">
        <f t="shared" si="15"/>
        <v>9.4674556213017624E-2</v>
      </c>
      <c r="W53">
        <f t="shared" si="15"/>
        <v>0.21301775147929006</v>
      </c>
      <c r="X53">
        <f t="shared" si="15"/>
        <v>0.28994082840236673</v>
      </c>
    </row>
    <row r="54" spans="2:24" x14ac:dyDescent="0.25">
      <c r="B54">
        <f t="shared" si="14"/>
        <v>0.59171597633136086</v>
      </c>
      <c r="C54">
        <f t="shared" ref="C54:X54" si="16">POWER(C25,2)</f>
        <v>5.9171597633136015E-3</v>
      </c>
      <c r="D54">
        <f t="shared" si="16"/>
        <v>9.4674556213017624E-2</v>
      </c>
      <c r="E54">
        <f t="shared" si="16"/>
        <v>0.37869822485207105</v>
      </c>
      <c r="F54">
        <f t="shared" si="16"/>
        <v>1</v>
      </c>
      <c r="G54">
        <f t="shared" si="16"/>
        <v>1.5147928994082842</v>
      </c>
      <c r="H54">
        <f t="shared" si="16"/>
        <v>0.28994082840236696</v>
      </c>
      <c r="I54">
        <f t="shared" si="16"/>
        <v>0.85207100591716023</v>
      </c>
      <c r="J54">
        <f t="shared" si="16"/>
        <v>1</v>
      </c>
      <c r="K54">
        <f t="shared" si="16"/>
        <v>2.1360946745562135</v>
      </c>
      <c r="L54">
        <f t="shared" si="16"/>
        <v>1.3313609467455618</v>
      </c>
      <c r="M54">
        <f t="shared" si="16"/>
        <v>0.85207100591716023</v>
      </c>
      <c r="N54">
        <f t="shared" si="16"/>
        <v>0.28994082840236673</v>
      </c>
      <c r="O54">
        <f t="shared" si="16"/>
        <v>5.3254437869822514E-2</v>
      </c>
      <c r="P54">
        <f t="shared" si="16"/>
        <v>5.9171597633135677E-3</v>
      </c>
      <c r="Q54">
        <f t="shared" si="16"/>
        <v>0.71597633136094618</v>
      </c>
      <c r="R54">
        <f t="shared" si="16"/>
        <v>0.59171597633136086</v>
      </c>
      <c r="S54">
        <f t="shared" si="16"/>
        <v>0.71597633136094696</v>
      </c>
      <c r="T54">
        <f t="shared" si="16"/>
        <v>0.21301775147928986</v>
      </c>
      <c r="U54">
        <f t="shared" si="16"/>
        <v>0.47928994082840265</v>
      </c>
      <c r="V54">
        <f t="shared" si="16"/>
        <v>1.7100591715976325</v>
      </c>
      <c r="W54">
        <f t="shared" si="16"/>
        <v>0.21301775147929006</v>
      </c>
      <c r="X54">
        <f t="shared" si="16"/>
        <v>2.3668639053254434</v>
      </c>
    </row>
    <row r="55" spans="2:24" x14ac:dyDescent="0.25">
      <c r="B55">
        <f t="shared" si="14"/>
        <v>5.3254437869822514E-2</v>
      </c>
      <c r="C55">
        <f t="shared" ref="C55:X55" si="17">POWER(C26,2)</f>
        <v>5.9171597633136015E-3</v>
      </c>
      <c r="D55">
        <f t="shared" si="17"/>
        <v>9.4674556213017624E-2</v>
      </c>
      <c r="E55">
        <f t="shared" si="17"/>
        <v>0.14792899408284022</v>
      </c>
      <c r="F55">
        <f t="shared" si="17"/>
        <v>1</v>
      </c>
      <c r="G55">
        <f t="shared" si="17"/>
        <v>5.3254437869822514E-2</v>
      </c>
      <c r="H55">
        <f t="shared" si="17"/>
        <v>0.21301775147928986</v>
      </c>
      <c r="I55">
        <f t="shared" si="17"/>
        <v>5.9171597633135677E-3</v>
      </c>
      <c r="J55">
        <f t="shared" si="17"/>
        <v>1</v>
      </c>
      <c r="K55">
        <f t="shared" si="17"/>
        <v>0.28994082840236673</v>
      </c>
      <c r="L55">
        <f t="shared" si="17"/>
        <v>2.3668639053254406E-2</v>
      </c>
      <c r="M55">
        <f t="shared" si="17"/>
        <v>5.9171597633135677E-3</v>
      </c>
      <c r="N55">
        <f t="shared" si="17"/>
        <v>0.28994082840236673</v>
      </c>
      <c r="O55">
        <f t="shared" si="17"/>
        <v>0.59171597633136086</v>
      </c>
      <c r="P55">
        <f t="shared" si="17"/>
        <v>1.1597633136094669</v>
      </c>
      <c r="Q55">
        <f t="shared" si="17"/>
        <v>0.71597633136094618</v>
      </c>
      <c r="R55">
        <f t="shared" si="17"/>
        <v>0.59171597633136086</v>
      </c>
      <c r="S55">
        <f t="shared" si="17"/>
        <v>2.3668639053254406E-2</v>
      </c>
      <c r="T55">
        <f t="shared" si="17"/>
        <v>0.28994082840236696</v>
      </c>
      <c r="U55">
        <f t="shared" si="17"/>
        <v>9.4674556213017624E-2</v>
      </c>
      <c r="V55">
        <f t="shared" si="17"/>
        <v>9.4674556213017624E-2</v>
      </c>
      <c r="W55">
        <f t="shared" si="17"/>
        <v>0.28994082840236673</v>
      </c>
      <c r="X55">
        <f t="shared" si="17"/>
        <v>0.28994082840236673</v>
      </c>
    </row>
    <row r="56" spans="2:24" x14ac:dyDescent="0.25">
      <c r="B56">
        <f t="shared" si="14"/>
        <v>0.59171597633136086</v>
      </c>
      <c r="C56">
        <f t="shared" ref="C56:X56" si="18">POWER(C27,2)</f>
        <v>5.9171597633136015E-3</v>
      </c>
      <c r="D56">
        <f t="shared" si="18"/>
        <v>9.4674556213017624E-2</v>
      </c>
      <c r="E56">
        <f t="shared" si="18"/>
        <v>0.37869822485207105</v>
      </c>
      <c r="F56">
        <f t="shared" si="18"/>
        <v>1</v>
      </c>
      <c r="G56">
        <f t="shared" si="18"/>
        <v>5.3254437869822514E-2</v>
      </c>
      <c r="H56">
        <f t="shared" si="18"/>
        <v>0.21301775147928986</v>
      </c>
      <c r="I56">
        <f t="shared" si="18"/>
        <v>0.85207100591716023</v>
      </c>
      <c r="J56">
        <f t="shared" si="18"/>
        <v>1</v>
      </c>
      <c r="K56">
        <f t="shared" si="18"/>
        <v>0.21301775147929006</v>
      </c>
      <c r="L56">
        <f t="shared" si="18"/>
        <v>2.3668639053254406E-2</v>
      </c>
      <c r="M56">
        <f t="shared" si="18"/>
        <v>5.9171597633135677E-3</v>
      </c>
      <c r="N56">
        <f t="shared" si="18"/>
        <v>0.28994082840236673</v>
      </c>
      <c r="O56">
        <f t="shared" si="18"/>
        <v>5.3254437869822514E-2</v>
      </c>
      <c r="P56">
        <f t="shared" si="18"/>
        <v>0.85207100591716023</v>
      </c>
      <c r="Q56">
        <f t="shared" si="18"/>
        <v>2.3668639053254541E-2</v>
      </c>
      <c r="R56">
        <f t="shared" si="18"/>
        <v>5.3254437869822514E-2</v>
      </c>
      <c r="S56">
        <f t="shared" si="18"/>
        <v>0.71597633136094696</v>
      </c>
      <c r="T56">
        <f t="shared" si="18"/>
        <v>0.21301775147928986</v>
      </c>
      <c r="U56">
        <f t="shared" si="18"/>
        <v>9.4674556213017624E-2</v>
      </c>
      <c r="V56">
        <f t="shared" si="18"/>
        <v>9.4674556213017624E-2</v>
      </c>
      <c r="W56">
        <f t="shared" si="18"/>
        <v>0.21301775147929006</v>
      </c>
      <c r="X56">
        <f t="shared" si="18"/>
        <v>0.28994082840236673</v>
      </c>
    </row>
    <row r="57" spans="2:24" x14ac:dyDescent="0.25">
      <c r="B57">
        <f t="shared" si="14"/>
        <v>0.59171597633136086</v>
      </c>
      <c r="C57">
        <f t="shared" ref="C57:X57" si="19">POWER(C28,2)</f>
        <v>0.8520710059171599</v>
      </c>
      <c r="D57">
        <f t="shared" si="19"/>
        <v>2.8639053254437878</v>
      </c>
      <c r="E57">
        <f t="shared" si="19"/>
        <v>0.37869822485207105</v>
      </c>
      <c r="F57">
        <f t="shared" si="19"/>
        <v>0</v>
      </c>
      <c r="G57">
        <f t="shared" si="19"/>
        <v>5.3254437869822514E-2</v>
      </c>
      <c r="H57">
        <f t="shared" si="19"/>
        <v>0.28994082840236696</v>
      </c>
      <c r="I57">
        <f t="shared" si="19"/>
        <v>1.1597633136094669</v>
      </c>
      <c r="J57">
        <f t="shared" si="19"/>
        <v>1</v>
      </c>
      <c r="K57">
        <f t="shared" si="19"/>
        <v>0.28994082840236673</v>
      </c>
      <c r="L57">
        <f t="shared" si="19"/>
        <v>2.3668639053254406E-2</v>
      </c>
      <c r="M57">
        <f t="shared" si="19"/>
        <v>0.85207100591716023</v>
      </c>
      <c r="N57">
        <f t="shared" si="19"/>
        <v>2.1360946745562135</v>
      </c>
      <c r="O57">
        <f t="shared" si="19"/>
        <v>5.3254437869822514E-2</v>
      </c>
      <c r="P57">
        <f t="shared" si="19"/>
        <v>5.9171597633135677E-3</v>
      </c>
      <c r="Q57">
        <f t="shared" si="19"/>
        <v>1.3313609467455629</v>
      </c>
      <c r="R57">
        <f t="shared" si="19"/>
        <v>5.3254437869822514E-2</v>
      </c>
      <c r="S57">
        <f t="shared" si="19"/>
        <v>2.3668639053254406E-2</v>
      </c>
      <c r="T57">
        <f t="shared" si="19"/>
        <v>0.28994082840236696</v>
      </c>
      <c r="U57">
        <f t="shared" si="19"/>
        <v>0.47928994082840265</v>
      </c>
      <c r="V57">
        <f t="shared" si="19"/>
        <v>9.4674556213017624E-2</v>
      </c>
      <c r="W57">
        <f t="shared" si="19"/>
        <v>0.21301775147929006</v>
      </c>
      <c r="X57">
        <f t="shared" si="19"/>
        <v>0.28994082840236673</v>
      </c>
    </row>
    <row r="58" spans="2:24" x14ac:dyDescent="0.25">
      <c r="B58">
        <f t="shared" si="14"/>
        <v>1.5147928994082842</v>
      </c>
      <c r="C58">
        <f t="shared" ref="C58:X58" si="20">POWER(C29,2)</f>
        <v>5.9171597633136015E-3</v>
      </c>
      <c r="D58">
        <f t="shared" si="20"/>
        <v>9.4674556213017624E-2</v>
      </c>
      <c r="E58">
        <f t="shared" si="20"/>
        <v>0.14792899408284022</v>
      </c>
      <c r="F58">
        <f t="shared" si="20"/>
        <v>0</v>
      </c>
      <c r="G58">
        <f t="shared" si="20"/>
        <v>5.3254437869822514E-2</v>
      </c>
      <c r="H58">
        <f t="shared" si="20"/>
        <v>0.21301775147928986</v>
      </c>
      <c r="I58">
        <f t="shared" si="20"/>
        <v>5.9171597633135677E-3</v>
      </c>
      <c r="J58">
        <f t="shared" si="20"/>
        <v>1</v>
      </c>
      <c r="K58">
        <f t="shared" si="20"/>
        <v>0.21301775147929006</v>
      </c>
      <c r="L58">
        <f t="shared" si="20"/>
        <v>2.3668639053254406E-2</v>
      </c>
      <c r="M58">
        <f t="shared" si="20"/>
        <v>5.9171597633135677E-3</v>
      </c>
      <c r="N58">
        <f t="shared" si="20"/>
        <v>0.21301775147929006</v>
      </c>
      <c r="O58">
        <f t="shared" si="20"/>
        <v>5.3254437869822514E-2</v>
      </c>
      <c r="P58">
        <f t="shared" si="20"/>
        <v>0.85207100591716023</v>
      </c>
      <c r="Q58">
        <f t="shared" si="20"/>
        <v>2.3668639053254541E-2</v>
      </c>
      <c r="R58">
        <f t="shared" si="20"/>
        <v>0.59171597633136086</v>
      </c>
      <c r="S58">
        <f t="shared" si="20"/>
        <v>2.3668639053254406E-2</v>
      </c>
      <c r="T58">
        <f t="shared" si="20"/>
        <v>0.28994082840236696</v>
      </c>
      <c r="U58">
        <f t="shared" si="20"/>
        <v>9.4674556213017624E-2</v>
      </c>
      <c r="V58">
        <f t="shared" si="20"/>
        <v>9.4674556213017624E-2</v>
      </c>
      <c r="W58">
        <f t="shared" si="20"/>
        <v>0.21301775147929006</v>
      </c>
      <c r="X58">
        <f t="shared" si="20"/>
        <v>0.21301775147929006</v>
      </c>
    </row>
    <row r="59" spans="2:24" x14ac:dyDescent="0.25">
      <c r="B59">
        <f t="shared" si="14"/>
        <v>5.3254437869822514E-2</v>
      </c>
      <c r="C59">
        <f t="shared" ref="C59:X59" si="21">POWER(C30,2)</f>
        <v>5.9171597633136015E-3</v>
      </c>
      <c r="D59">
        <f t="shared" si="21"/>
        <v>9.4674556213017624E-2</v>
      </c>
      <c r="E59">
        <f t="shared" si="21"/>
        <v>0.37869822485207105</v>
      </c>
      <c r="F59">
        <f t="shared" si="21"/>
        <v>0</v>
      </c>
      <c r="G59">
        <f t="shared" si="21"/>
        <v>5.3254437869822514E-2</v>
      </c>
      <c r="H59">
        <f t="shared" si="21"/>
        <v>0.28994082840236696</v>
      </c>
      <c r="I59">
        <f t="shared" si="21"/>
        <v>0.85207100591716023</v>
      </c>
      <c r="J59">
        <f t="shared" si="21"/>
        <v>1</v>
      </c>
      <c r="K59">
        <f t="shared" si="21"/>
        <v>0.28994082840236673</v>
      </c>
      <c r="L59">
        <f t="shared" si="21"/>
        <v>1.3313609467455618</v>
      </c>
      <c r="M59">
        <f t="shared" si="21"/>
        <v>0.85207100591716023</v>
      </c>
      <c r="N59">
        <f t="shared" si="21"/>
        <v>0.21301775147929006</v>
      </c>
      <c r="O59">
        <f t="shared" si="21"/>
        <v>5.3254437869822514E-2</v>
      </c>
      <c r="P59">
        <f t="shared" si="21"/>
        <v>5.9171597633135677E-3</v>
      </c>
      <c r="Q59">
        <f t="shared" si="21"/>
        <v>2.3668639053254541E-2</v>
      </c>
      <c r="R59">
        <f t="shared" si="21"/>
        <v>1.5147928994082842</v>
      </c>
      <c r="S59">
        <f t="shared" si="21"/>
        <v>0.71597633136094696</v>
      </c>
      <c r="T59">
        <f t="shared" si="21"/>
        <v>0.21301775147928986</v>
      </c>
      <c r="U59">
        <f t="shared" si="21"/>
        <v>0.47928994082840265</v>
      </c>
      <c r="V59">
        <f t="shared" si="21"/>
        <v>9.4674556213017624E-2</v>
      </c>
      <c r="W59">
        <f t="shared" si="21"/>
        <v>0.21301775147929006</v>
      </c>
      <c r="X59">
        <f t="shared" si="21"/>
        <v>0.28994082840236673</v>
      </c>
    </row>
    <row r="60" spans="2:24" x14ac:dyDescent="0.25">
      <c r="B60">
        <f t="shared" si="14"/>
        <v>5.3254437869822514E-2</v>
      </c>
      <c r="C60">
        <f t="shared" ref="C60:X60" si="22">POWER(C31,2)</f>
        <v>5.9171597633136015E-3</v>
      </c>
      <c r="D60">
        <f t="shared" si="22"/>
        <v>9.4674556213017624E-2</v>
      </c>
      <c r="E60">
        <f t="shared" si="22"/>
        <v>0.14792899408284022</v>
      </c>
      <c r="F60">
        <f t="shared" si="22"/>
        <v>4</v>
      </c>
      <c r="G60">
        <f t="shared" si="22"/>
        <v>7.6686390532544371</v>
      </c>
      <c r="H60">
        <f t="shared" si="22"/>
        <v>0.21301775147928986</v>
      </c>
      <c r="I60">
        <f t="shared" si="22"/>
        <v>4.3136094674556205</v>
      </c>
      <c r="J60">
        <f t="shared" si="22"/>
        <v>1</v>
      </c>
      <c r="K60">
        <f t="shared" si="22"/>
        <v>0.28994082840236673</v>
      </c>
      <c r="L60">
        <f t="shared" si="22"/>
        <v>0.71597633136094696</v>
      </c>
      <c r="M60">
        <f t="shared" si="22"/>
        <v>1.1597633136094669</v>
      </c>
      <c r="N60">
        <f t="shared" si="22"/>
        <v>0.21301775147929006</v>
      </c>
      <c r="O60">
        <f t="shared" si="22"/>
        <v>5.3254437869822514E-2</v>
      </c>
      <c r="P60">
        <f t="shared" si="22"/>
        <v>1.1597633136094669</v>
      </c>
      <c r="Q60">
        <f t="shared" si="22"/>
        <v>4.6390532544378713</v>
      </c>
      <c r="R60">
        <f t="shared" si="22"/>
        <v>5.3254437869822514E-2</v>
      </c>
      <c r="S60">
        <f t="shared" si="22"/>
        <v>2.3668639053254406E-2</v>
      </c>
      <c r="T60">
        <f t="shared" si="22"/>
        <v>0.21301775147928986</v>
      </c>
      <c r="U60">
        <f t="shared" si="22"/>
        <v>0.47928994082840265</v>
      </c>
      <c r="V60">
        <f t="shared" si="22"/>
        <v>0.47928994082840265</v>
      </c>
      <c r="W60">
        <f t="shared" si="22"/>
        <v>0.28994082840236673</v>
      </c>
      <c r="X60">
        <f t="shared" si="22"/>
        <v>2.1360946745562135</v>
      </c>
    </row>
    <row r="61" spans="2:24" x14ac:dyDescent="0.25">
      <c r="B61">
        <f t="shared" si="14"/>
        <v>1.5147928994082842</v>
      </c>
      <c r="C61">
        <f t="shared" ref="C61:X61" si="23">POWER(C32,2)</f>
        <v>5.9171597633136015E-3</v>
      </c>
      <c r="D61">
        <f t="shared" si="23"/>
        <v>9.4674556213017624E-2</v>
      </c>
      <c r="E61">
        <f t="shared" si="23"/>
        <v>0.14792899408284022</v>
      </c>
      <c r="F61">
        <f t="shared" si="23"/>
        <v>1</v>
      </c>
      <c r="G61">
        <f t="shared" si="23"/>
        <v>0.59171597633136086</v>
      </c>
      <c r="H61">
        <f t="shared" si="23"/>
        <v>0.21301775147928986</v>
      </c>
      <c r="I61">
        <f t="shared" si="23"/>
        <v>5.9171597633135677E-3</v>
      </c>
      <c r="J61">
        <f t="shared" si="23"/>
        <v>1</v>
      </c>
      <c r="K61">
        <f t="shared" si="23"/>
        <v>0.28994082840236673</v>
      </c>
      <c r="L61">
        <f t="shared" si="23"/>
        <v>0.71597633136094696</v>
      </c>
      <c r="M61">
        <f t="shared" si="23"/>
        <v>1.1597633136094669</v>
      </c>
      <c r="N61">
        <f t="shared" si="23"/>
        <v>0.21301775147929006</v>
      </c>
      <c r="O61">
        <f t="shared" si="23"/>
        <v>0.59171597633136086</v>
      </c>
      <c r="P61">
        <f t="shared" si="23"/>
        <v>1.1597633136094669</v>
      </c>
      <c r="Q61">
        <f t="shared" si="23"/>
        <v>0.71597633136094618</v>
      </c>
      <c r="R61">
        <f t="shared" si="23"/>
        <v>1.5147928994082842</v>
      </c>
      <c r="S61">
        <f t="shared" si="23"/>
        <v>1.3313609467455618</v>
      </c>
      <c r="T61">
        <f t="shared" si="23"/>
        <v>0.28994082840236696</v>
      </c>
      <c r="U61">
        <f t="shared" si="23"/>
        <v>9.4674556213017624E-2</v>
      </c>
      <c r="V61">
        <f t="shared" si="23"/>
        <v>0.47928994082840265</v>
      </c>
      <c r="W61">
        <f t="shared" si="23"/>
        <v>0.28994082840236673</v>
      </c>
      <c r="X61">
        <f t="shared" si="23"/>
        <v>2.1360946745562135</v>
      </c>
    </row>
    <row r="62" spans="2:24" x14ac:dyDescent="0.25">
      <c r="B62">
        <f t="shared" si="14"/>
        <v>0.59171597633136086</v>
      </c>
      <c r="C62">
        <f t="shared" ref="C62:X62" si="24">POWER(C33,2)</f>
        <v>5.9171597633136015E-3</v>
      </c>
      <c r="D62">
        <f t="shared" si="24"/>
        <v>0.47928994082840265</v>
      </c>
      <c r="E62">
        <f t="shared" si="24"/>
        <v>0.14792899408284022</v>
      </c>
      <c r="F62">
        <f t="shared" si="24"/>
        <v>0</v>
      </c>
      <c r="G62">
        <f t="shared" si="24"/>
        <v>5.3254437869822514E-2</v>
      </c>
      <c r="H62">
        <f t="shared" si="24"/>
        <v>0.28994082840236696</v>
      </c>
      <c r="I62">
        <f t="shared" si="24"/>
        <v>5.9171597633135677E-3</v>
      </c>
      <c r="J62">
        <f t="shared" si="24"/>
        <v>1</v>
      </c>
      <c r="K62">
        <f t="shared" si="24"/>
        <v>0.21301775147929006</v>
      </c>
      <c r="L62">
        <f t="shared" si="24"/>
        <v>2.3668639053254406E-2</v>
      </c>
      <c r="M62">
        <f t="shared" si="24"/>
        <v>0.85207100591716023</v>
      </c>
      <c r="N62">
        <f t="shared" si="24"/>
        <v>0.28994082840236673</v>
      </c>
      <c r="O62">
        <f t="shared" si="24"/>
        <v>5.3254437869822514E-2</v>
      </c>
      <c r="P62">
        <f t="shared" si="24"/>
        <v>0.85207100591716023</v>
      </c>
      <c r="Q62">
        <f t="shared" si="24"/>
        <v>0.71597633136094618</v>
      </c>
      <c r="R62">
        <f t="shared" si="24"/>
        <v>0.59171597633136086</v>
      </c>
      <c r="S62">
        <f t="shared" si="24"/>
        <v>2.3668639053254406E-2</v>
      </c>
      <c r="T62">
        <f t="shared" si="24"/>
        <v>0.21301775147928986</v>
      </c>
      <c r="U62">
        <f t="shared" si="24"/>
        <v>0.47928994082840265</v>
      </c>
      <c r="V62">
        <f t="shared" si="24"/>
        <v>9.4674556213017624E-2</v>
      </c>
      <c r="W62">
        <f t="shared" si="24"/>
        <v>0.21301775147929006</v>
      </c>
      <c r="X62">
        <f t="shared" si="24"/>
        <v>0.28994082840236673</v>
      </c>
    </row>
    <row r="63" spans="2:24" x14ac:dyDescent="0.25">
      <c r="B63">
        <f t="shared" si="14"/>
        <v>5.3254437869822514E-2</v>
      </c>
      <c r="C63">
        <f t="shared" ref="C63:X63" si="25">POWER(C34,2)</f>
        <v>5.9171597633136015E-3</v>
      </c>
      <c r="D63">
        <f t="shared" si="25"/>
        <v>9.4674556213017624E-2</v>
      </c>
      <c r="E63">
        <f t="shared" si="25"/>
        <v>0.14792899408284022</v>
      </c>
      <c r="F63">
        <f t="shared" si="25"/>
        <v>0</v>
      </c>
      <c r="G63">
        <f t="shared" si="25"/>
        <v>0.59171597633136086</v>
      </c>
      <c r="H63">
        <f t="shared" si="25"/>
        <v>0.28994082840236696</v>
      </c>
      <c r="I63">
        <f t="shared" si="25"/>
        <v>5.9171597633135677E-3</v>
      </c>
      <c r="J63">
        <f t="shared" si="25"/>
        <v>0</v>
      </c>
      <c r="K63">
        <f t="shared" si="25"/>
        <v>0.28994082840236673</v>
      </c>
      <c r="L63">
        <f t="shared" si="25"/>
        <v>0.71597633136094696</v>
      </c>
      <c r="M63">
        <f t="shared" si="25"/>
        <v>5.9171597633135677E-3</v>
      </c>
      <c r="N63">
        <f t="shared" si="25"/>
        <v>0.21301775147929006</v>
      </c>
      <c r="O63">
        <f t="shared" si="25"/>
        <v>5.3254437869822514E-2</v>
      </c>
      <c r="P63">
        <f t="shared" si="25"/>
        <v>0.85207100591716023</v>
      </c>
      <c r="Q63">
        <f t="shared" si="25"/>
        <v>0.71597633136094618</v>
      </c>
      <c r="R63">
        <f t="shared" si="25"/>
        <v>0.59171597633136086</v>
      </c>
      <c r="S63">
        <f t="shared" si="25"/>
        <v>2.3668639053254406E-2</v>
      </c>
      <c r="T63">
        <f t="shared" si="25"/>
        <v>0.21301775147928986</v>
      </c>
      <c r="U63">
        <f t="shared" si="25"/>
        <v>1.7100591715976325</v>
      </c>
      <c r="V63">
        <f t="shared" si="25"/>
        <v>0.47928994082840265</v>
      </c>
      <c r="W63">
        <f t="shared" si="25"/>
        <v>0.28994082840236673</v>
      </c>
      <c r="X63">
        <f t="shared" si="25"/>
        <v>0.21301775147929006</v>
      </c>
    </row>
    <row r="64" spans="2:24" x14ac:dyDescent="0.25">
      <c r="B64">
        <f t="shared" si="14"/>
        <v>5.3254437869822514E-2</v>
      </c>
      <c r="C64">
        <f t="shared" ref="C64:X64" si="26">POWER(C35,2)</f>
        <v>5.9171597633136015E-3</v>
      </c>
      <c r="D64">
        <f t="shared" si="26"/>
        <v>9.4674556213017624E-2</v>
      </c>
      <c r="E64">
        <f t="shared" si="26"/>
        <v>0.14792899408284022</v>
      </c>
      <c r="F64">
        <f t="shared" si="26"/>
        <v>0</v>
      </c>
      <c r="G64">
        <f t="shared" si="26"/>
        <v>1.5147928994082842</v>
      </c>
      <c r="H64">
        <f t="shared" si="26"/>
        <v>0.21301775147928986</v>
      </c>
      <c r="I64">
        <f t="shared" si="26"/>
        <v>5.9171597633135677E-3</v>
      </c>
      <c r="J64">
        <f t="shared" si="26"/>
        <v>1</v>
      </c>
      <c r="K64">
        <f t="shared" si="26"/>
        <v>0.21301775147929006</v>
      </c>
      <c r="L64">
        <f t="shared" si="26"/>
        <v>2.3668639053254406E-2</v>
      </c>
      <c r="M64">
        <f t="shared" si="26"/>
        <v>5.9171597633135677E-3</v>
      </c>
      <c r="N64">
        <f t="shared" si="26"/>
        <v>0.28994082840236673</v>
      </c>
      <c r="O64">
        <f t="shared" si="26"/>
        <v>5.3254437869822514E-2</v>
      </c>
      <c r="P64">
        <f t="shared" si="26"/>
        <v>5.9171597633135677E-3</v>
      </c>
      <c r="Q64">
        <f t="shared" si="26"/>
        <v>2.3668639053254541E-2</v>
      </c>
      <c r="R64">
        <f t="shared" si="26"/>
        <v>5.3254437869822514E-2</v>
      </c>
      <c r="S64">
        <f t="shared" si="26"/>
        <v>2.3668639053254406E-2</v>
      </c>
      <c r="T64">
        <f t="shared" si="26"/>
        <v>0.28994082840236696</v>
      </c>
      <c r="U64">
        <f t="shared" si="26"/>
        <v>9.4674556213017624E-2</v>
      </c>
      <c r="V64">
        <f t="shared" si="26"/>
        <v>0.47928994082840265</v>
      </c>
      <c r="W64">
        <f t="shared" si="26"/>
        <v>0.21301775147929006</v>
      </c>
      <c r="X64">
        <f t="shared" si="26"/>
        <v>0.21301775147929006</v>
      </c>
    </row>
    <row r="65" spans="1:24" x14ac:dyDescent="0.25">
      <c r="B65">
        <f t="shared" si="14"/>
        <v>5.3254437869822514E-2</v>
      </c>
      <c r="C65">
        <f t="shared" ref="C65:X65" si="27">POWER(C36,2)</f>
        <v>5.9171597633136015E-3</v>
      </c>
      <c r="D65">
        <f t="shared" si="27"/>
        <v>0.47928994082840265</v>
      </c>
      <c r="E65">
        <f t="shared" si="27"/>
        <v>0.14792899408284022</v>
      </c>
      <c r="F65">
        <f t="shared" si="27"/>
        <v>1</v>
      </c>
      <c r="G65">
        <f t="shared" si="27"/>
        <v>0.59171597633136086</v>
      </c>
      <c r="H65">
        <f t="shared" si="27"/>
        <v>0.21301775147928986</v>
      </c>
      <c r="I65">
        <f t="shared" si="27"/>
        <v>5.9171597633135677E-3</v>
      </c>
      <c r="J65">
        <f t="shared" si="27"/>
        <v>1</v>
      </c>
      <c r="K65">
        <f t="shared" si="27"/>
        <v>0.28994082840236673</v>
      </c>
      <c r="L65">
        <f t="shared" si="27"/>
        <v>0.71597633136094696</v>
      </c>
      <c r="M65">
        <f t="shared" si="27"/>
        <v>1.1597633136094669</v>
      </c>
      <c r="N65">
        <f t="shared" si="27"/>
        <v>0.28994082840236673</v>
      </c>
      <c r="O65">
        <f t="shared" si="27"/>
        <v>0.59171597633136086</v>
      </c>
      <c r="P65">
        <f t="shared" si="27"/>
        <v>1.1597633136094669</v>
      </c>
      <c r="Q65">
        <f t="shared" si="27"/>
        <v>1.3313609467455629</v>
      </c>
      <c r="R65">
        <f t="shared" si="27"/>
        <v>1.5147928994082842</v>
      </c>
      <c r="S65">
        <f t="shared" si="27"/>
        <v>2.3668639053254406E-2</v>
      </c>
      <c r="T65">
        <f t="shared" si="27"/>
        <v>0.28994082840236696</v>
      </c>
      <c r="U65">
        <f t="shared" si="27"/>
        <v>1.7100591715976325</v>
      </c>
      <c r="V65">
        <f t="shared" si="27"/>
        <v>0.47928994082840265</v>
      </c>
      <c r="W65">
        <f t="shared" si="27"/>
        <v>2.3668639053254434</v>
      </c>
      <c r="X65">
        <f t="shared" si="27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8">SUM(C39:C51)</f>
        <v>14.236686390532549</v>
      </c>
      <c r="D67">
        <f t="shared" si="28"/>
        <v>1.9585798816568045</v>
      </c>
      <c r="E67">
        <f t="shared" si="28"/>
        <v>9.0650887573964471</v>
      </c>
      <c r="F67">
        <f t="shared" si="28"/>
        <v>5.1420118343195256</v>
      </c>
      <c r="G67">
        <f t="shared" si="28"/>
        <v>7.1420118343195282</v>
      </c>
      <c r="H67">
        <f t="shared" si="28"/>
        <v>10.988165680473372</v>
      </c>
      <c r="I67">
        <f t="shared" si="28"/>
        <v>3.8816568047337281</v>
      </c>
      <c r="J67">
        <f t="shared" si="28"/>
        <v>8.1301775147929014</v>
      </c>
      <c r="K67">
        <f t="shared" si="28"/>
        <v>6.8106508875739644</v>
      </c>
      <c r="L67">
        <f t="shared" si="28"/>
        <v>13.153846153846155</v>
      </c>
      <c r="M67">
        <f t="shared" si="28"/>
        <v>7.1301775147929005</v>
      </c>
      <c r="N67">
        <f t="shared" si="28"/>
        <v>5.1538461538461551</v>
      </c>
      <c r="O67">
        <f t="shared" si="28"/>
        <v>12.207100591715975</v>
      </c>
      <c r="P67">
        <f t="shared" si="28"/>
        <v>10.497041420118343</v>
      </c>
      <c r="Q67">
        <f t="shared" si="28"/>
        <v>5.1420118343195256</v>
      </c>
      <c r="R67">
        <f t="shared" si="28"/>
        <v>7.1301775147929014</v>
      </c>
      <c r="S67">
        <f t="shared" si="28"/>
        <v>10.852071005917164</v>
      </c>
      <c r="T67">
        <f t="shared" si="28"/>
        <v>15.698224852071011</v>
      </c>
      <c r="U67">
        <f t="shared" si="28"/>
        <v>9.7278106508875748</v>
      </c>
      <c r="V67">
        <f t="shared" si="28"/>
        <v>5.0650887573964507</v>
      </c>
      <c r="W67">
        <f t="shared" si="28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9">SUM(C53:C65)</f>
        <v>0.92307692307692346</v>
      </c>
      <c r="D68">
        <f t="shared" si="29"/>
        <v>4.7692307692307692</v>
      </c>
      <c r="E68">
        <f t="shared" si="29"/>
        <v>3.076923076923078</v>
      </c>
      <c r="F68">
        <f t="shared" si="29"/>
        <v>10</v>
      </c>
      <c r="G68">
        <f t="shared" si="29"/>
        <v>14.30769230769231</v>
      </c>
      <c r="H68">
        <f t="shared" si="29"/>
        <v>3.2307692307692299</v>
      </c>
      <c r="I68">
        <f t="shared" si="29"/>
        <v>8.9230769230769234</v>
      </c>
      <c r="J68">
        <f t="shared" si="29"/>
        <v>12</v>
      </c>
      <c r="K68">
        <f t="shared" si="29"/>
        <v>5.2307692307692317</v>
      </c>
      <c r="L68">
        <f t="shared" si="29"/>
        <v>5.6923076923076925</v>
      </c>
      <c r="M68">
        <f t="shared" si="29"/>
        <v>6.9230769230769242</v>
      </c>
      <c r="N68">
        <f t="shared" si="29"/>
        <v>5.2307692307692317</v>
      </c>
      <c r="O68">
        <f t="shared" si="29"/>
        <v>2.3076923076923079</v>
      </c>
      <c r="P68">
        <f t="shared" si="29"/>
        <v>8.9230769230769234</v>
      </c>
      <c r="Q68">
        <f t="shared" si="29"/>
        <v>11.69230769230769</v>
      </c>
      <c r="R68">
        <f t="shared" si="29"/>
        <v>8.3076923076923084</v>
      </c>
      <c r="S68">
        <f t="shared" si="29"/>
        <v>3.6923076923076934</v>
      </c>
      <c r="T68">
        <f t="shared" si="29"/>
        <v>3.2307692307692304</v>
      </c>
      <c r="U68">
        <f t="shared" si="29"/>
        <v>6.7692307692307692</v>
      </c>
      <c r="V68">
        <f t="shared" si="29"/>
        <v>4.7692307692307701</v>
      </c>
      <c r="W68">
        <f t="shared" si="29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30">13-1</f>
        <v>12</v>
      </c>
      <c r="D71">
        <f t="shared" si="30"/>
        <v>12</v>
      </c>
      <c r="E71">
        <f t="shared" si="30"/>
        <v>12</v>
      </c>
      <c r="F71">
        <f t="shared" si="30"/>
        <v>12</v>
      </c>
      <c r="G71">
        <f t="shared" si="30"/>
        <v>12</v>
      </c>
      <c r="H71">
        <f t="shared" si="30"/>
        <v>12</v>
      </c>
      <c r="I71">
        <f t="shared" si="30"/>
        <v>12</v>
      </c>
      <c r="J71">
        <f t="shared" si="30"/>
        <v>12</v>
      </c>
      <c r="K71">
        <f t="shared" si="30"/>
        <v>12</v>
      </c>
      <c r="L71">
        <f t="shared" si="30"/>
        <v>12</v>
      </c>
      <c r="M71">
        <f t="shared" si="30"/>
        <v>12</v>
      </c>
      <c r="N71">
        <f t="shared" si="30"/>
        <v>12</v>
      </c>
      <c r="O71">
        <f t="shared" si="30"/>
        <v>12</v>
      </c>
      <c r="P71">
        <f t="shared" si="30"/>
        <v>12</v>
      </c>
      <c r="Q71">
        <f t="shared" si="30"/>
        <v>12</v>
      </c>
      <c r="R71">
        <f t="shared" si="30"/>
        <v>12</v>
      </c>
      <c r="S71">
        <f t="shared" si="30"/>
        <v>12</v>
      </c>
      <c r="T71">
        <f t="shared" si="30"/>
        <v>12</v>
      </c>
      <c r="U71">
        <f t="shared" si="30"/>
        <v>12</v>
      </c>
      <c r="V71">
        <f t="shared" si="30"/>
        <v>12</v>
      </c>
      <c r="W71">
        <f t="shared" si="30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30"/>
        <v>12</v>
      </c>
      <c r="D72">
        <f t="shared" si="30"/>
        <v>12</v>
      </c>
      <c r="E72">
        <f t="shared" si="30"/>
        <v>12</v>
      </c>
      <c r="F72">
        <f t="shared" si="30"/>
        <v>12</v>
      </c>
      <c r="G72">
        <f t="shared" si="30"/>
        <v>12</v>
      </c>
      <c r="H72">
        <f t="shared" si="30"/>
        <v>12</v>
      </c>
      <c r="I72">
        <f t="shared" si="30"/>
        <v>12</v>
      </c>
      <c r="J72">
        <f t="shared" si="30"/>
        <v>12</v>
      </c>
      <c r="K72">
        <f t="shared" si="30"/>
        <v>12</v>
      </c>
      <c r="L72">
        <f t="shared" si="30"/>
        <v>12</v>
      </c>
      <c r="M72">
        <f t="shared" si="30"/>
        <v>12</v>
      </c>
      <c r="N72">
        <f t="shared" si="30"/>
        <v>12</v>
      </c>
      <c r="O72">
        <f t="shared" si="30"/>
        <v>12</v>
      </c>
      <c r="P72">
        <f t="shared" si="30"/>
        <v>12</v>
      </c>
      <c r="Q72">
        <f t="shared" si="30"/>
        <v>12</v>
      </c>
      <c r="R72">
        <f t="shared" si="30"/>
        <v>12</v>
      </c>
      <c r="S72">
        <f t="shared" si="30"/>
        <v>12</v>
      </c>
      <c r="T72">
        <f t="shared" si="30"/>
        <v>12</v>
      </c>
      <c r="U72">
        <f t="shared" si="30"/>
        <v>12</v>
      </c>
      <c r="V72">
        <f t="shared" si="30"/>
        <v>12</v>
      </c>
      <c r="W72">
        <f t="shared" si="30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1">C67/C71</f>
        <v>1.1863905325443791</v>
      </c>
      <c r="D75">
        <f t="shared" si="31"/>
        <v>0.16321499013806703</v>
      </c>
      <c r="E75">
        <f t="shared" si="31"/>
        <v>0.75542406311637056</v>
      </c>
      <c r="F75">
        <f t="shared" si="31"/>
        <v>0.4285009861932938</v>
      </c>
      <c r="G75">
        <f t="shared" si="31"/>
        <v>0.59516765285996065</v>
      </c>
      <c r="H75">
        <f t="shared" si="31"/>
        <v>0.91568047337278102</v>
      </c>
      <c r="I75">
        <f t="shared" si="31"/>
        <v>0.32347140039447736</v>
      </c>
      <c r="J75">
        <f t="shared" si="31"/>
        <v>0.67751479289940841</v>
      </c>
      <c r="K75">
        <f t="shared" si="31"/>
        <v>0.56755424063116366</v>
      </c>
      <c r="L75">
        <f t="shared" si="31"/>
        <v>1.0961538461538463</v>
      </c>
      <c r="M75">
        <f t="shared" si="31"/>
        <v>0.59418145956607504</v>
      </c>
      <c r="N75">
        <f t="shared" si="31"/>
        <v>0.42948717948717957</v>
      </c>
      <c r="O75">
        <f t="shared" si="31"/>
        <v>1.0172583826429979</v>
      </c>
      <c r="P75">
        <f t="shared" si="31"/>
        <v>0.87475345167652863</v>
      </c>
      <c r="Q75">
        <f t="shared" si="31"/>
        <v>0.4285009861932938</v>
      </c>
      <c r="R75">
        <f t="shared" si="31"/>
        <v>0.59418145956607515</v>
      </c>
      <c r="S75">
        <f t="shared" si="31"/>
        <v>0.90433925049309705</v>
      </c>
      <c r="T75">
        <f t="shared" si="31"/>
        <v>1.3081854043392509</v>
      </c>
      <c r="U75">
        <f t="shared" si="31"/>
        <v>0.81065088757396453</v>
      </c>
      <c r="V75">
        <f t="shared" si="31"/>
        <v>0.42209072978303758</v>
      </c>
      <c r="W75">
        <f t="shared" si="31"/>
        <v>0.75000000000000011</v>
      </c>
      <c r="X75">
        <f t="shared" si="31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2">C68/C72</f>
        <v>7.6923076923076955E-2</v>
      </c>
      <c r="D76">
        <f t="shared" si="32"/>
        <v>0.39743589743589741</v>
      </c>
      <c r="E76">
        <f t="shared" si="32"/>
        <v>0.2564102564102565</v>
      </c>
      <c r="F76">
        <f t="shared" si="32"/>
        <v>0.83333333333333337</v>
      </c>
      <c r="G76">
        <f t="shared" si="32"/>
        <v>1.1923076923076925</v>
      </c>
      <c r="H76">
        <f t="shared" si="32"/>
        <v>0.26923076923076916</v>
      </c>
      <c r="I76">
        <f t="shared" si="32"/>
        <v>0.74358974358974361</v>
      </c>
      <c r="J76">
        <f t="shared" si="32"/>
        <v>1</v>
      </c>
      <c r="K76">
        <f t="shared" si="32"/>
        <v>0.43589743589743596</v>
      </c>
      <c r="L76">
        <f t="shared" si="32"/>
        <v>0.47435897435897439</v>
      </c>
      <c r="M76">
        <f t="shared" si="32"/>
        <v>0.57692307692307698</v>
      </c>
      <c r="N76">
        <f t="shared" si="32"/>
        <v>0.43589743589743596</v>
      </c>
      <c r="O76">
        <f t="shared" si="32"/>
        <v>0.19230769230769232</v>
      </c>
      <c r="P76">
        <f t="shared" si="32"/>
        <v>0.74358974358974361</v>
      </c>
      <c r="Q76">
        <f t="shared" si="32"/>
        <v>0.97435897435897412</v>
      </c>
      <c r="R76">
        <f t="shared" si="32"/>
        <v>0.6923076923076924</v>
      </c>
      <c r="S76">
        <f t="shared" si="32"/>
        <v>0.30769230769230776</v>
      </c>
      <c r="T76">
        <f t="shared" si="32"/>
        <v>0.26923076923076922</v>
      </c>
      <c r="U76">
        <f t="shared" si="32"/>
        <v>0.5641025641025641</v>
      </c>
      <c r="V76">
        <f t="shared" si="32"/>
        <v>0.39743589743589752</v>
      </c>
      <c r="W76">
        <f t="shared" si="32"/>
        <v>0.43589743589743596</v>
      </c>
      <c r="X76">
        <f t="shared" si="32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3" xml:space="preserve"> C71/(C71+C72)*C75 + C72/(C71+C72)*C76</f>
        <v>0.63165680473372798</v>
      </c>
      <c r="D79">
        <f t="shared" si="33"/>
        <v>0.28032544378698221</v>
      </c>
      <c r="E79">
        <f t="shared" si="33"/>
        <v>0.50591715976331353</v>
      </c>
      <c r="F79">
        <f t="shared" si="33"/>
        <v>0.63091715976331364</v>
      </c>
      <c r="G79">
        <f t="shared" si="33"/>
        <v>0.89373767258382664</v>
      </c>
      <c r="H79">
        <f t="shared" si="33"/>
        <v>0.59245562130177509</v>
      </c>
      <c r="I79">
        <f t="shared" si="33"/>
        <v>0.53353057199211051</v>
      </c>
      <c r="J79">
        <f t="shared" si="33"/>
        <v>0.83875739644970415</v>
      </c>
      <c r="K79">
        <f t="shared" si="33"/>
        <v>0.50172583826429984</v>
      </c>
      <c r="L79">
        <f t="shared" si="33"/>
        <v>0.78525641025641035</v>
      </c>
      <c r="M79">
        <f t="shared" si="33"/>
        <v>0.58555226824457596</v>
      </c>
      <c r="N79">
        <f t="shared" si="33"/>
        <v>0.43269230769230776</v>
      </c>
      <c r="O79">
        <f t="shared" si="33"/>
        <v>0.60478303747534512</v>
      </c>
      <c r="P79">
        <f t="shared" si="33"/>
        <v>0.80917159763313617</v>
      </c>
      <c r="Q79">
        <f t="shared" si="33"/>
        <v>0.7014299802761339</v>
      </c>
      <c r="R79">
        <f t="shared" si="33"/>
        <v>0.64324457593688378</v>
      </c>
      <c r="S79">
        <f t="shared" si="33"/>
        <v>0.60601577909270243</v>
      </c>
      <c r="T79">
        <f t="shared" si="33"/>
        <v>0.78870808678501003</v>
      </c>
      <c r="U79">
        <f t="shared" si="33"/>
        <v>0.68737672583826437</v>
      </c>
      <c r="V79">
        <f t="shared" si="33"/>
        <v>0.40976331360946755</v>
      </c>
      <c r="W79">
        <f t="shared" si="33"/>
        <v>0.59294871794871806</v>
      </c>
      <c r="X79">
        <f t="shared" si="33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4">C79/13</f>
        <v>4.8588984979517538E-2</v>
      </c>
      <c r="D82">
        <f t="shared" si="34"/>
        <v>2.1563495675921709E-2</v>
      </c>
      <c r="E82">
        <f t="shared" si="34"/>
        <v>3.8916704597177963E-2</v>
      </c>
      <c r="F82">
        <f t="shared" si="34"/>
        <v>4.8532089212562586E-2</v>
      </c>
      <c r="G82">
        <f t="shared" si="34"/>
        <v>6.8749051737217431E-2</v>
      </c>
      <c r="H82">
        <f t="shared" si="34"/>
        <v>4.5573509330905773E-2</v>
      </c>
      <c r="I82">
        <f t="shared" si="34"/>
        <v>4.104081323016235E-2</v>
      </c>
      <c r="J82">
        <f t="shared" si="34"/>
        <v>6.451979972690032E-2</v>
      </c>
      <c r="K82">
        <f t="shared" si="34"/>
        <v>3.8594295251099989E-2</v>
      </c>
      <c r="L82">
        <f t="shared" si="34"/>
        <v>6.0404339250493107E-2</v>
      </c>
      <c r="M82">
        <f t="shared" si="34"/>
        <v>4.5042482172659687E-2</v>
      </c>
      <c r="N82">
        <f t="shared" si="34"/>
        <v>3.3284023668639057E-2</v>
      </c>
      <c r="O82">
        <f t="shared" si="34"/>
        <v>4.6521772113488083E-2</v>
      </c>
      <c r="P82">
        <f t="shared" si="34"/>
        <v>6.2243969048702781E-2</v>
      </c>
      <c r="Q82">
        <f t="shared" si="34"/>
        <v>5.3956152328933374E-2</v>
      </c>
      <c r="R82">
        <f t="shared" si="34"/>
        <v>4.9480351995144903E-2</v>
      </c>
      <c r="S82">
        <f t="shared" si="34"/>
        <v>4.6616598391746339E-2</v>
      </c>
      <c r="T82">
        <f t="shared" si="34"/>
        <v>6.0669852829616157E-2</v>
      </c>
      <c r="U82">
        <f t="shared" si="34"/>
        <v>5.2875132756789567E-2</v>
      </c>
      <c r="V82">
        <f t="shared" si="34"/>
        <v>3.1520254893035962E-2</v>
      </c>
      <c r="W82">
        <f t="shared" si="34"/>
        <v>4.5611439842209084E-2</v>
      </c>
      <c r="X82">
        <f t="shared" si="34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5">C79/13</f>
        <v>4.8588984979517538E-2</v>
      </c>
      <c r="D84">
        <f t="shared" si="35"/>
        <v>2.1563495675921709E-2</v>
      </c>
      <c r="E84">
        <f t="shared" si="35"/>
        <v>3.8916704597177963E-2</v>
      </c>
      <c r="F84">
        <f t="shared" si="35"/>
        <v>4.8532089212562586E-2</v>
      </c>
      <c r="G84">
        <f t="shared" si="35"/>
        <v>6.8749051737217431E-2</v>
      </c>
      <c r="H84">
        <f t="shared" si="35"/>
        <v>4.5573509330905773E-2</v>
      </c>
      <c r="I84">
        <f t="shared" si="35"/>
        <v>4.104081323016235E-2</v>
      </c>
      <c r="J84">
        <f t="shared" si="35"/>
        <v>6.451979972690032E-2</v>
      </c>
      <c r="K84">
        <f t="shared" si="35"/>
        <v>3.8594295251099989E-2</v>
      </c>
      <c r="L84">
        <f t="shared" si="35"/>
        <v>6.0404339250493107E-2</v>
      </c>
      <c r="M84">
        <f t="shared" si="35"/>
        <v>4.5042482172659687E-2</v>
      </c>
      <c r="N84">
        <f t="shared" si="35"/>
        <v>3.3284023668639057E-2</v>
      </c>
      <c r="O84">
        <f t="shared" si="35"/>
        <v>4.6521772113488083E-2</v>
      </c>
      <c r="P84">
        <f t="shared" si="35"/>
        <v>6.2243969048702781E-2</v>
      </c>
      <c r="Q84">
        <f t="shared" si="35"/>
        <v>5.3956152328933374E-2</v>
      </c>
      <c r="R84">
        <f t="shared" si="35"/>
        <v>4.9480351995144903E-2</v>
      </c>
      <c r="S84">
        <f t="shared" si="35"/>
        <v>4.6616598391746339E-2</v>
      </c>
      <c r="T84">
        <f t="shared" si="35"/>
        <v>6.0669852829616157E-2</v>
      </c>
      <c r="U84">
        <f t="shared" si="35"/>
        <v>5.2875132756789567E-2</v>
      </c>
      <c r="V84">
        <f t="shared" si="35"/>
        <v>3.1520254893035962E-2</v>
      </c>
      <c r="W84">
        <f t="shared" si="35"/>
        <v>4.5611439842209084E-2</v>
      </c>
      <c r="X84">
        <f t="shared" si="35"/>
        <v>6.4804278561675005E-2</v>
      </c>
    </row>
    <row r="86" spans="1:24" ht="18.75" x14ac:dyDescent="0.35">
      <c r="A86" s="10" t="s">
        <v>83</v>
      </c>
    </row>
    <row r="87" spans="1:24" x14ac:dyDescent="0.25">
      <c r="B87" s="11">
        <f>(B2-B3)/SQRT(B82+B84)</f>
        <v>0.84852813742385713</v>
      </c>
      <c r="C87" s="11">
        <f t="shared" ref="C87:X87" si="36">(C2-C3)/SQRT(C82+C84)</f>
        <v>0.49351769873992901</v>
      </c>
      <c r="D87" s="11">
        <f t="shared" si="36"/>
        <v>0.74081891505795661</v>
      </c>
      <c r="E87" s="11">
        <f t="shared" si="36"/>
        <v>0.82717019186851148</v>
      </c>
      <c r="F87" s="11">
        <f t="shared" si="36"/>
        <v>1.2345172438335541</v>
      </c>
      <c r="G87" s="11">
        <f t="shared" si="36"/>
        <v>-0.41489508437011219</v>
      </c>
      <c r="H87" s="11">
        <f t="shared" si="36"/>
        <v>0.50958356109947456</v>
      </c>
      <c r="I87" s="11">
        <f t="shared" si="36"/>
        <v>0.26849343489944899</v>
      </c>
      <c r="J87" s="11">
        <f t="shared" si="36"/>
        <v>-0.21413869147987413</v>
      </c>
      <c r="K87" s="11">
        <f t="shared" si="36"/>
        <v>-0.83061801685629855</v>
      </c>
      <c r="L87" s="11">
        <f t="shared" si="36"/>
        <v>-1.1065666703449759</v>
      </c>
      <c r="M87" s="11">
        <f t="shared" si="36"/>
        <v>-0.51257862041374957</v>
      </c>
      <c r="N87" s="11">
        <f t="shared" si="36"/>
        <v>0.29814239699997092</v>
      </c>
      <c r="O87" s="11">
        <f t="shared" si="36"/>
        <v>0.50436335008755007</v>
      </c>
      <c r="P87" s="11">
        <f t="shared" si="36"/>
        <v>0.21801833108109622</v>
      </c>
      <c r="Q87" s="11">
        <f t="shared" si="36"/>
        <v>0.70249367527126816</v>
      </c>
      <c r="R87" s="11">
        <f t="shared" si="36"/>
        <v>-0.48905224320999935</v>
      </c>
      <c r="S87" s="11">
        <f t="shared" si="36"/>
        <v>0.25192505375512014</v>
      </c>
      <c r="T87" s="11">
        <f t="shared" si="36"/>
        <v>0.66248558643571465</v>
      </c>
      <c r="U87" s="11">
        <f t="shared" si="36"/>
        <v>-0.47309233328243294</v>
      </c>
      <c r="V87" s="11">
        <f t="shared" si="36"/>
        <v>-0.30637039002566313</v>
      </c>
      <c r="W87" s="11">
        <f t="shared" si="36"/>
        <v>0</v>
      </c>
      <c r="X87" s="11">
        <f t="shared" si="36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WynikiScenariusza3</vt:lpstr>
      <vt:lpstr>WynikiScenariusza1</vt:lpstr>
      <vt:lpstr>WynikiScenariusza2</vt:lpstr>
      <vt:lpstr>Wykresy</vt:lpstr>
      <vt:lpstr>Podzial po filmach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2017-06-07T10:42:57Z</dcterms:created>
  <dcterms:modified xsi:type="dcterms:W3CDTF">2017-06-14T02:59:02Z</dcterms:modified>
</cp:coreProperties>
</file>