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730"/>
  <workbookPr filterPrivacy="1" defaultThemeVersion="124226"/>
  <bookViews>
    <workbookView xWindow="240" yWindow="110" windowWidth="14810" windowHeight="8020" activeTab="1" xr2:uid="{00000000-000D-0000-FFFF-FFFF00000000}"/>
  </bookViews>
  <sheets>
    <sheet name="Percentage_per" sheetId="13" r:id="rId1"/>
    <sheet name="Volume" sheetId="21" r:id="rId2"/>
    <sheet name="16w" sheetId="2" r:id="rId3"/>
    <sheet name="18w" sheetId="3" r:id="rId4"/>
    <sheet name="20w" sheetId="4" r:id="rId5"/>
    <sheet name="22w" sheetId="5" r:id="rId6"/>
    <sheet name="24w " sheetId="20" r:id="rId7"/>
  </sheets>
  <calcPr calcId="171027"/>
</workbook>
</file>

<file path=xl/calcChain.xml><?xml version="1.0" encoding="utf-8"?>
<calcChain xmlns="http://schemas.openxmlformats.org/spreadsheetml/2006/main">
  <c r="H88" i="20" l="1"/>
  <c r="AB8" i="21"/>
  <c r="AB6" i="21"/>
  <c r="AB4" i="21"/>
  <c r="V8" i="21"/>
  <c r="V6" i="21"/>
  <c r="V4" i="21"/>
  <c r="H41" i="20"/>
  <c r="L88" i="20"/>
  <c r="AB64" i="20"/>
  <c r="X64" i="20"/>
  <c r="T64" i="20"/>
  <c r="T38" i="20"/>
  <c r="P38" i="20"/>
  <c r="P55" i="20"/>
  <c r="L55" i="20"/>
  <c r="H55" i="20"/>
  <c r="T53" i="20"/>
  <c r="T47" i="20"/>
  <c r="P47" i="20"/>
  <c r="L47" i="20"/>
  <c r="H47" i="20"/>
  <c r="K158" i="21"/>
  <c r="J158" i="21"/>
  <c r="K157" i="21"/>
  <c r="J157" i="21"/>
  <c r="K156" i="21"/>
  <c r="J156" i="21"/>
  <c r="K155" i="21"/>
  <c r="J155" i="21"/>
  <c r="K154" i="21"/>
  <c r="J154" i="21"/>
  <c r="K153" i="21"/>
  <c r="J153" i="21"/>
  <c r="K152" i="21"/>
  <c r="J152" i="21"/>
  <c r="K151" i="21"/>
  <c r="J151" i="21"/>
  <c r="K150" i="21"/>
  <c r="J150" i="21"/>
  <c r="K149" i="21"/>
  <c r="J149" i="21"/>
  <c r="K148" i="21"/>
  <c r="J148" i="21"/>
  <c r="K147" i="21"/>
  <c r="J147" i="21"/>
  <c r="K146" i="21"/>
  <c r="J146" i="21"/>
  <c r="K145" i="21"/>
  <c r="J145" i="21"/>
  <c r="K144" i="21"/>
  <c r="J144" i="21"/>
  <c r="K143" i="21"/>
  <c r="J143" i="21"/>
  <c r="K142" i="21"/>
  <c r="J142" i="21"/>
  <c r="K141" i="21"/>
  <c r="J141" i="21"/>
  <c r="K140" i="21"/>
  <c r="J140" i="21"/>
  <c r="K139" i="21"/>
  <c r="J139" i="21"/>
  <c r="K138" i="21"/>
  <c r="J138" i="21"/>
  <c r="K137" i="21"/>
  <c r="J137" i="21"/>
  <c r="K136" i="21"/>
  <c r="J136" i="21"/>
  <c r="K135" i="21"/>
  <c r="J135" i="21"/>
  <c r="K134" i="21"/>
  <c r="J134" i="21"/>
  <c r="K133" i="21"/>
  <c r="J133" i="21"/>
  <c r="K132" i="21"/>
  <c r="J132" i="21"/>
  <c r="K131" i="21"/>
  <c r="J131" i="21"/>
  <c r="K130" i="21"/>
  <c r="J130" i="21"/>
  <c r="K129" i="21"/>
  <c r="J129" i="21"/>
  <c r="K128" i="21"/>
  <c r="J128" i="21"/>
  <c r="K127" i="21"/>
  <c r="J127" i="21"/>
  <c r="K126" i="21"/>
  <c r="J126" i="21"/>
  <c r="K125" i="21"/>
  <c r="J125" i="21"/>
  <c r="K124" i="21"/>
  <c r="J124" i="21"/>
  <c r="K123" i="21"/>
  <c r="J123" i="21"/>
  <c r="K122" i="21"/>
  <c r="J122" i="21"/>
  <c r="K121" i="21"/>
  <c r="J121" i="21"/>
  <c r="K120" i="21"/>
  <c r="J120" i="21"/>
  <c r="K119" i="21"/>
  <c r="J119" i="21"/>
  <c r="K118" i="21"/>
  <c r="J118" i="21"/>
  <c r="K117" i="21"/>
  <c r="J117" i="21"/>
  <c r="K116" i="21"/>
  <c r="J116" i="21"/>
  <c r="K115" i="21"/>
  <c r="J115" i="21"/>
  <c r="K114" i="21"/>
  <c r="J114" i="21"/>
  <c r="K113" i="21"/>
  <c r="J113" i="21"/>
  <c r="K112" i="21"/>
  <c r="J112" i="21"/>
  <c r="K111" i="21"/>
  <c r="J111" i="21"/>
  <c r="K110" i="21"/>
  <c r="J110" i="21"/>
  <c r="K109" i="21"/>
  <c r="J109" i="21"/>
  <c r="K108" i="21"/>
  <c r="J108" i="21"/>
  <c r="K107" i="21"/>
  <c r="J107" i="21"/>
  <c r="K106" i="21"/>
  <c r="J106" i="21"/>
  <c r="K105" i="21"/>
  <c r="J105" i="21"/>
  <c r="K104" i="21"/>
  <c r="J104" i="21"/>
  <c r="K103" i="21"/>
  <c r="J103" i="21"/>
  <c r="K102" i="21"/>
  <c r="J102" i="21"/>
  <c r="K101" i="21"/>
  <c r="J101" i="21"/>
  <c r="K100" i="21"/>
  <c r="J100" i="21"/>
  <c r="K99" i="21"/>
  <c r="J99" i="21"/>
  <c r="K98" i="21"/>
  <c r="J98" i="21"/>
  <c r="K97" i="21"/>
  <c r="J97" i="21"/>
  <c r="K96" i="21"/>
  <c r="J96" i="21"/>
  <c r="K95" i="21"/>
  <c r="J95" i="21"/>
  <c r="K94" i="21"/>
  <c r="J94" i="21"/>
  <c r="K93" i="21"/>
  <c r="J93" i="21"/>
  <c r="K92" i="21"/>
  <c r="J92" i="21"/>
  <c r="K91" i="21"/>
  <c r="J91" i="21"/>
  <c r="K90" i="21"/>
  <c r="J90" i="21"/>
  <c r="K89" i="21"/>
  <c r="J89" i="21"/>
  <c r="K88" i="21"/>
  <c r="J88" i="21"/>
  <c r="K87" i="21"/>
  <c r="J87" i="21"/>
  <c r="K86" i="21"/>
  <c r="J86" i="21"/>
  <c r="K85" i="21"/>
  <c r="J85" i="21"/>
  <c r="K84" i="21"/>
  <c r="J84" i="21"/>
  <c r="K83" i="21"/>
  <c r="J83" i="21"/>
  <c r="K82" i="21"/>
  <c r="J82" i="21"/>
  <c r="K81" i="21"/>
  <c r="J81" i="21"/>
  <c r="K80" i="21"/>
  <c r="J80" i="21"/>
  <c r="K79" i="21"/>
  <c r="J79" i="21"/>
  <c r="K78" i="21"/>
  <c r="J78" i="21"/>
  <c r="K77" i="21"/>
  <c r="J77" i="21"/>
  <c r="K76" i="21"/>
  <c r="J76" i="21"/>
  <c r="K75" i="21"/>
  <c r="J75" i="21"/>
  <c r="K74" i="21"/>
  <c r="J74" i="21"/>
  <c r="K73" i="21"/>
  <c r="J73" i="21"/>
  <c r="K72" i="21"/>
  <c r="J72" i="21"/>
  <c r="K71" i="21"/>
  <c r="J71" i="21"/>
  <c r="K70" i="21"/>
  <c r="J70" i="21"/>
  <c r="K69" i="21"/>
  <c r="J69" i="21"/>
  <c r="K68" i="21"/>
  <c r="J68" i="21"/>
  <c r="K67" i="21"/>
  <c r="J67" i="21"/>
  <c r="K66" i="21"/>
  <c r="J66" i="21"/>
  <c r="K65" i="21"/>
  <c r="J65" i="21"/>
  <c r="K64" i="21"/>
  <c r="J64" i="21"/>
  <c r="K63" i="21"/>
  <c r="J63" i="21"/>
  <c r="K62" i="21"/>
  <c r="J62" i="21"/>
  <c r="K61" i="21"/>
  <c r="J61" i="21"/>
  <c r="K60" i="21"/>
  <c r="J60" i="21"/>
  <c r="K59" i="21"/>
  <c r="J59" i="21"/>
  <c r="K58" i="21"/>
  <c r="J58" i="21"/>
  <c r="K57" i="21"/>
  <c r="J57" i="21"/>
  <c r="X8" i="21" s="1"/>
  <c r="K56" i="21"/>
  <c r="J56" i="21"/>
  <c r="K55" i="21"/>
  <c r="J55" i="21"/>
  <c r="K54" i="21"/>
  <c r="J54" i="21"/>
  <c r="K53" i="21"/>
  <c r="J53" i="21"/>
  <c r="K52" i="21"/>
  <c r="J52" i="21"/>
  <c r="K51" i="21"/>
  <c r="J51" i="21"/>
  <c r="K50" i="21"/>
  <c r="J50" i="21"/>
  <c r="K49" i="21"/>
  <c r="J49" i="21"/>
  <c r="K48" i="21"/>
  <c r="J48" i="21"/>
  <c r="K47" i="21"/>
  <c r="J47" i="21"/>
  <c r="X6" i="21" s="1"/>
  <c r="K46" i="21"/>
  <c r="J46" i="21"/>
  <c r="K45" i="21"/>
  <c r="J45" i="21"/>
  <c r="K44" i="21"/>
  <c r="J44" i="21"/>
  <c r="K43" i="21"/>
  <c r="J43" i="21"/>
  <c r="X5" i="21" s="1"/>
  <c r="K42" i="21"/>
  <c r="J42" i="21"/>
  <c r="K41" i="21"/>
  <c r="J41" i="21"/>
  <c r="K40" i="21"/>
  <c r="J40" i="21"/>
  <c r="K39" i="21"/>
  <c r="J39" i="21"/>
  <c r="K38" i="21"/>
  <c r="J38" i="21"/>
  <c r="K37" i="21"/>
  <c r="J37" i="21"/>
  <c r="X4" i="21" s="1"/>
  <c r="K36" i="21"/>
  <c r="J36" i="21"/>
  <c r="K35" i="21"/>
  <c r="J35" i="21"/>
  <c r="K34" i="21"/>
  <c r="J34" i="21"/>
  <c r="K33" i="21"/>
  <c r="J33" i="21"/>
  <c r="X3" i="21" s="1"/>
  <c r="AK10" i="21"/>
  <c r="AK9" i="21"/>
  <c r="AJ9" i="21"/>
  <c r="AI9" i="21"/>
  <c r="AH9" i="21"/>
  <c r="AG9" i="21"/>
  <c r="AF9" i="21"/>
  <c r="AE9" i="21"/>
  <c r="AL8" i="21"/>
  <c r="AA8" i="21"/>
  <c r="Z8" i="21"/>
  <c r="Y8" i="21"/>
  <c r="W8" i="21"/>
  <c r="U8" i="21"/>
  <c r="T8" i="21"/>
  <c r="Q8" i="21"/>
  <c r="AL7" i="21"/>
  <c r="AB7" i="21"/>
  <c r="AA7" i="21"/>
  <c r="Z7" i="21"/>
  <c r="Y7" i="21"/>
  <c r="X7" i="21"/>
  <c r="W7" i="21"/>
  <c r="V7" i="21"/>
  <c r="U7" i="21"/>
  <c r="T7" i="21"/>
  <c r="Q7" i="21"/>
  <c r="AL6" i="21"/>
  <c r="AA6" i="21"/>
  <c r="Z6" i="21"/>
  <c r="Y6" i="21"/>
  <c r="W6" i="21"/>
  <c r="U6" i="21"/>
  <c r="T6" i="21"/>
  <c r="Q6" i="21"/>
  <c r="AL5" i="21"/>
  <c r="AB5" i="21"/>
  <c r="AA5" i="21"/>
  <c r="Z5" i="21"/>
  <c r="Y5" i="21"/>
  <c r="W5" i="21"/>
  <c r="V5" i="21"/>
  <c r="U5" i="21"/>
  <c r="T5" i="21"/>
  <c r="Q5" i="21"/>
  <c r="AL4" i="21"/>
  <c r="AA4" i="21"/>
  <c r="Z4" i="21"/>
  <c r="Y4" i="21"/>
  <c r="W4" i="21"/>
  <c r="U4" i="21"/>
  <c r="T4" i="21"/>
  <c r="Q4" i="21"/>
  <c r="AL3" i="21"/>
  <c r="AB3" i="21"/>
  <c r="AA3" i="21"/>
  <c r="Z3" i="21"/>
  <c r="Y3" i="21"/>
  <c r="W3" i="21"/>
  <c r="V3" i="21"/>
  <c r="U3" i="21"/>
  <c r="T3" i="21"/>
  <c r="Q3" i="21"/>
  <c r="AB107" i="20"/>
  <c r="X107" i="20"/>
  <c r="T107" i="20"/>
  <c r="P107" i="20"/>
  <c r="L107" i="20"/>
  <c r="H107" i="20"/>
  <c r="H106" i="20"/>
  <c r="AB105" i="20"/>
  <c r="X105" i="20"/>
  <c r="T105" i="20"/>
  <c r="P105" i="20"/>
  <c r="L105" i="20"/>
  <c r="H105" i="20"/>
  <c r="T104" i="20"/>
  <c r="P104" i="20"/>
  <c r="L104" i="20"/>
  <c r="H104" i="20"/>
  <c r="AB103" i="20"/>
  <c r="X103" i="20"/>
  <c r="T103" i="20"/>
  <c r="P103" i="20"/>
  <c r="L103" i="20"/>
  <c r="H103" i="20"/>
  <c r="H102" i="20"/>
  <c r="AB101" i="20"/>
  <c r="X101" i="20"/>
  <c r="T101" i="20"/>
  <c r="P101" i="20"/>
  <c r="L101" i="20"/>
  <c r="H101" i="20"/>
  <c r="L100" i="20"/>
  <c r="H100" i="20"/>
  <c r="C100" i="20" s="1"/>
  <c r="L99" i="20"/>
  <c r="H99" i="20"/>
  <c r="AB98" i="20"/>
  <c r="X98" i="20"/>
  <c r="T98" i="20"/>
  <c r="P98" i="20"/>
  <c r="L98" i="20"/>
  <c r="H98" i="20"/>
  <c r="AB97" i="20"/>
  <c r="X97" i="20"/>
  <c r="T97" i="20"/>
  <c r="P97" i="20"/>
  <c r="L97" i="20"/>
  <c r="H97" i="20"/>
  <c r="X96" i="20"/>
  <c r="T96" i="20"/>
  <c r="P96" i="20"/>
  <c r="L96" i="20"/>
  <c r="H96" i="20"/>
  <c r="P95" i="20"/>
  <c r="L95" i="20"/>
  <c r="H95" i="20"/>
  <c r="AB94" i="20"/>
  <c r="X94" i="20"/>
  <c r="T94" i="20"/>
  <c r="P94" i="20"/>
  <c r="L94" i="20"/>
  <c r="H94" i="20"/>
  <c r="AB93" i="20"/>
  <c r="X93" i="20"/>
  <c r="T93" i="20"/>
  <c r="P93" i="20"/>
  <c r="L93" i="20"/>
  <c r="H93" i="20"/>
  <c r="AB92" i="20"/>
  <c r="X92" i="20"/>
  <c r="T92" i="20"/>
  <c r="P92" i="20"/>
  <c r="L92" i="20"/>
  <c r="H92" i="20"/>
  <c r="T91" i="20"/>
  <c r="P91" i="20"/>
  <c r="L91" i="20"/>
  <c r="H91" i="20"/>
  <c r="AB90" i="20"/>
  <c r="X90" i="20"/>
  <c r="T90" i="20"/>
  <c r="P90" i="20"/>
  <c r="L90" i="20"/>
  <c r="H90" i="20"/>
  <c r="X89" i="20"/>
  <c r="T89" i="20"/>
  <c r="P89" i="20"/>
  <c r="L89" i="20"/>
  <c r="H89" i="20"/>
  <c r="AB87" i="20"/>
  <c r="X87" i="20"/>
  <c r="T87" i="20"/>
  <c r="P87" i="20"/>
  <c r="L87" i="20"/>
  <c r="H87" i="20"/>
  <c r="L86" i="20"/>
  <c r="H86" i="20"/>
  <c r="AB85" i="20"/>
  <c r="X85" i="20"/>
  <c r="T85" i="20"/>
  <c r="P85" i="20"/>
  <c r="L85" i="20"/>
  <c r="H85" i="20"/>
  <c r="T84" i="20"/>
  <c r="P84" i="20"/>
  <c r="L84" i="20"/>
  <c r="H84" i="20"/>
  <c r="AB83" i="20"/>
  <c r="X83" i="20"/>
  <c r="T83" i="20"/>
  <c r="P83" i="20"/>
  <c r="L83" i="20"/>
  <c r="H83" i="20"/>
  <c r="AB82" i="20"/>
  <c r="X82" i="20"/>
  <c r="T82" i="20"/>
  <c r="P82" i="20"/>
  <c r="L82" i="20"/>
  <c r="H82" i="20"/>
  <c r="AB81" i="20"/>
  <c r="X81" i="20"/>
  <c r="T81" i="20"/>
  <c r="P81" i="20"/>
  <c r="L81" i="20"/>
  <c r="H81" i="20"/>
  <c r="C80" i="20"/>
  <c r="C79" i="20"/>
  <c r="C78" i="20"/>
  <c r="AB77" i="20"/>
  <c r="X77" i="20"/>
  <c r="T77" i="20"/>
  <c r="P77" i="20"/>
  <c r="L77" i="20"/>
  <c r="H77" i="20"/>
  <c r="P76" i="20"/>
  <c r="L76" i="20"/>
  <c r="H76" i="20"/>
  <c r="P75" i="20"/>
  <c r="L75" i="20"/>
  <c r="H75" i="20"/>
  <c r="AB74" i="20"/>
  <c r="X74" i="20"/>
  <c r="T74" i="20"/>
  <c r="P74" i="20"/>
  <c r="L74" i="20"/>
  <c r="H74" i="20"/>
  <c r="X73" i="20"/>
  <c r="T73" i="20"/>
  <c r="P73" i="20"/>
  <c r="L73" i="20"/>
  <c r="H73" i="20"/>
  <c r="X72" i="20"/>
  <c r="T72" i="20"/>
  <c r="P72" i="20"/>
  <c r="L72" i="20"/>
  <c r="H72" i="20"/>
  <c r="P71" i="20"/>
  <c r="L71" i="20"/>
  <c r="H71" i="20"/>
  <c r="AB70" i="20"/>
  <c r="X70" i="20"/>
  <c r="T70" i="20"/>
  <c r="P70" i="20"/>
  <c r="L70" i="20"/>
  <c r="H70" i="20"/>
  <c r="C69" i="20"/>
  <c r="C68" i="20"/>
  <c r="P67" i="20"/>
  <c r="L67" i="20"/>
  <c r="H67" i="20"/>
  <c r="H66" i="20"/>
  <c r="C66" i="20" s="1"/>
  <c r="H65" i="20"/>
  <c r="C65" i="20" s="1"/>
  <c r="P64" i="20"/>
  <c r="L64" i="20"/>
  <c r="H64" i="20"/>
  <c r="T63" i="20"/>
  <c r="P63" i="20"/>
  <c r="L63" i="20"/>
  <c r="H63" i="20"/>
  <c r="L61" i="20"/>
  <c r="H61" i="20"/>
  <c r="AB60" i="20"/>
  <c r="X60" i="20"/>
  <c r="T60" i="20"/>
  <c r="P60" i="20"/>
  <c r="L60" i="20"/>
  <c r="H60" i="20"/>
  <c r="AB59" i="20"/>
  <c r="X59" i="20"/>
  <c r="T59" i="20"/>
  <c r="P59" i="20"/>
  <c r="L59" i="20"/>
  <c r="H59" i="20"/>
  <c r="AB58" i="20"/>
  <c r="X58" i="20"/>
  <c r="T58" i="20"/>
  <c r="P58" i="20"/>
  <c r="L58" i="20"/>
  <c r="H58" i="20"/>
  <c r="H57" i="20"/>
  <c r="AB56" i="20"/>
  <c r="X56" i="20"/>
  <c r="T56" i="20"/>
  <c r="P56" i="20"/>
  <c r="L56" i="20"/>
  <c r="H56" i="20"/>
  <c r="X54" i="20"/>
  <c r="T54" i="20"/>
  <c r="P54" i="20"/>
  <c r="L54" i="20"/>
  <c r="H54" i="20"/>
  <c r="AB53" i="20"/>
  <c r="X53" i="20"/>
  <c r="P53" i="20"/>
  <c r="L53" i="20"/>
  <c r="H53" i="20"/>
  <c r="P52" i="20"/>
  <c r="L52" i="20"/>
  <c r="H52" i="20"/>
  <c r="T51" i="20"/>
  <c r="P51" i="20"/>
  <c r="L51" i="20"/>
  <c r="H51" i="20"/>
  <c r="T50" i="20"/>
  <c r="P50" i="20"/>
  <c r="L50" i="20"/>
  <c r="H50" i="20"/>
  <c r="H49" i="20"/>
  <c r="AB48" i="20"/>
  <c r="X48" i="20"/>
  <c r="T48" i="20"/>
  <c r="P48" i="20"/>
  <c r="L48" i="20"/>
  <c r="H48" i="20"/>
  <c r="AB46" i="20"/>
  <c r="X46" i="20"/>
  <c r="T46" i="20"/>
  <c r="P46" i="20"/>
  <c r="H46" i="20"/>
  <c r="P45" i="20"/>
  <c r="L45" i="20"/>
  <c r="H45" i="20"/>
  <c r="AB44" i="20"/>
  <c r="X44" i="20"/>
  <c r="T44" i="20"/>
  <c r="P44" i="20"/>
  <c r="L44" i="20"/>
  <c r="H44" i="20"/>
  <c r="AB43" i="20"/>
  <c r="X43" i="20"/>
  <c r="T43" i="20"/>
  <c r="P43" i="20"/>
  <c r="L43" i="20"/>
  <c r="H43" i="20"/>
  <c r="AB42" i="20"/>
  <c r="X42" i="20"/>
  <c r="T42" i="20"/>
  <c r="P42" i="20"/>
  <c r="L42" i="20"/>
  <c r="H42" i="20"/>
  <c r="X41" i="20"/>
  <c r="T41" i="20"/>
  <c r="P41" i="20"/>
  <c r="L41" i="20"/>
  <c r="L40" i="20"/>
  <c r="H40" i="20"/>
  <c r="P39" i="20"/>
  <c r="L39" i="20"/>
  <c r="H39" i="20"/>
  <c r="L38" i="20"/>
  <c r="H38" i="20"/>
  <c r="AB37" i="20"/>
  <c r="X37" i="20"/>
  <c r="T37" i="20"/>
  <c r="P37" i="20"/>
  <c r="L37" i="20"/>
  <c r="H37" i="20"/>
  <c r="L36" i="20"/>
  <c r="H36" i="20"/>
  <c r="AB35" i="20"/>
  <c r="X35" i="20"/>
  <c r="T35" i="20"/>
  <c r="P35" i="20"/>
  <c r="L35" i="20"/>
  <c r="H35" i="20"/>
  <c r="X34" i="20"/>
  <c r="T34" i="20"/>
  <c r="P34" i="20"/>
  <c r="L34" i="20"/>
  <c r="H34" i="20"/>
  <c r="X33" i="20"/>
  <c r="T33" i="20"/>
  <c r="P33" i="20"/>
  <c r="L33" i="20"/>
  <c r="H33" i="20"/>
  <c r="AB32" i="20"/>
  <c r="X32" i="20"/>
  <c r="T32" i="20"/>
  <c r="P32" i="20"/>
  <c r="L32" i="20"/>
  <c r="H32" i="20"/>
  <c r="P31" i="20"/>
  <c r="L31" i="20"/>
  <c r="H31" i="20"/>
  <c r="AB30" i="20"/>
  <c r="X30" i="20"/>
  <c r="T30" i="20"/>
  <c r="P30" i="20"/>
  <c r="L30" i="20"/>
  <c r="H30" i="20"/>
  <c r="H29" i="20"/>
  <c r="AB28" i="20"/>
  <c r="X28" i="20"/>
  <c r="T28" i="20"/>
  <c r="P28" i="20"/>
  <c r="L28" i="20"/>
  <c r="H28" i="20"/>
  <c r="H27" i="20"/>
  <c r="AB26" i="20"/>
  <c r="X26" i="20"/>
  <c r="T26" i="20"/>
  <c r="P26" i="20"/>
  <c r="L26" i="20"/>
  <c r="H26" i="20"/>
  <c r="AB25" i="20"/>
  <c r="X25" i="20"/>
  <c r="T25" i="20"/>
  <c r="P25" i="20"/>
  <c r="L25" i="20"/>
  <c r="H25" i="20"/>
  <c r="AB24" i="20"/>
  <c r="X24" i="20"/>
  <c r="T24" i="20"/>
  <c r="P24" i="20"/>
  <c r="L24" i="20"/>
  <c r="H24" i="20"/>
  <c r="AB23" i="20"/>
  <c r="X23" i="20"/>
  <c r="T23" i="20"/>
  <c r="P23" i="20"/>
  <c r="L23" i="20"/>
  <c r="H23" i="20"/>
  <c r="AB22" i="20"/>
  <c r="X22" i="20"/>
  <c r="T22" i="20"/>
  <c r="P22" i="20"/>
  <c r="L22" i="20"/>
  <c r="H22" i="20"/>
  <c r="T21" i="20"/>
  <c r="P21" i="20"/>
  <c r="L21" i="20"/>
  <c r="H21" i="20"/>
  <c r="AB20" i="20"/>
  <c r="X20" i="20"/>
  <c r="T20" i="20"/>
  <c r="P20" i="20"/>
  <c r="L20" i="20"/>
  <c r="H20" i="20"/>
  <c r="AB19" i="20"/>
  <c r="X19" i="20"/>
  <c r="T19" i="20"/>
  <c r="P19" i="20"/>
  <c r="L19" i="20"/>
  <c r="H19" i="20"/>
  <c r="H18" i="20"/>
  <c r="C18" i="20" s="1"/>
  <c r="H17" i="20"/>
  <c r="AB16" i="20"/>
  <c r="X16" i="20"/>
  <c r="T16" i="20"/>
  <c r="P16" i="20"/>
  <c r="L16" i="20"/>
  <c r="H16" i="20"/>
  <c r="AB15" i="20"/>
  <c r="X15" i="20"/>
  <c r="T15" i="20"/>
  <c r="P15" i="20"/>
  <c r="L15" i="20"/>
  <c r="H15" i="20"/>
  <c r="L14" i="20"/>
  <c r="H14" i="20"/>
  <c r="AB13" i="20"/>
  <c r="X13" i="20"/>
  <c r="T13" i="20"/>
  <c r="P13" i="20"/>
  <c r="L13" i="20"/>
  <c r="H13" i="20"/>
  <c r="AB12" i="20"/>
  <c r="X12" i="20"/>
  <c r="T12" i="20"/>
  <c r="P12" i="20"/>
  <c r="L12" i="20"/>
  <c r="H12" i="20"/>
  <c r="AB11" i="20"/>
  <c r="X11" i="20"/>
  <c r="T11" i="20"/>
  <c r="P11" i="20"/>
  <c r="L11" i="20"/>
  <c r="H11" i="20"/>
  <c r="H10" i="20"/>
  <c r="AB9" i="20"/>
  <c r="X9" i="20"/>
  <c r="T9" i="20"/>
  <c r="P9" i="20"/>
  <c r="L9" i="20"/>
  <c r="H9" i="20"/>
  <c r="X8" i="20"/>
  <c r="T8" i="20"/>
  <c r="P8" i="20"/>
  <c r="L8" i="20"/>
  <c r="H8" i="20"/>
  <c r="X7" i="20"/>
  <c r="T7" i="20"/>
  <c r="P7" i="20"/>
  <c r="L7" i="20"/>
  <c r="H7" i="20"/>
  <c r="AB6" i="20"/>
  <c r="X6" i="20"/>
  <c r="T6" i="20"/>
  <c r="P6" i="20"/>
  <c r="L6" i="20"/>
  <c r="H6" i="20"/>
  <c r="P5" i="20"/>
  <c r="L5" i="20"/>
  <c r="AB4" i="20"/>
  <c r="X4" i="20"/>
  <c r="T4" i="20"/>
  <c r="P4" i="20"/>
  <c r="L4" i="20"/>
  <c r="AB3" i="20"/>
  <c r="X3" i="20"/>
  <c r="T3" i="20"/>
  <c r="P3" i="20"/>
  <c r="L3" i="20"/>
  <c r="H3" i="20"/>
  <c r="AB2" i="20"/>
  <c r="X2" i="20"/>
  <c r="T2" i="20"/>
  <c r="P2" i="20"/>
  <c r="L2" i="20"/>
  <c r="H2" i="20"/>
  <c r="C98" i="20" l="1"/>
  <c r="C75" i="20"/>
  <c r="C43" i="20"/>
  <c r="C50" i="20"/>
  <c r="C6" i="20"/>
  <c r="C9" i="20"/>
  <c r="C26" i="20"/>
  <c r="C40" i="20"/>
  <c r="C23" i="20"/>
  <c r="C48" i="20"/>
  <c r="C60" i="20"/>
  <c r="C72" i="20"/>
  <c r="C91" i="20"/>
  <c r="C93" i="20"/>
  <c r="C107" i="20"/>
  <c r="C21" i="20"/>
  <c r="C30" i="20"/>
  <c r="C42" i="20"/>
  <c r="C51" i="20"/>
  <c r="C58" i="20"/>
  <c r="C85" i="20"/>
  <c r="C2" i="20"/>
  <c r="C16" i="20"/>
  <c r="C19" i="20"/>
  <c r="C28" i="20"/>
  <c r="C76" i="20"/>
  <c r="C32" i="20"/>
  <c r="C35" i="20"/>
  <c r="C7" i="20"/>
  <c r="C22" i="20"/>
  <c r="C34" i="20"/>
  <c r="C45" i="20"/>
  <c r="C54" i="20"/>
  <c r="C63" i="20"/>
  <c r="C70" i="20"/>
  <c r="C74" i="20"/>
  <c r="C83" i="20"/>
  <c r="C87" i="20"/>
  <c r="C90" i="20"/>
  <c r="C96" i="20"/>
  <c r="C103" i="20"/>
  <c r="C46" i="20"/>
  <c r="C15" i="20"/>
  <c r="C24" i="20"/>
  <c r="C11" i="20"/>
  <c r="C12" i="20"/>
  <c r="C20" i="20"/>
  <c r="C39" i="20"/>
  <c r="C44" i="20"/>
  <c r="C53" i="20"/>
  <c r="C59" i="20"/>
  <c r="C67" i="20"/>
  <c r="C73" i="20"/>
  <c r="C82" i="20"/>
  <c r="C89" i="20"/>
  <c r="C94" i="20"/>
  <c r="C81" i="20"/>
  <c r="C101" i="20"/>
  <c r="C8" i="20"/>
  <c r="C37" i="20"/>
  <c r="C41" i="20"/>
  <c r="C56" i="20"/>
  <c r="C64" i="20"/>
  <c r="C71" i="20"/>
  <c r="C77" i="20"/>
  <c r="C92" i="20"/>
  <c r="C97" i="20"/>
  <c r="C105" i="20"/>
  <c r="Z4" i="13"/>
  <c r="Z5" i="13"/>
  <c r="Z6" i="13"/>
  <c r="Z7" i="13"/>
  <c r="Z8" i="13"/>
  <c r="Z3" i="13"/>
  <c r="Y8" i="13"/>
  <c r="Y7" i="13"/>
  <c r="Y6" i="13"/>
  <c r="Y5" i="13"/>
  <c r="Y4" i="13"/>
  <c r="Y3" i="13"/>
  <c r="O5" i="13"/>
  <c r="P8" i="13"/>
  <c r="P6" i="13"/>
  <c r="P4" i="13"/>
  <c r="O4" i="13"/>
  <c r="O8" i="13" l="1"/>
  <c r="O6" i="13"/>
  <c r="O3" i="13"/>
  <c r="O7" i="13"/>
  <c r="N8" i="13"/>
  <c r="N7" i="13"/>
  <c r="N6" i="13"/>
  <c r="N5" i="13"/>
  <c r="N4" i="13"/>
  <c r="N3" i="13"/>
  <c r="K8" i="13"/>
  <c r="K7" i="13"/>
  <c r="K6" i="13"/>
  <c r="K5" i="13"/>
  <c r="K4" i="13"/>
  <c r="K3" i="13"/>
  <c r="P7" i="13"/>
  <c r="P5" i="13"/>
  <c r="P3" i="13"/>
  <c r="Y10" i="13"/>
  <c r="Y9" i="13"/>
  <c r="X9" i="13"/>
  <c r="W9" i="13"/>
  <c r="V9" i="13"/>
  <c r="U9" i="13"/>
  <c r="T9" i="13"/>
  <c r="S9" i="13"/>
  <c r="H85" i="5" l="1"/>
  <c r="L83" i="5"/>
  <c r="H83" i="5"/>
  <c r="L70" i="5"/>
  <c r="H70" i="5"/>
  <c r="L68" i="5"/>
  <c r="H68" i="5"/>
  <c r="L66" i="5"/>
  <c r="H66" i="5"/>
  <c r="AB18" i="5"/>
  <c r="X18" i="5"/>
  <c r="T18" i="5"/>
  <c r="P18" i="5"/>
  <c r="L18" i="5"/>
  <c r="H18" i="5"/>
  <c r="P86" i="5"/>
  <c r="L86" i="5"/>
  <c r="H86" i="5"/>
  <c r="P78" i="5"/>
  <c r="P76" i="5"/>
  <c r="H74" i="5"/>
  <c r="P69" i="5"/>
  <c r="H28" i="5"/>
  <c r="H17" i="5"/>
  <c r="C86" i="5" l="1"/>
  <c r="P5" i="5"/>
  <c r="AB84" i="5"/>
  <c r="AB82" i="5"/>
  <c r="AB81" i="5"/>
  <c r="AB80" i="5"/>
  <c r="AB79" i="5"/>
  <c r="AB78" i="5"/>
  <c r="AB77" i="5"/>
  <c r="AB76" i="5"/>
  <c r="AB75" i="5"/>
  <c r="AB74" i="5"/>
  <c r="AB73" i="5"/>
  <c r="AB72" i="5"/>
  <c r="AB71" i="5"/>
  <c r="AB69" i="5"/>
  <c r="AB67" i="5"/>
  <c r="AB65" i="5"/>
  <c r="AB64" i="5"/>
  <c r="AB63" i="5"/>
  <c r="AB62" i="5"/>
  <c r="AB61" i="5"/>
  <c r="AB60" i="5"/>
  <c r="AB59" i="5"/>
  <c r="AB58" i="5"/>
  <c r="AB57" i="5"/>
  <c r="AB56" i="5"/>
  <c r="AB55" i="5"/>
  <c r="AB54" i="5"/>
  <c r="AB53" i="5"/>
  <c r="AB52" i="5"/>
  <c r="AB51" i="5"/>
  <c r="AB50" i="5"/>
  <c r="AB49" i="5"/>
  <c r="AB48" i="5"/>
  <c r="AB47" i="5"/>
  <c r="AB46" i="5"/>
  <c r="AB45" i="5"/>
  <c r="AB44" i="5"/>
  <c r="AB43" i="5"/>
  <c r="AB25" i="5"/>
  <c r="AB24" i="5"/>
  <c r="AB23" i="5"/>
  <c r="AB22" i="5"/>
  <c r="AB21" i="5"/>
  <c r="AB20" i="5"/>
  <c r="AB19" i="5"/>
  <c r="AB17" i="5"/>
  <c r="AB16" i="5"/>
  <c r="AB15" i="5"/>
  <c r="AB14" i="5"/>
  <c r="AB13" i="5"/>
  <c r="AB12" i="5"/>
  <c r="X84" i="5"/>
  <c r="X82" i="5"/>
  <c r="X81" i="5"/>
  <c r="X80" i="5"/>
  <c r="X79" i="5"/>
  <c r="X78" i="5"/>
  <c r="X77" i="5"/>
  <c r="X76" i="5"/>
  <c r="X75" i="5"/>
  <c r="X74" i="5"/>
  <c r="X73" i="5"/>
  <c r="X72" i="5"/>
  <c r="X71" i="5"/>
  <c r="X69" i="5"/>
  <c r="X67" i="5"/>
  <c r="X65" i="5"/>
  <c r="X64" i="5"/>
  <c r="X63" i="5"/>
  <c r="X62" i="5"/>
  <c r="X61" i="5"/>
  <c r="X60" i="5"/>
  <c r="X59" i="5"/>
  <c r="X58" i="5"/>
  <c r="X57" i="5"/>
  <c r="X56" i="5"/>
  <c r="X55" i="5"/>
  <c r="X54" i="5"/>
  <c r="X53" i="5"/>
  <c r="X52" i="5"/>
  <c r="X51" i="5"/>
  <c r="X50" i="5"/>
  <c r="X49" i="5"/>
  <c r="X48" i="5"/>
  <c r="X47" i="5"/>
  <c r="X46" i="5"/>
  <c r="X45" i="5"/>
  <c r="X44" i="5"/>
  <c r="X43" i="5"/>
  <c r="X25" i="5"/>
  <c r="X24" i="5"/>
  <c r="X23" i="5"/>
  <c r="X22" i="5"/>
  <c r="X21" i="5"/>
  <c r="X20" i="5"/>
  <c r="X19" i="5"/>
  <c r="X17" i="5"/>
  <c r="X16" i="5"/>
  <c r="X15" i="5"/>
  <c r="X14" i="5"/>
  <c r="X13" i="5"/>
  <c r="X12" i="5"/>
  <c r="X10" i="5"/>
  <c r="X6" i="5"/>
  <c r="T84" i="5"/>
  <c r="T82" i="5"/>
  <c r="T81" i="5"/>
  <c r="T80" i="5"/>
  <c r="T79" i="5"/>
  <c r="T78" i="5"/>
  <c r="T77" i="5"/>
  <c r="T76" i="5"/>
  <c r="T75" i="5"/>
  <c r="T74" i="5"/>
  <c r="T73" i="5"/>
  <c r="T72" i="5"/>
  <c r="T71" i="5"/>
  <c r="T69" i="5"/>
  <c r="T67" i="5"/>
  <c r="T65" i="5"/>
  <c r="T64" i="5"/>
  <c r="T63" i="5"/>
  <c r="T62" i="5"/>
  <c r="T61" i="5"/>
  <c r="T60" i="5"/>
  <c r="T59" i="5"/>
  <c r="T58" i="5"/>
  <c r="T57" i="5"/>
  <c r="T56" i="5"/>
  <c r="T55" i="5"/>
  <c r="T54" i="5"/>
  <c r="T53" i="5"/>
  <c r="T52" i="5"/>
  <c r="T51" i="5"/>
  <c r="T50" i="5"/>
  <c r="T49" i="5"/>
  <c r="T48" i="5"/>
  <c r="T47" i="5"/>
  <c r="T46" i="5"/>
  <c r="T45" i="5"/>
  <c r="T44" i="5"/>
  <c r="T43" i="5"/>
  <c r="T25" i="5"/>
  <c r="T24" i="5"/>
  <c r="T23" i="5"/>
  <c r="T22" i="5"/>
  <c r="T21" i="5"/>
  <c r="T20" i="5"/>
  <c r="T19" i="5"/>
  <c r="T17" i="5"/>
  <c r="T16" i="5"/>
  <c r="T15" i="5"/>
  <c r="T14" i="5"/>
  <c r="T13" i="5"/>
  <c r="T12" i="5"/>
  <c r="T10" i="5"/>
  <c r="T9" i="5"/>
  <c r="T8" i="5"/>
  <c r="T6" i="5"/>
  <c r="P84" i="5"/>
  <c r="P82" i="5"/>
  <c r="P81" i="5"/>
  <c r="P80" i="5"/>
  <c r="P79" i="5"/>
  <c r="P77" i="5"/>
  <c r="P75" i="5"/>
  <c r="P74" i="5"/>
  <c r="P73" i="5"/>
  <c r="P72" i="5"/>
  <c r="P71" i="5"/>
  <c r="P67" i="5"/>
  <c r="P65" i="5"/>
  <c r="P64" i="5"/>
  <c r="P63" i="5"/>
  <c r="P62" i="5"/>
  <c r="P61" i="5"/>
  <c r="P60" i="5"/>
  <c r="C60" i="5" s="1"/>
  <c r="P59" i="5"/>
  <c r="P58" i="5"/>
  <c r="P57" i="5"/>
  <c r="P56" i="5"/>
  <c r="P55" i="5"/>
  <c r="P54" i="5"/>
  <c r="P53" i="5"/>
  <c r="P52" i="5"/>
  <c r="P49" i="5"/>
  <c r="P48" i="5"/>
  <c r="P47" i="5"/>
  <c r="P46" i="5"/>
  <c r="P45" i="5"/>
  <c r="P44" i="5"/>
  <c r="P43" i="5"/>
  <c r="P42" i="5"/>
  <c r="P40" i="5"/>
  <c r="P39" i="5"/>
  <c r="P38" i="5"/>
  <c r="P35" i="5"/>
  <c r="P34" i="5"/>
  <c r="P33" i="5"/>
  <c r="P32" i="5"/>
  <c r="P30" i="5"/>
  <c r="P29" i="5"/>
  <c r="P28" i="5"/>
  <c r="P27" i="5"/>
  <c r="P26" i="5"/>
  <c r="P25" i="5"/>
  <c r="P24" i="5"/>
  <c r="P23" i="5"/>
  <c r="P22" i="5"/>
  <c r="P21" i="5"/>
  <c r="P20" i="5"/>
  <c r="P19" i="5"/>
  <c r="P17" i="5"/>
  <c r="P16" i="5"/>
  <c r="P15" i="5"/>
  <c r="P14" i="5"/>
  <c r="P13" i="5"/>
  <c r="P12" i="5"/>
  <c r="P10" i="5"/>
  <c r="P9" i="5"/>
  <c r="P8" i="5"/>
  <c r="P6" i="5"/>
  <c r="L84" i="5"/>
  <c r="L82" i="5"/>
  <c r="L81" i="5"/>
  <c r="L80" i="5"/>
  <c r="L79" i="5"/>
  <c r="L78" i="5"/>
  <c r="L77" i="5"/>
  <c r="L76" i="5"/>
  <c r="L75" i="5"/>
  <c r="L74" i="5"/>
  <c r="L73" i="5"/>
  <c r="L72" i="5"/>
  <c r="L71" i="5"/>
  <c r="L69" i="5"/>
  <c r="L67" i="5"/>
  <c r="L65" i="5"/>
  <c r="L64" i="5"/>
  <c r="L63" i="5"/>
  <c r="L62" i="5"/>
  <c r="L61" i="5"/>
  <c r="L59" i="5"/>
  <c r="L58" i="5"/>
  <c r="L57" i="5"/>
  <c r="L56" i="5"/>
  <c r="L55" i="5"/>
  <c r="L54" i="5"/>
  <c r="L53" i="5"/>
  <c r="L52" i="5"/>
  <c r="L49" i="5"/>
  <c r="L48" i="5"/>
  <c r="L47" i="5"/>
  <c r="L46" i="5"/>
  <c r="L45" i="5"/>
  <c r="L44" i="5"/>
  <c r="L43" i="5"/>
  <c r="L42" i="5"/>
  <c r="L40" i="5"/>
  <c r="L39" i="5"/>
  <c r="L38" i="5"/>
  <c r="L35" i="5"/>
  <c r="L34" i="5"/>
  <c r="L33" i="5"/>
  <c r="L32" i="5"/>
  <c r="L30" i="5"/>
  <c r="L29" i="5"/>
  <c r="L28" i="5"/>
  <c r="L27" i="5"/>
  <c r="L26" i="5"/>
  <c r="L25" i="5"/>
  <c r="L24" i="5"/>
  <c r="L23" i="5"/>
  <c r="L22" i="5"/>
  <c r="L21" i="5"/>
  <c r="L20" i="5"/>
  <c r="L19" i="5"/>
  <c r="L17" i="5"/>
  <c r="C17" i="5" s="1"/>
  <c r="L16" i="5"/>
  <c r="L15" i="5"/>
  <c r="L14" i="5"/>
  <c r="L13" i="5"/>
  <c r="L12" i="5"/>
  <c r="L10" i="5"/>
  <c r="L9" i="5"/>
  <c r="L8" i="5"/>
  <c r="L7" i="5"/>
  <c r="L6" i="5"/>
  <c r="L4" i="5"/>
  <c r="L5" i="5"/>
  <c r="H4" i="5"/>
  <c r="H5" i="5"/>
  <c r="H6" i="5"/>
  <c r="H7" i="5"/>
  <c r="H8" i="5"/>
  <c r="H9" i="5"/>
  <c r="H10" i="5"/>
  <c r="H11" i="5"/>
  <c r="C11" i="5" s="1"/>
  <c r="H12" i="5"/>
  <c r="H13" i="5"/>
  <c r="H14" i="5"/>
  <c r="H15" i="5"/>
  <c r="H16" i="5"/>
  <c r="H19" i="5"/>
  <c r="H20" i="5"/>
  <c r="H21" i="5"/>
  <c r="H22" i="5"/>
  <c r="H23" i="5"/>
  <c r="H24" i="5"/>
  <c r="H25" i="5"/>
  <c r="H26" i="5"/>
  <c r="H27" i="5"/>
  <c r="H29" i="5"/>
  <c r="H30" i="5"/>
  <c r="H32" i="5"/>
  <c r="H33" i="5"/>
  <c r="H34" i="5"/>
  <c r="C34" i="5" s="1"/>
  <c r="H35" i="5"/>
  <c r="C36" i="5"/>
  <c r="H38" i="5"/>
  <c r="H39" i="5"/>
  <c r="H40" i="5"/>
  <c r="H42" i="5"/>
  <c r="H43" i="5"/>
  <c r="H44" i="5"/>
  <c r="C44" i="5" s="1"/>
  <c r="H45" i="5"/>
  <c r="H46" i="5"/>
  <c r="H47" i="5"/>
  <c r="H48" i="5"/>
  <c r="C48" i="5" s="1"/>
  <c r="H49" i="5"/>
  <c r="H51" i="5"/>
  <c r="H52" i="5"/>
  <c r="H53" i="5"/>
  <c r="H54" i="5"/>
  <c r="H55" i="5"/>
  <c r="H56" i="5"/>
  <c r="H57" i="5"/>
  <c r="H58" i="5"/>
  <c r="H59" i="5"/>
  <c r="H61" i="5"/>
  <c r="H62" i="5"/>
  <c r="H63" i="5"/>
  <c r="H64" i="5"/>
  <c r="H65" i="5"/>
  <c r="C65" i="5" s="1"/>
  <c r="H67" i="5"/>
  <c r="H69" i="5"/>
  <c r="H71" i="5"/>
  <c r="H72" i="5"/>
  <c r="H73" i="5"/>
  <c r="H75" i="5"/>
  <c r="H76" i="5"/>
  <c r="H77" i="5"/>
  <c r="H78" i="5"/>
  <c r="H79" i="5"/>
  <c r="H80" i="5"/>
  <c r="H81" i="5"/>
  <c r="C81" i="5" s="1"/>
  <c r="H82" i="5"/>
  <c r="H84" i="5"/>
  <c r="AB4" i="5"/>
  <c r="X4" i="5"/>
  <c r="T4" i="5"/>
  <c r="P4" i="5"/>
  <c r="P3" i="5"/>
  <c r="C64" i="5" l="1"/>
  <c r="C38" i="5"/>
  <c r="C74" i="5"/>
  <c r="C84" i="5"/>
  <c r="C42" i="5"/>
  <c r="C56" i="5"/>
  <c r="C79" i="5"/>
  <c r="C73" i="5"/>
  <c r="C40" i="5"/>
  <c r="C71" i="5"/>
  <c r="C75" i="5"/>
  <c r="C82" i="5"/>
  <c r="C63" i="5"/>
  <c r="C67" i="5"/>
  <c r="C62" i="5"/>
  <c r="C58" i="5"/>
  <c r="C54" i="5"/>
  <c r="C46" i="5"/>
  <c r="C59" i="5"/>
  <c r="C55" i="5"/>
  <c r="C51" i="5"/>
  <c r="C43" i="5"/>
  <c r="C39" i="5"/>
  <c r="C35" i="5"/>
  <c r="C31" i="5"/>
  <c r="C16" i="5"/>
  <c r="C12" i="5"/>
  <c r="C30" i="5"/>
  <c r="C78" i="5"/>
  <c r="C77" i="5"/>
  <c r="C20" i="5"/>
  <c r="C14" i="5"/>
  <c r="C10" i="5"/>
  <c r="C25" i="5"/>
  <c r="C69" i="5"/>
  <c r="C32" i="5"/>
  <c r="C28" i="5"/>
  <c r="C80" i="5"/>
  <c r="C76" i="5"/>
  <c r="C72" i="5"/>
  <c r="C61" i="5"/>
  <c r="C49" i="5"/>
  <c r="C45" i="5"/>
  <c r="C41" i="5"/>
  <c r="C37" i="5"/>
  <c r="C29" i="5"/>
  <c r="C6" i="5"/>
  <c r="C19" i="5"/>
  <c r="C57" i="5"/>
  <c r="C5" i="5"/>
  <c r="C4" i="5"/>
  <c r="C53" i="5"/>
  <c r="C52" i="5"/>
  <c r="C47" i="5"/>
  <c r="C33" i="5"/>
  <c r="C27" i="5"/>
  <c r="C26" i="5"/>
  <c r="C24" i="5"/>
  <c r="C8" i="5"/>
  <c r="C22" i="5"/>
  <c r="C21" i="5"/>
  <c r="C15" i="5"/>
  <c r="C13" i="5"/>
  <c r="C9" i="5"/>
  <c r="C7" i="5"/>
  <c r="T3" i="5"/>
  <c r="L3" i="5"/>
  <c r="H3" i="5"/>
  <c r="AB2" i="5"/>
  <c r="X2" i="5"/>
  <c r="T2" i="5"/>
  <c r="P2" i="5"/>
  <c r="L2" i="5"/>
  <c r="H2" i="5"/>
  <c r="C2" i="5" l="1"/>
  <c r="C3" i="5"/>
  <c r="H123" i="4" l="1"/>
  <c r="L122" i="4"/>
  <c r="H118" i="4"/>
  <c r="L118" i="4"/>
  <c r="P118" i="4"/>
  <c r="H60" i="4"/>
  <c r="L60" i="4"/>
  <c r="P60" i="4"/>
  <c r="H51" i="4"/>
  <c r="H19" i="4"/>
  <c r="P12" i="4"/>
  <c r="L12" i="4"/>
  <c r="H12" i="4"/>
  <c r="H10" i="4"/>
  <c r="P132" i="4"/>
  <c r="L132" i="4"/>
  <c r="H132" i="4"/>
  <c r="P131" i="4"/>
  <c r="L131" i="4"/>
  <c r="H131" i="4"/>
  <c r="P130" i="4"/>
  <c r="L130" i="4"/>
  <c r="H130" i="4"/>
  <c r="P129" i="4"/>
  <c r="L129" i="4"/>
  <c r="H129" i="4"/>
  <c r="P128" i="4"/>
  <c r="L128" i="4"/>
  <c r="H128" i="4"/>
  <c r="P127" i="4"/>
  <c r="L127" i="4"/>
  <c r="H127" i="4"/>
  <c r="P126" i="4"/>
  <c r="L126" i="4"/>
  <c r="H126" i="4"/>
  <c r="P125" i="4"/>
  <c r="L125" i="4"/>
  <c r="H125" i="4"/>
  <c r="P124" i="4"/>
  <c r="L124" i="4"/>
  <c r="H124" i="4"/>
  <c r="P123" i="4"/>
  <c r="L123" i="4"/>
  <c r="P122" i="4"/>
  <c r="H122" i="4"/>
  <c r="P121" i="4"/>
  <c r="L121" i="4"/>
  <c r="H121" i="4"/>
  <c r="P120" i="4"/>
  <c r="L120" i="4"/>
  <c r="H120" i="4"/>
  <c r="P119" i="4"/>
  <c r="L119" i="4"/>
  <c r="H119" i="4"/>
  <c r="P117" i="4"/>
  <c r="L117" i="4"/>
  <c r="H117" i="4"/>
  <c r="P116" i="4"/>
  <c r="L116" i="4"/>
  <c r="H116" i="4"/>
  <c r="P115" i="4"/>
  <c r="L115" i="4"/>
  <c r="H115" i="4"/>
  <c r="P114" i="4"/>
  <c r="L114" i="4"/>
  <c r="H114" i="4"/>
  <c r="P113" i="4"/>
  <c r="L113" i="4"/>
  <c r="H113" i="4"/>
  <c r="P112" i="4"/>
  <c r="L112" i="4"/>
  <c r="H112" i="4"/>
  <c r="P111" i="4"/>
  <c r="L111" i="4"/>
  <c r="H111" i="4"/>
  <c r="P110" i="4"/>
  <c r="L110" i="4"/>
  <c r="H110" i="4"/>
  <c r="P109" i="4"/>
  <c r="L109" i="4"/>
  <c r="H109" i="4"/>
  <c r="P108" i="4"/>
  <c r="L108" i="4"/>
  <c r="H108" i="4"/>
  <c r="P107" i="4"/>
  <c r="L107" i="4"/>
  <c r="H107" i="4"/>
  <c r="P106" i="4"/>
  <c r="L106" i="4"/>
  <c r="H106" i="4"/>
  <c r="P105" i="4"/>
  <c r="L105" i="4"/>
  <c r="H105" i="4"/>
  <c r="P104" i="4"/>
  <c r="L104" i="4"/>
  <c r="H104" i="4"/>
  <c r="P103" i="4"/>
  <c r="L103" i="4"/>
  <c r="H103" i="4"/>
  <c r="P102" i="4"/>
  <c r="L102" i="4"/>
  <c r="H102" i="4"/>
  <c r="P101" i="4"/>
  <c r="L101" i="4"/>
  <c r="H101" i="4"/>
  <c r="P100" i="4"/>
  <c r="L100" i="4"/>
  <c r="H100" i="4"/>
  <c r="P99" i="4"/>
  <c r="L99" i="4"/>
  <c r="H99" i="4"/>
  <c r="P98" i="4"/>
  <c r="L98" i="4"/>
  <c r="H98" i="4"/>
  <c r="P97" i="4"/>
  <c r="L97" i="4"/>
  <c r="H97" i="4"/>
  <c r="P96" i="4"/>
  <c r="L96" i="4"/>
  <c r="H96" i="4"/>
  <c r="P95" i="4"/>
  <c r="L95" i="4"/>
  <c r="H95" i="4"/>
  <c r="P94" i="4"/>
  <c r="L94" i="4"/>
  <c r="H94" i="4"/>
  <c r="P93" i="4"/>
  <c r="L93" i="4"/>
  <c r="H93" i="4"/>
  <c r="P92" i="4"/>
  <c r="L92" i="4"/>
  <c r="H92" i="4"/>
  <c r="P91" i="4"/>
  <c r="L91" i="4"/>
  <c r="H91" i="4"/>
  <c r="P90" i="4"/>
  <c r="L90" i="4"/>
  <c r="H90" i="4"/>
  <c r="P89" i="4"/>
  <c r="L89" i="4"/>
  <c r="H89" i="4"/>
  <c r="P88" i="4"/>
  <c r="L88" i="4"/>
  <c r="H88" i="4"/>
  <c r="P87" i="4"/>
  <c r="L87" i="4"/>
  <c r="H87" i="4"/>
  <c r="P86" i="4"/>
  <c r="L86" i="4"/>
  <c r="H86" i="4"/>
  <c r="P85" i="4"/>
  <c r="L85" i="4"/>
  <c r="H85" i="4"/>
  <c r="P84" i="4"/>
  <c r="L84" i="4"/>
  <c r="H84" i="4"/>
  <c r="P83" i="4"/>
  <c r="L83" i="4"/>
  <c r="H83" i="4"/>
  <c r="P82" i="4"/>
  <c r="L82" i="4"/>
  <c r="H82" i="4"/>
  <c r="P81" i="4"/>
  <c r="L81" i="4"/>
  <c r="H81" i="4"/>
  <c r="P80" i="4"/>
  <c r="L80" i="4"/>
  <c r="H80" i="4"/>
  <c r="P79" i="4"/>
  <c r="L79" i="4"/>
  <c r="H79" i="4"/>
  <c r="P78" i="4"/>
  <c r="L78" i="4"/>
  <c r="H78" i="4"/>
  <c r="P77" i="4"/>
  <c r="L77" i="4"/>
  <c r="H77" i="4"/>
  <c r="P76" i="4"/>
  <c r="L76" i="4"/>
  <c r="H76" i="4"/>
  <c r="P75" i="4"/>
  <c r="L75" i="4"/>
  <c r="H75" i="4"/>
  <c r="P74" i="4"/>
  <c r="L74" i="4"/>
  <c r="H74" i="4"/>
  <c r="P73" i="4"/>
  <c r="L73" i="4"/>
  <c r="H73" i="4"/>
  <c r="P72" i="4"/>
  <c r="L72" i="4"/>
  <c r="H72" i="4"/>
  <c r="P71" i="4"/>
  <c r="L71" i="4"/>
  <c r="H71" i="4"/>
  <c r="P70" i="4"/>
  <c r="L70" i="4"/>
  <c r="H70" i="4"/>
  <c r="P69" i="4"/>
  <c r="L69" i="4"/>
  <c r="H69" i="4"/>
  <c r="P68" i="4"/>
  <c r="L68" i="4"/>
  <c r="H68" i="4"/>
  <c r="P67" i="4"/>
  <c r="L67" i="4"/>
  <c r="H67" i="4"/>
  <c r="P66" i="4"/>
  <c r="L66" i="4"/>
  <c r="H66" i="4"/>
  <c r="P65" i="4"/>
  <c r="L65" i="4"/>
  <c r="H65" i="4"/>
  <c r="P64" i="4"/>
  <c r="L64" i="4"/>
  <c r="H64" i="4"/>
  <c r="P63" i="4"/>
  <c r="L63" i="4"/>
  <c r="H63" i="4"/>
  <c r="P62" i="4"/>
  <c r="L62" i="4"/>
  <c r="H62" i="4"/>
  <c r="P61" i="4"/>
  <c r="L61" i="4"/>
  <c r="H61" i="4"/>
  <c r="P59" i="4"/>
  <c r="L59" i="4"/>
  <c r="H59" i="4"/>
  <c r="P58" i="4"/>
  <c r="L58" i="4"/>
  <c r="H58" i="4"/>
  <c r="P57" i="4"/>
  <c r="L57" i="4"/>
  <c r="H57" i="4"/>
  <c r="P56" i="4"/>
  <c r="L56" i="4"/>
  <c r="H56" i="4"/>
  <c r="P55" i="4"/>
  <c r="L55" i="4"/>
  <c r="H55" i="4"/>
  <c r="P54" i="4"/>
  <c r="L54" i="4"/>
  <c r="H54" i="4"/>
  <c r="P53" i="4"/>
  <c r="L53" i="4"/>
  <c r="H53" i="4"/>
  <c r="P52" i="4"/>
  <c r="L52" i="4"/>
  <c r="H52" i="4"/>
  <c r="P51" i="4"/>
  <c r="L51" i="4"/>
  <c r="P50" i="4"/>
  <c r="L50" i="4"/>
  <c r="H50" i="4"/>
  <c r="H49" i="4"/>
  <c r="C49" i="4" s="1"/>
  <c r="P48" i="4"/>
  <c r="L48" i="4"/>
  <c r="H48" i="4"/>
  <c r="P47" i="4"/>
  <c r="L47" i="4"/>
  <c r="H47" i="4"/>
  <c r="P46" i="4"/>
  <c r="L46" i="4"/>
  <c r="H46" i="4"/>
  <c r="P45" i="4"/>
  <c r="L45" i="4"/>
  <c r="H45" i="4"/>
  <c r="P44" i="4"/>
  <c r="L44" i="4"/>
  <c r="H44" i="4"/>
  <c r="P43" i="4"/>
  <c r="L43" i="4"/>
  <c r="H43" i="4"/>
  <c r="P42" i="4"/>
  <c r="L42" i="4"/>
  <c r="H42" i="4"/>
  <c r="P41" i="4"/>
  <c r="L41" i="4"/>
  <c r="H41" i="4"/>
  <c r="P40" i="4"/>
  <c r="L40" i="4"/>
  <c r="H40" i="4"/>
  <c r="P39" i="4"/>
  <c r="L39" i="4"/>
  <c r="H39" i="4"/>
  <c r="P38" i="4"/>
  <c r="L38" i="4"/>
  <c r="H38" i="4"/>
  <c r="P37" i="4"/>
  <c r="L37" i="4"/>
  <c r="H37" i="4"/>
  <c r="P36" i="4"/>
  <c r="L36" i="4"/>
  <c r="H36" i="4"/>
  <c r="P35" i="4"/>
  <c r="L35" i="4"/>
  <c r="H35" i="4"/>
  <c r="P34" i="4"/>
  <c r="L34" i="4"/>
  <c r="H34" i="4"/>
  <c r="P33" i="4"/>
  <c r="L33" i="4"/>
  <c r="H33" i="4"/>
  <c r="P32" i="4"/>
  <c r="L32" i="4"/>
  <c r="H32" i="4"/>
  <c r="P31" i="4"/>
  <c r="L31" i="4"/>
  <c r="H31" i="4"/>
  <c r="P30" i="4"/>
  <c r="L30" i="4"/>
  <c r="H30" i="4"/>
  <c r="P29" i="4"/>
  <c r="L29" i="4"/>
  <c r="H29" i="4"/>
  <c r="P28" i="4"/>
  <c r="L28" i="4"/>
  <c r="H28" i="4"/>
  <c r="P27" i="4"/>
  <c r="L27" i="4"/>
  <c r="H27" i="4"/>
  <c r="P26" i="4"/>
  <c r="L26" i="4"/>
  <c r="H26" i="4"/>
  <c r="P25" i="4"/>
  <c r="L25" i="4"/>
  <c r="H25" i="4"/>
  <c r="P24" i="4"/>
  <c r="L24" i="4"/>
  <c r="H24" i="4"/>
  <c r="P23" i="4"/>
  <c r="L23" i="4"/>
  <c r="H23" i="4"/>
  <c r="P22" i="4"/>
  <c r="L22" i="4"/>
  <c r="H22" i="4"/>
  <c r="P21" i="4"/>
  <c r="L21" i="4"/>
  <c r="H21" i="4"/>
  <c r="P20" i="4"/>
  <c r="L20" i="4"/>
  <c r="H20" i="4"/>
  <c r="P18" i="4"/>
  <c r="L18" i="4"/>
  <c r="H18" i="4"/>
  <c r="P17" i="4"/>
  <c r="L17" i="4"/>
  <c r="H17" i="4"/>
  <c r="P16" i="4"/>
  <c r="L16" i="4"/>
  <c r="H16" i="4"/>
  <c r="P15" i="4"/>
  <c r="L15" i="4"/>
  <c r="H15" i="4"/>
  <c r="P14" i="4"/>
  <c r="L14" i="4"/>
  <c r="H14" i="4"/>
  <c r="P13" i="4"/>
  <c r="L13" i="4"/>
  <c r="H13" i="4"/>
  <c r="P11" i="4"/>
  <c r="L11" i="4"/>
  <c r="H11" i="4"/>
  <c r="P9" i="4"/>
  <c r="L9" i="4"/>
  <c r="H9" i="4"/>
  <c r="P8" i="4"/>
  <c r="L8" i="4"/>
  <c r="H8" i="4"/>
  <c r="P7" i="4"/>
  <c r="L7" i="4"/>
  <c r="H7" i="4"/>
  <c r="P6" i="4"/>
  <c r="L6" i="4"/>
  <c r="H6" i="4"/>
  <c r="P5" i="4"/>
  <c r="L5" i="4"/>
  <c r="H5" i="4"/>
  <c r="P4" i="4"/>
  <c r="L4" i="4"/>
  <c r="H4" i="4"/>
  <c r="P3" i="4"/>
  <c r="L3" i="4"/>
  <c r="H3" i="4"/>
  <c r="P2" i="4"/>
  <c r="L2" i="4"/>
  <c r="H2" i="4"/>
  <c r="C117" i="4" l="1"/>
  <c r="C128" i="4"/>
  <c r="C132" i="4"/>
  <c r="C114" i="4"/>
  <c r="C119" i="4"/>
  <c r="C125" i="4"/>
  <c r="C129" i="4"/>
  <c r="C4" i="4"/>
  <c r="C8" i="4"/>
  <c r="C14" i="4"/>
  <c r="C18" i="4"/>
  <c r="C89" i="4"/>
  <c r="C97" i="4"/>
  <c r="C101" i="4"/>
  <c r="C109" i="4"/>
  <c r="C38" i="4"/>
  <c r="C59" i="4"/>
  <c r="C82" i="4"/>
  <c r="C86" i="4"/>
  <c r="C98" i="4"/>
  <c r="C106" i="4"/>
  <c r="C112" i="4"/>
  <c r="C116" i="4"/>
  <c r="C127" i="4"/>
  <c r="C131" i="4"/>
  <c r="C42" i="4"/>
  <c r="C46" i="4"/>
  <c r="C70" i="4"/>
  <c r="C74" i="4"/>
  <c r="C78" i="4"/>
  <c r="C90" i="4"/>
  <c r="C94" i="4"/>
  <c r="C102" i="4"/>
  <c r="C110" i="4"/>
  <c r="C113" i="4"/>
  <c r="C115" i="4"/>
  <c r="C130" i="4"/>
  <c r="C27" i="4"/>
  <c r="C31" i="4"/>
  <c r="C35" i="4"/>
  <c r="C39" i="4"/>
  <c r="C43" i="4"/>
  <c r="C47" i="4"/>
  <c r="C52" i="4"/>
  <c r="C56" i="4"/>
  <c r="C61" i="4"/>
  <c r="C65" i="4"/>
  <c r="C71" i="4"/>
  <c r="C75" i="4"/>
  <c r="C81" i="4"/>
  <c r="C83" i="4"/>
  <c r="C87" i="4"/>
  <c r="C91" i="4"/>
  <c r="C93" i="4"/>
  <c r="C95" i="4"/>
  <c r="C99" i="4"/>
  <c r="C103" i="4"/>
  <c r="C105" i="4"/>
  <c r="C107" i="4"/>
  <c r="C123" i="4"/>
  <c r="C16" i="4"/>
  <c r="C33" i="4"/>
  <c r="C69" i="4"/>
  <c r="C73" i="4"/>
  <c r="C77" i="4"/>
  <c r="C2" i="4"/>
  <c r="C6" i="4"/>
  <c r="C21" i="4"/>
  <c r="C25" i="4"/>
  <c r="C29" i="4"/>
  <c r="C5" i="4"/>
  <c r="C15" i="4"/>
  <c r="C20" i="4"/>
  <c r="C24" i="4"/>
  <c r="C28" i="4"/>
  <c r="C36" i="4"/>
  <c r="C40" i="4"/>
  <c r="C50" i="4"/>
  <c r="C53" i="4"/>
  <c r="C57" i="4"/>
  <c r="C62" i="4"/>
  <c r="C66" i="4"/>
  <c r="C76" i="4"/>
  <c r="C80" i="4"/>
  <c r="C84" i="4"/>
  <c r="C88" i="4"/>
  <c r="C96" i="4"/>
  <c r="C100" i="4"/>
  <c r="C104" i="4"/>
  <c r="C108" i="4"/>
  <c r="C111" i="4"/>
  <c r="C124" i="4"/>
  <c r="C126" i="4"/>
  <c r="C122" i="4"/>
  <c r="C121" i="4"/>
  <c r="C120" i="4"/>
  <c r="C92" i="4"/>
  <c r="C79" i="4"/>
  <c r="C72" i="4"/>
  <c r="C85" i="4"/>
  <c r="C3" i="4"/>
  <c r="C7" i="4"/>
  <c r="C13" i="4"/>
  <c r="C17" i="4"/>
  <c r="C22" i="4"/>
  <c r="C26" i="4"/>
  <c r="C30" i="4"/>
  <c r="C34" i="4"/>
  <c r="C37" i="4"/>
  <c r="C41" i="4"/>
  <c r="C45" i="4"/>
  <c r="C54" i="4"/>
  <c r="C58" i="4"/>
  <c r="C63" i="4"/>
  <c r="C67" i="4"/>
  <c r="C64" i="4"/>
  <c r="C68" i="4"/>
  <c r="C44" i="4"/>
  <c r="C51" i="4"/>
  <c r="C55" i="4"/>
  <c r="C48" i="4"/>
  <c r="C32" i="4"/>
  <c r="C23" i="4"/>
  <c r="C9" i="4"/>
  <c r="C11" i="4"/>
  <c r="P81" i="3"/>
  <c r="P10" i="3"/>
  <c r="L83" i="3"/>
  <c r="P83" i="3"/>
  <c r="L84" i="3"/>
  <c r="P84" i="3"/>
  <c r="L85" i="3"/>
  <c r="P85" i="3"/>
  <c r="L86" i="3"/>
  <c r="P86" i="3"/>
  <c r="L87" i="3"/>
  <c r="P87" i="3"/>
  <c r="L88" i="3"/>
  <c r="P88" i="3"/>
  <c r="L89" i="3"/>
  <c r="P89" i="3"/>
  <c r="L90" i="3"/>
  <c r="P90" i="3"/>
  <c r="L91" i="3"/>
  <c r="P91" i="3"/>
  <c r="L92" i="3"/>
  <c r="P92" i="3"/>
  <c r="L93" i="3"/>
  <c r="P93" i="3"/>
  <c r="L94" i="3"/>
  <c r="P94" i="3"/>
  <c r="L95" i="3"/>
  <c r="P95" i="3"/>
  <c r="L96" i="3"/>
  <c r="P96" i="3"/>
  <c r="L97" i="3"/>
  <c r="P97" i="3"/>
  <c r="L98" i="3"/>
  <c r="P98" i="3"/>
  <c r="L99" i="3"/>
  <c r="P99" i="3"/>
  <c r="L100" i="3"/>
  <c r="P100" i="3"/>
  <c r="L101" i="3"/>
  <c r="P101" i="3"/>
  <c r="L102" i="3"/>
  <c r="P102" i="3"/>
  <c r="L103" i="3"/>
  <c r="P103" i="3"/>
  <c r="L104" i="3"/>
  <c r="P104" i="3"/>
  <c r="L105" i="3"/>
  <c r="P105" i="3"/>
  <c r="L106" i="3"/>
  <c r="P106" i="3"/>
  <c r="L107" i="3"/>
  <c r="P107" i="3"/>
  <c r="L108" i="3"/>
  <c r="P108" i="3"/>
  <c r="L109" i="3"/>
  <c r="P109" i="3"/>
  <c r="L110" i="3"/>
  <c r="P110" i="3"/>
  <c r="L111" i="3"/>
  <c r="P111" i="3"/>
  <c r="L112" i="3"/>
  <c r="P112" i="3"/>
  <c r="L113" i="3"/>
  <c r="P113" i="3"/>
  <c r="L114" i="3"/>
  <c r="P114" i="3"/>
  <c r="L115" i="3"/>
  <c r="P115" i="3"/>
  <c r="L116" i="3"/>
  <c r="P116" i="3"/>
  <c r="L117" i="3"/>
  <c r="P117" i="3"/>
  <c r="L118" i="3"/>
  <c r="P118" i="3"/>
  <c r="L119" i="3"/>
  <c r="P119" i="3"/>
  <c r="L120" i="3"/>
  <c r="P120" i="3"/>
  <c r="L121" i="3"/>
  <c r="P121" i="3"/>
  <c r="L122" i="3"/>
  <c r="P122" i="3"/>
  <c r="L123" i="3"/>
  <c r="P123" i="3"/>
  <c r="L124" i="3"/>
  <c r="P124" i="3"/>
  <c r="L125" i="3"/>
  <c r="P125" i="3"/>
  <c r="L126" i="3"/>
  <c r="P126" i="3"/>
  <c r="L127" i="3"/>
  <c r="P127" i="3"/>
  <c r="P82" i="3"/>
  <c r="L82" i="3"/>
  <c r="L80" i="3"/>
  <c r="P80" i="3"/>
  <c r="P79" i="3"/>
  <c r="L79" i="3"/>
  <c r="P78" i="3"/>
  <c r="L78" i="3"/>
  <c r="P77" i="3"/>
  <c r="L77" i="3"/>
  <c r="P76" i="3"/>
  <c r="L76" i="3"/>
  <c r="P75" i="3"/>
  <c r="L75" i="3"/>
  <c r="P74" i="3"/>
  <c r="L74" i="3"/>
  <c r="P73" i="3"/>
  <c r="L73" i="3"/>
  <c r="P72" i="3"/>
  <c r="L72" i="3"/>
  <c r="P71" i="3"/>
  <c r="L71" i="3"/>
  <c r="P70" i="3"/>
  <c r="L70" i="3"/>
  <c r="P69" i="3"/>
  <c r="L69" i="3"/>
  <c r="P68" i="3"/>
  <c r="L68" i="3"/>
  <c r="P67" i="3"/>
  <c r="L67" i="3"/>
  <c r="P66" i="3"/>
  <c r="L66" i="3"/>
  <c r="P65" i="3"/>
  <c r="L65" i="3"/>
  <c r="P64" i="3"/>
  <c r="L64" i="3"/>
  <c r="P63" i="3"/>
  <c r="L63" i="3"/>
  <c r="P62" i="3"/>
  <c r="L62" i="3"/>
  <c r="P61" i="3"/>
  <c r="L61" i="3"/>
  <c r="P60" i="3"/>
  <c r="L60" i="3"/>
  <c r="P59" i="3"/>
  <c r="L59" i="3"/>
  <c r="P58" i="3"/>
  <c r="L58" i="3"/>
  <c r="P57" i="3"/>
  <c r="L57" i="3"/>
  <c r="P56" i="3"/>
  <c r="L56" i="3"/>
  <c r="P55" i="3"/>
  <c r="L55" i="3"/>
  <c r="P54" i="3"/>
  <c r="L54" i="3"/>
  <c r="P53" i="3"/>
  <c r="L53" i="3"/>
  <c r="P52" i="3"/>
  <c r="L52" i="3"/>
  <c r="P51" i="3"/>
  <c r="L51" i="3"/>
  <c r="P50" i="3"/>
  <c r="L50" i="3"/>
  <c r="P49" i="3"/>
  <c r="L49" i="3"/>
  <c r="P48" i="3"/>
  <c r="L48" i="3"/>
  <c r="P47" i="3"/>
  <c r="L47" i="3"/>
  <c r="P45" i="3"/>
  <c r="L45" i="3"/>
  <c r="P44" i="3"/>
  <c r="L44" i="3"/>
  <c r="P43" i="3"/>
  <c r="L43" i="3"/>
  <c r="P42" i="3"/>
  <c r="L42" i="3"/>
  <c r="P41" i="3"/>
  <c r="L41" i="3"/>
  <c r="P40" i="3"/>
  <c r="L40" i="3"/>
  <c r="P39" i="3"/>
  <c r="L39" i="3"/>
  <c r="P38" i="3"/>
  <c r="L38" i="3"/>
  <c r="P37" i="3"/>
  <c r="L37" i="3"/>
  <c r="P36" i="3"/>
  <c r="L36" i="3"/>
  <c r="P35" i="3"/>
  <c r="L35" i="3"/>
  <c r="P34" i="3"/>
  <c r="L34" i="3"/>
  <c r="P33" i="3"/>
  <c r="L33" i="3"/>
  <c r="P32" i="3"/>
  <c r="L32" i="3"/>
  <c r="P31" i="3"/>
  <c r="L31" i="3"/>
  <c r="P30" i="3"/>
  <c r="L30" i="3"/>
  <c r="P29" i="3"/>
  <c r="L29" i="3"/>
  <c r="P28" i="3"/>
  <c r="L28" i="3"/>
  <c r="P27" i="3"/>
  <c r="L27" i="3"/>
  <c r="P26" i="3"/>
  <c r="L26" i="3"/>
  <c r="P25" i="3"/>
  <c r="L25" i="3"/>
  <c r="P24" i="3"/>
  <c r="L24" i="3"/>
  <c r="P23" i="3"/>
  <c r="L23" i="3"/>
  <c r="P22" i="3"/>
  <c r="L22" i="3"/>
  <c r="P21" i="3"/>
  <c r="L21" i="3"/>
  <c r="P20" i="3"/>
  <c r="L20" i="3"/>
  <c r="P19" i="3"/>
  <c r="L19" i="3"/>
  <c r="P18" i="3"/>
  <c r="L18" i="3"/>
  <c r="P17" i="3"/>
  <c r="L17" i="3"/>
  <c r="P16" i="3"/>
  <c r="L16" i="3"/>
  <c r="P15" i="3"/>
  <c r="L15" i="3"/>
  <c r="P14" i="3"/>
  <c r="L14" i="3"/>
  <c r="P13" i="3"/>
  <c r="L13" i="3"/>
  <c r="P12" i="3"/>
  <c r="L12" i="3"/>
  <c r="P11" i="3"/>
  <c r="L11" i="3"/>
  <c r="P8" i="3"/>
  <c r="P7" i="3"/>
  <c r="P6" i="3"/>
  <c r="P5" i="3"/>
  <c r="P4" i="3"/>
  <c r="P3" i="3"/>
  <c r="P2" i="3"/>
  <c r="L8" i="3"/>
  <c r="L7" i="3"/>
  <c r="L6" i="3"/>
  <c r="L5" i="3"/>
  <c r="L4" i="3"/>
  <c r="L3" i="3"/>
  <c r="L2" i="3"/>
  <c r="L81" i="3"/>
  <c r="L46" i="3"/>
  <c r="L10" i="3"/>
  <c r="P9" i="3"/>
  <c r="L9" i="3"/>
  <c r="H127" i="3"/>
  <c r="C127" i="3" s="1"/>
  <c r="E158" i="21" s="1"/>
  <c r="H126" i="3"/>
  <c r="H125" i="3"/>
  <c r="C125" i="3" s="1"/>
  <c r="E156" i="21" s="1"/>
  <c r="H124" i="3"/>
  <c r="H123" i="3"/>
  <c r="H122" i="3"/>
  <c r="H121" i="3"/>
  <c r="C121" i="3" s="1"/>
  <c r="E152" i="21" s="1"/>
  <c r="H120" i="3"/>
  <c r="H119" i="3"/>
  <c r="C119" i="3" s="1"/>
  <c r="E150" i="21" s="1"/>
  <c r="H118" i="3"/>
  <c r="H117" i="3"/>
  <c r="C117" i="3" s="1"/>
  <c r="E148" i="21" s="1"/>
  <c r="H116" i="3"/>
  <c r="H115" i="3"/>
  <c r="C115" i="3" s="1"/>
  <c r="E146" i="21" s="1"/>
  <c r="H114" i="3"/>
  <c r="H113" i="3"/>
  <c r="C113" i="3" s="1"/>
  <c r="E144" i="21" s="1"/>
  <c r="H112" i="3"/>
  <c r="H111" i="3"/>
  <c r="C111" i="3" s="1"/>
  <c r="H110" i="3"/>
  <c r="H109" i="3"/>
  <c r="C109" i="3" s="1"/>
  <c r="E140" i="21" s="1"/>
  <c r="H108" i="3"/>
  <c r="H107" i="3"/>
  <c r="C107" i="3" s="1"/>
  <c r="E138" i="21" s="1"/>
  <c r="H106" i="3"/>
  <c r="H105" i="3"/>
  <c r="C105" i="3" s="1"/>
  <c r="E136" i="21" s="1"/>
  <c r="H104" i="3"/>
  <c r="H103" i="3"/>
  <c r="C103" i="3" s="1"/>
  <c r="E134" i="21" s="1"/>
  <c r="H102" i="3"/>
  <c r="H101" i="3"/>
  <c r="C101" i="3" s="1"/>
  <c r="E132" i="21" s="1"/>
  <c r="H100" i="3"/>
  <c r="H99" i="3"/>
  <c r="C99" i="3" s="1"/>
  <c r="E130" i="21" s="1"/>
  <c r="H98" i="3"/>
  <c r="H97" i="3"/>
  <c r="C97" i="3" s="1"/>
  <c r="E128" i="21" s="1"/>
  <c r="H96" i="3"/>
  <c r="H95" i="3"/>
  <c r="C95" i="3" s="1"/>
  <c r="E126" i="21" s="1"/>
  <c r="H94" i="3"/>
  <c r="H93" i="3"/>
  <c r="C93" i="3" s="1"/>
  <c r="E124" i="21" s="1"/>
  <c r="H92" i="3"/>
  <c r="H91" i="3"/>
  <c r="C91" i="3" s="1"/>
  <c r="E122" i="21" s="1"/>
  <c r="H90" i="3"/>
  <c r="H89" i="3"/>
  <c r="C89" i="3" s="1"/>
  <c r="E120" i="21" s="1"/>
  <c r="H88" i="3"/>
  <c r="H87" i="3"/>
  <c r="C87" i="3" s="1"/>
  <c r="H86" i="3"/>
  <c r="H85" i="3"/>
  <c r="C85" i="3" s="1"/>
  <c r="E116" i="21" s="1"/>
  <c r="H84" i="3"/>
  <c r="H83" i="3"/>
  <c r="C83" i="3" s="1"/>
  <c r="E114" i="21" s="1"/>
  <c r="H82" i="3"/>
  <c r="H81" i="3"/>
  <c r="C81" i="3" s="1"/>
  <c r="H80" i="3"/>
  <c r="H79" i="3"/>
  <c r="H78" i="3"/>
  <c r="C78" i="3" s="1"/>
  <c r="E109" i="21" s="1"/>
  <c r="H77" i="3"/>
  <c r="H76" i="3"/>
  <c r="H75" i="3"/>
  <c r="H74" i="3"/>
  <c r="C74" i="3" s="1"/>
  <c r="E105" i="21" s="1"/>
  <c r="H73" i="3"/>
  <c r="H72" i="3"/>
  <c r="H71" i="3"/>
  <c r="H70" i="3"/>
  <c r="C70" i="3" s="1"/>
  <c r="E101" i="21" s="1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C45" i="3" s="1"/>
  <c r="E76" i="21" s="1"/>
  <c r="H44" i="3"/>
  <c r="H43" i="3"/>
  <c r="H42" i="3"/>
  <c r="H41" i="3"/>
  <c r="C41" i="3" s="1"/>
  <c r="E72" i="21" s="1"/>
  <c r="H40" i="3"/>
  <c r="H39" i="3"/>
  <c r="H38" i="3"/>
  <c r="H37" i="3"/>
  <c r="C37" i="3" s="1"/>
  <c r="H36" i="3"/>
  <c r="H35" i="3"/>
  <c r="H34" i="3"/>
  <c r="H33" i="3"/>
  <c r="C33" i="3" s="1"/>
  <c r="E64" i="21" s="1"/>
  <c r="H32" i="3"/>
  <c r="H31" i="3"/>
  <c r="H30" i="3"/>
  <c r="H29" i="3"/>
  <c r="C29" i="3" s="1"/>
  <c r="E60" i="21" s="1"/>
  <c r="H28" i="3"/>
  <c r="H27" i="3"/>
  <c r="H26" i="3"/>
  <c r="H25" i="3"/>
  <c r="C25" i="3" s="1"/>
  <c r="E56" i="21" s="1"/>
  <c r="H24" i="3"/>
  <c r="H23" i="3"/>
  <c r="C23" i="3" s="1"/>
  <c r="E54" i="21" s="1"/>
  <c r="H22" i="3"/>
  <c r="H21" i="3"/>
  <c r="H20" i="3"/>
  <c r="H19" i="3"/>
  <c r="C19" i="3" s="1"/>
  <c r="E50" i="21" s="1"/>
  <c r="H18" i="3"/>
  <c r="H17" i="3"/>
  <c r="H16" i="3"/>
  <c r="H15" i="3"/>
  <c r="C15" i="3" s="1"/>
  <c r="E46" i="21" s="1"/>
  <c r="H14" i="3"/>
  <c r="H13" i="3"/>
  <c r="H12" i="3"/>
  <c r="H11" i="3"/>
  <c r="C11" i="3" s="1"/>
  <c r="H10" i="3"/>
  <c r="H9" i="3"/>
  <c r="C9" i="3" s="1"/>
  <c r="H8" i="3"/>
  <c r="H7" i="3"/>
  <c r="H6" i="3"/>
  <c r="H5" i="3"/>
  <c r="C5" i="3" s="1"/>
  <c r="E36" i="21" s="1"/>
  <c r="H4" i="3"/>
  <c r="H3" i="3"/>
  <c r="H2" i="3"/>
  <c r="E112" i="21" l="1"/>
  <c r="E40" i="21"/>
  <c r="E68" i="21"/>
  <c r="E42" i="21"/>
  <c r="E118" i="21"/>
  <c r="E142" i="21"/>
  <c r="C8" i="3"/>
  <c r="E39" i="21" s="1"/>
  <c r="C12" i="3"/>
  <c r="E43" i="21" s="1"/>
  <c r="C16" i="3"/>
  <c r="E47" i="21" s="1"/>
  <c r="C20" i="3"/>
  <c r="E51" i="21" s="1"/>
  <c r="C24" i="3"/>
  <c r="E55" i="21" s="1"/>
  <c r="C28" i="3"/>
  <c r="E59" i="21" s="1"/>
  <c r="C32" i="3"/>
  <c r="E63" i="21" s="1"/>
  <c r="C36" i="3"/>
  <c r="E67" i="21" s="1"/>
  <c r="C40" i="3"/>
  <c r="C44" i="3"/>
  <c r="C48" i="3"/>
  <c r="C52" i="3"/>
  <c r="E83" i="21" s="1"/>
  <c r="C56" i="3"/>
  <c r="E87" i="21" s="1"/>
  <c r="C60" i="3"/>
  <c r="E91" i="21" s="1"/>
  <c r="C64" i="3"/>
  <c r="E95" i="21" s="1"/>
  <c r="C68" i="3"/>
  <c r="C80" i="3"/>
  <c r="E111" i="21" s="1"/>
  <c r="C84" i="3"/>
  <c r="E115" i="21" s="1"/>
  <c r="C88" i="3"/>
  <c r="E119" i="21" s="1"/>
  <c r="C92" i="3"/>
  <c r="E123" i="21" s="1"/>
  <c r="C96" i="3"/>
  <c r="E127" i="21" s="1"/>
  <c r="C100" i="3"/>
  <c r="E131" i="21" s="1"/>
  <c r="C104" i="3"/>
  <c r="E135" i="21" s="1"/>
  <c r="C112" i="3"/>
  <c r="C116" i="3"/>
  <c r="E147" i="21" s="1"/>
  <c r="E51" i="13"/>
  <c r="E60" i="13"/>
  <c r="E64" i="13"/>
  <c r="E72" i="13"/>
  <c r="E101" i="13"/>
  <c r="E105" i="13"/>
  <c r="E109" i="13"/>
  <c r="E39" i="13"/>
  <c r="E46" i="13"/>
  <c r="E50" i="13"/>
  <c r="E54" i="13"/>
  <c r="E114" i="13"/>
  <c r="E118" i="13"/>
  <c r="E122" i="13"/>
  <c r="E126" i="13"/>
  <c r="E130" i="13"/>
  <c r="E134" i="13"/>
  <c r="E138" i="13"/>
  <c r="E146" i="13"/>
  <c r="E150" i="13"/>
  <c r="E158" i="13"/>
  <c r="E47" i="13"/>
  <c r="E59" i="13"/>
  <c r="E87" i="13"/>
  <c r="E91" i="13"/>
  <c r="E111" i="13"/>
  <c r="E123" i="13"/>
  <c r="E127" i="13"/>
  <c r="E147" i="13"/>
  <c r="E43" i="13"/>
  <c r="E55" i="13"/>
  <c r="E36" i="13"/>
  <c r="E56" i="13"/>
  <c r="E76" i="13"/>
  <c r="E116" i="13"/>
  <c r="E120" i="13"/>
  <c r="E124" i="13"/>
  <c r="E128" i="13"/>
  <c r="E132" i="13"/>
  <c r="E136" i="13"/>
  <c r="E140" i="13"/>
  <c r="E144" i="13"/>
  <c r="E148" i="13"/>
  <c r="E152" i="13"/>
  <c r="E156" i="13"/>
  <c r="C124" i="3"/>
  <c r="E155" i="21" s="1"/>
  <c r="C120" i="3"/>
  <c r="E151" i="21" s="1"/>
  <c r="C108" i="3"/>
  <c r="E139" i="21" s="1"/>
  <c r="C14" i="3"/>
  <c r="E45" i="21" s="1"/>
  <c r="C34" i="3"/>
  <c r="E65" i="21" s="1"/>
  <c r="C42" i="3"/>
  <c r="E73" i="21" s="1"/>
  <c r="C82" i="3"/>
  <c r="E113" i="21" s="1"/>
  <c r="C86" i="3"/>
  <c r="E117" i="21" s="1"/>
  <c r="C90" i="3"/>
  <c r="E121" i="21" s="1"/>
  <c r="C94" i="3"/>
  <c r="E125" i="21" s="1"/>
  <c r="C98" i="3"/>
  <c r="E129" i="21" s="1"/>
  <c r="C102" i="3"/>
  <c r="E133" i="21" s="1"/>
  <c r="C106" i="3"/>
  <c r="C10" i="3"/>
  <c r="C38" i="3"/>
  <c r="E69" i="21" s="1"/>
  <c r="C46" i="3"/>
  <c r="C47" i="3"/>
  <c r="E78" i="21" s="1"/>
  <c r="C51" i="3"/>
  <c r="E82" i="21" s="1"/>
  <c r="C55" i="3"/>
  <c r="E86" i="21" s="1"/>
  <c r="C59" i="3"/>
  <c r="E90" i="21" s="1"/>
  <c r="C63" i="3"/>
  <c r="E94" i="21" s="1"/>
  <c r="C67" i="3"/>
  <c r="E98" i="21" s="1"/>
  <c r="C71" i="3"/>
  <c r="E102" i="21" s="1"/>
  <c r="C75" i="3"/>
  <c r="E106" i="21" s="1"/>
  <c r="C79" i="3"/>
  <c r="E110" i="21" s="1"/>
  <c r="C110" i="3"/>
  <c r="E141" i="21" s="1"/>
  <c r="C114" i="3"/>
  <c r="E145" i="21" s="1"/>
  <c r="C118" i="3"/>
  <c r="E149" i="21" s="1"/>
  <c r="C122" i="3"/>
  <c r="E153" i="21" s="1"/>
  <c r="C126" i="3"/>
  <c r="E157" i="21" s="1"/>
  <c r="C2" i="3"/>
  <c r="E33" i="21" s="1"/>
  <c r="C6" i="3"/>
  <c r="E37" i="21" s="1"/>
  <c r="C18" i="3"/>
  <c r="E49" i="21" s="1"/>
  <c r="C22" i="3"/>
  <c r="E53" i="21" s="1"/>
  <c r="C49" i="3"/>
  <c r="E80" i="21" s="1"/>
  <c r="C53" i="3"/>
  <c r="E84" i="21" s="1"/>
  <c r="C57" i="3"/>
  <c r="E88" i="21" s="1"/>
  <c r="C61" i="3"/>
  <c r="E92" i="21" s="1"/>
  <c r="C65" i="3"/>
  <c r="E96" i="21" s="1"/>
  <c r="C69" i="3"/>
  <c r="E100" i="21" s="1"/>
  <c r="C73" i="3"/>
  <c r="E104" i="21" s="1"/>
  <c r="C77" i="3"/>
  <c r="E108" i="21" s="1"/>
  <c r="C3" i="3"/>
  <c r="C7" i="3"/>
  <c r="E38" i="21" s="1"/>
  <c r="C4" i="3"/>
  <c r="E35" i="21" s="1"/>
  <c r="C26" i="3"/>
  <c r="E57" i="21" s="1"/>
  <c r="C30" i="3"/>
  <c r="C13" i="3"/>
  <c r="E44" i="21" s="1"/>
  <c r="C17" i="3"/>
  <c r="E48" i="21" s="1"/>
  <c r="C27" i="3"/>
  <c r="E58" i="21" s="1"/>
  <c r="C31" i="3"/>
  <c r="E62" i="21" s="1"/>
  <c r="C35" i="3"/>
  <c r="E66" i="21" s="1"/>
  <c r="C21" i="3"/>
  <c r="E52" i="21" s="1"/>
  <c r="C39" i="3"/>
  <c r="C43" i="3"/>
  <c r="E74" i="21" s="1"/>
  <c r="C50" i="3"/>
  <c r="C54" i="3"/>
  <c r="E85" i="21" s="1"/>
  <c r="C58" i="3"/>
  <c r="E89" i="21" s="1"/>
  <c r="C62" i="3"/>
  <c r="E93" i="21" s="1"/>
  <c r="C66" i="3"/>
  <c r="E97" i="21" s="1"/>
  <c r="C72" i="3"/>
  <c r="E103" i="21" s="1"/>
  <c r="C76" i="3"/>
  <c r="E107" i="21" s="1"/>
  <c r="C123" i="3"/>
  <c r="E154" i="21" s="1"/>
  <c r="L81" i="2"/>
  <c r="H6" i="2"/>
  <c r="C6" i="2" s="1"/>
  <c r="D37" i="21" s="1"/>
  <c r="H7" i="2"/>
  <c r="C7" i="2" s="1"/>
  <c r="D38" i="21" s="1"/>
  <c r="H8" i="2"/>
  <c r="C8" i="2" s="1"/>
  <c r="D39" i="21" s="1"/>
  <c r="H9" i="2"/>
  <c r="C9" i="2" s="1"/>
  <c r="H10" i="2"/>
  <c r="C10" i="2" s="1"/>
  <c r="H11" i="2"/>
  <c r="C11" i="2" s="1"/>
  <c r="D42" i="21" s="1"/>
  <c r="H12" i="2"/>
  <c r="C12" i="2" s="1"/>
  <c r="D43" i="21" s="1"/>
  <c r="H13" i="2"/>
  <c r="C13" i="2" s="1"/>
  <c r="D44" i="21" s="1"/>
  <c r="H14" i="2"/>
  <c r="C14" i="2" s="1"/>
  <c r="D45" i="21" s="1"/>
  <c r="H15" i="2"/>
  <c r="C15" i="2" s="1"/>
  <c r="D46" i="21" s="1"/>
  <c r="H16" i="2"/>
  <c r="C16" i="2" s="1"/>
  <c r="D47" i="21" s="1"/>
  <c r="H17" i="2"/>
  <c r="H18" i="2"/>
  <c r="C18" i="2" s="1"/>
  <c r="D49" i="21" s="1"/>
  <c r="H19" i="2"/>
  <c r="C19" i="2" s="1"/>
  <c r="D50" i="21" s="1"/>
  <c r="H20" i="2"/>
  <c r="C20" i="2" s="1"/>
  <c r="D51" i="21" s="1"/>
  <c r="H21" i="2"/>
  <c r="C21" i="2" s="1"/>
  <c r="D52" i="21" s="1"/>
  <c r="H22" i="2"/>
  <c r="C22" i="2" s="1"/>
  <c r="D53" i="21" s="1"/>
  <c r="H23" i="2"/>
  <c r="C23" i="2" s="1"/>
  <c r="D54" i="21" s="1"/>
  <c r="H24" i="2"/>
  <c r="C24" i="2" s="1"/>
  <c r="D55" i="21" s="1"/>
  <c r="H25" i="2"/>
  <c r="C25" i="2" s="1"/>
  <c r="D56" i="21" s="1"/>
  <c r="H26" i="2"/>
  <c r="C26" i="2" s="1"/>
  <c r="D57" i="21" s="1"/>
  <c r="H27" i="2"/>
  <c r="C27" i="2" s="1"/>
  <c r="D58" i="21" s="1"/>
  <c r="H28" i="2"/>
  <c r="C28" i="2" s="1"/>
  <c r="D59" i="21" s="1"/>
  <c r="H29" i="2"/>
  <c r="C29" i="2" s="1"/>
  <c r="D60" i="21" s="1"/>
  <c r="H30" i="2"/>
  <c r="C30" i="2" s="1"/>
  <c r="H31" i="2"/>
  <c r="H32" i="2"/>
  <c r="C32" i="2" s="1"/>
  <c r="D63" i="21" s="1"/>
  <c r="H33" i="2"/>
  <c r="C33" i="2" s="1"/>
  <c r="D64" i="21" s="1"/>
  <c r="H34" i="2"/>
  <c r="C34" i="2" s="1"/>
  <c r="D65" i="21" s="1"/>
  <c r="H35" i="2"/>
  <c r="C35" i="2" s="1"/>
  <c r="D66" i="21" s="1"/>
  <c r="H36" i="2"/>
  <c r="C36" i="2" s="1"/>
  <c r="D67" i="21" s="1"/>
  <c r="H37" i="2"/>
  <c r="C37" i="2" s="1"/>
  <c r="D68" i="21" s="1"/>
  <c r="H38" i="2"/>
  <c r="C38" i="2" s="1"/>
  <c r="D69" i="21" s="1"/>
  <c r="H39" i="2"/>
  <c r="C39" i="2" s="1"/>
  <c r="H40" i="2"/>
  <c r="C40" i="2" s="1"/>
  <c r="D71" i="21" s="1"/>
  <c r="H41" i="2"/>
  <c r="C41" i="2" s="1"/>
  <c r="D72" i="21" s="1"/>
  <c r="H42" i="2"/>
  <c r="H43" i="2"/>
  <c r="C43" i="2" s="1"/>
  <c r="D74" i="21" s="1"/>
  <c r="H44" i="2"/>
  <c r="C44" i="2" s="1"/>
  <c r="H45" i="2"/>
  <c r="C45" i="2" s="1"/>
  <c r="D76" i="21" s="1"/>
  <c r="H46" i="2"/>
  <c r="C46" i="2" s="1"/>
  <c r="D77" i="21" s="1"/>
  <c r="H47" i="2"/>
  <c r="C47" i="2" s="1"/>
  <c r="D78" i="21" s="1"/>
  <c r="H48" i="2"/>
  <c r="C48" i="2" s="1"/>
  <c r="D79" i="21" s="1"/>
  <c r="H49" i="2"/>
  <c r="C49" i="2" s="1"/>
  <c r="D80" i="21" s="1"/>
  <c r="H50" i="2"/>
  <c r="C50" i="2" s="1"/>
  <c r="D81" i="21" s="1"/>
  <c r="H51" i="2"/>
  <c r="C51" i="2" s="1"/>
  <c r="D82" i="21" s="1"/>
  <c r="H52" i="2"/>
  <c r="C52" i="2" s="1"/>
  <c r="D83" i="21" s="1"/>
  <c r="H53" i="2"/>
  <c r="H54" i="2"/>
  <c r="C54" i="2" s="1"/>
  <c r="D85" i="21" s="1"/>
  <c r="H55" i="2"/>
  <c r="C55" i="2" s="1"/>
  <c r="D86" i="21" s="1"/>
  <c r="H56" i="2"/>
  <c r="C56" i="2" s="1"/>
  <c r="D87" i="21" s="1"/>
  <c r="H57" i="2"/>
  <c r="C57" i="2" s="1"/>
  <c r="D88" i="21" s="1"/>
  <c r="H58" i="2"/>
  <c r="C58" i="2" s="1"/>
  <c r="D89" i="21" s="1"/>
  <c r="H59" i="2"/>
  <c r="C59" i="2" s="1"/>
  <c r="D90" i="21" s="1"/>
  <c r="H60" i="2"/>
  <c r="C60" i="2" s="1"/>
  <c r="D91" i="21" s="1"/>
  <c r="H61" i="2"/>
  <c r="C61" i="2" s="1"/>
  <c r="D92" i="21" s="1"/>
  <c r="H62" i="2"/>
  <c r="C62" i="2" s="1"/>
  <c r="D93" i="21" s="1"/>
  <c r="H63" i="2"/>
  <c r="C63" i="2" s="1"/>
  <c r="D94" i="21" s="1"/>
  <c r="H64" i="2"/>
  <c r="H65" i="2"/>
  <c r="C65" i="2" s="1"/>
  <c r="D96" i="21" s="1"/>
  <c r="H66" i="2"/>
  <c r="C66" i="2" s="1"/>
  <c r="D97" i="21" s="1"/>
  <c r="H67" i="2"/>
  <c r="C67" i="2" s="1"/>
  <c r="D98" i="21" s="1"/>
  <c r="H68" i="2"/>
  <c r="C68" i="2" s="1"/>
  <c r="D99" i="21" s="1"/>
  <c r="H69" i="2"/>
  <c r="C69" i="2" s="1"/>
  <c r="D100" i="21" s="1"/>
  <c r="H70" i="2"/>
  <c r="C70" i="2" s="1"/>
  <c r="D101" i="21" s="1"/>
  <c r="H71" i="2"/>
  <c r="C71" i="2" s="1"/>
  <c r="D102" i="21" s="1"/>
  <c r="H72" i="2"/>
  <c r="C72" i="2" s="1"/>
  <c r="D103" i="21" s="1"/>
  <c r="H73" i="2"/>
  <c r="C73" i="2" s="1"/>
  <c r="D104" i="21" s="1"/>
  <c r="H74" i="2"/>
  <c r="C74" i="2" s="1"/>
  <c r="D105" i="21" s="1"/>
  <c r="H75" i="2"/>
  <c r="C75" i="2" s="1"/>
  <c r="D106" i="21" s="1"/>
  <c r="H76" i="2"/>
  <c r="C76" i="2" s="1"/>
  <c r="D107" i="21" s="1"/>
  <c r="H77" i="2"/>
  <c r="H78" i="2"/>
  <c r="C78" i="2" s="1"/>
  <c r="D109" i="21" s="1"/>
  <c r="H79" i="2"/>
  <c r="C79" i="2" s="1"/>
  <c r="D110" i="21" s="1"/>
  <c r="H80" i="2"/>
  <c r="C80" i="2" s="1"/>
  <c r="D111" i="21" s="1"/>
  <c r="H81" i="2"/>
  <c r="H82" i="2"/>
  <c r="C82" i="2" s="1"/>
  <c r="D113" i="21" s="1"/>
  <c r="H83" i="2"/>
  <c r="C83" i="2" s="1"/>
  <c r="D114" i="21" s="1"/>
  <c r="H84" i="2"/>
  <c r="C84" i="2" s="1"/>
  <c r="D115" i="21" s="1"/>
  <c r="H85" i="2"/>
  <c r="C85" i="2" s="1"/>
  <c r="D116" i="21" s="1"/>
  <c r="H86" i="2"/>
  <c r="C86" i="2" s="1"/>
  <c r="D117" i="21" s="1"/>
  <c r="H87" i="2"/>
  <c r="C87" i="2" s="1"/>
  <c r="H88" i="2"/>
  <c r="C88" i="2" s="1"/>
  <c r="D119" i="21" s="1"/>
  <c r="H89" i="2"/>
  <c r="C89" i="2" s="1"/>
  <c r="D120" i="21" s="1"/>
  <c r="H90" i="2"/>
  <c r="C90" i="2" s="1"/>
  <c r="D121" i="21" s="1"/>
  <c r="H91" i="2"/>
  <c r="C91" i="2" s="1"/>
  <c r="D122" i="21" s="1"/>
  <c r="H92" i="2"/>
  <c r="C92" i="2" s="1"/>
  <c r="D123" i="21" s="1"/>
  <c r="H93" i="2"/>
  <c r="C93" i="2" s="1"/>
  <c r="D124" i="21" s="1"/>
  <c r="H94" i="2"/>
  <c r="C94" i="2" s="1"/>
  <c r="D125" i="21" s="1"/>
  <c r="H95" i="2"/>
  <c r="C95" i="2" s="1"/>
  <c r="D126" i="21" s="1"/>
  <c r="H96" i="2"/>
  <c r="C96" i="2" s="1"/>
  <c r="D127" i="21" s="1"/>
  <c r="H97" i="2"/>
  <c r="C97" i="2" s="1"/>
  <c r="D128" i="21" s="1"/>
  <c r="H98" i="2"/>
  <c r="C98" i="2" s="1"/>
  <c r="D129" i="21" s="1"/>
  <c r="H99" i="2"/>
  <c r="C99" i="2" s="1"/>
  <c r="D130" i="21" s="1"/>
  <c r="H100" i="2"/>
  <c r="C100" i="2" s="1"/>
  <c r="D131" i="21" s="1"/>
  <c r="H101" i="2"/>
  <c r="C101" i="2" s="1"/>
  <c r="D132" i="21" s="1"/>
  <c r="H102" i="2"/>
  <c r="C102" i="2" s="1"/>
  <c r="D133" i="21" s="1"/>
  <c r="H103" i="2"/>
  <c r="C103" i="2" s="1"/>
  <c r="D134" i="21" s="1"/>
  <c r="H104" i="2"/>
  <c r="C104" i="2" s="1"/>
  <c r="D135" i="21" s="1"/>
  <c r="H105" i="2"/>
  <c r="C105" i="2" s="1"/>
  <c r="D136" i="21" s="1"/>
  <c r="H106" i="2"/>
  <c r="C106" i="2" s="1"/>
  <c r="D137" i="21" s="1"/>
  <c r="H107" i="2"/>
  <c r="C107" i="2" s="1"/>
  <c r="D138" i="21" s="1"/>
  <c r="H108" i="2"/>
  <c r="C108" i="2" s="1"/>
  <c r="D139" i="21" s="1"/>
  <c r="H109" i="2"/>
  <c r="C109" i="2" s="1"/>
  <c r="D140" i="21" s="1"/>
  <c r="H110" i="2"/>
  <c r="C110" i="2" s="1"/>
  <c r="D141" i="21" s="1"/>
  <c r="H111" i="2"/>
  <c r="C111" i="2" s="1"/>
  <c r="H112" i="2"/>
  <c r="C112" i="2" s="1"/>
  <c r="H113" i="2"/>
  <c r="C113" i="2" s="1"/>
  <c r="D144" i="21" s="1"/>
  <c r="H114" i="2"/>
  <c r="C114" i="2" s="1"/>
  <c r="D145" i="21" s="1"/>
  <c r="H115" i="2"/>
  <c r="C115" i="2" s="1"/>
  <c r="D146" i="21" s="1"/>
  <c r="H116" i="2"/>
  <c r="C116" i="2" s="1"/>
  <c r="D147" i="21" s="1"/>
  <c r="H117" i="2"/>
  <c r="C117" i="2" s="1"/>
  <c r="D148" i="21" s="1"/>
  <c r="H118" i="2"/>
  <c r="C118" i="2" s="1"/>
  <c r="D149" i="21" s="1"/>
  <c r="H119" i="2"/>
  <c r="C119" i="2" s="1"/>
  <c r="D150" i="21" s="1"/>
  <c r="H120" i="2"/>
  <c r="C120" i="2" s="1"/>
  <c r="D151" i="21" s="1"/>
  <c r="H121" i="2"/>
  <c r="C121" i="2" s="1"/>
  <c r="D152" i="21" s="1"/>
  <c r="H122" i="2"/>
  <c r="C122" i="2" s="1"/>
  <c r="D153" i="21" s="1"/>
  <c r="H123" i="2"/>
  <c r="C123" i="2" s="1"/>
  <c r="D154" i="21" s="1"/>
  <c r="H124" i="2"/>
  <c r="C124" i="2" s="1"/>
  <c r="D155" i="21" s="1"/>
  <c r="H125" i="2"/>
  <c r="C125" i="2" s="1"/>
  <c r="D156" i="21" s="1"/>
  <c r="H126" i="2"/>
  <c r="C126" i="2" s="1"/>
  <c r="D157" i="21" s="1"/>
  <c r="H127" i="2"/>
  <c r="C127" i="2" s="1"/>
  <c r="D158" i="21" s="1"/>
  <c r="C42" i="2" l="1"/>
  <c r="D73" i="21" s="1"/>
  <c r="D61" i="21"/>
  <c r="R8" i="21" s="1"/>
  <c r="R7" i="21"/>
  <c r="D41" i="21"/>
  <c r="E137" i="21"/>
  <c r="S8" i="21" s="1"/>
  <c r="D75" i="21"/>
  <c r="R5" i="21"/>
  <c r="E61" i="21"/>
  <c r="E34" i="21"/>
  <c r="S3" i="21"/>
  <c r="E63" i="13"/>
  <c r="E75" i="21"/>
  <c r="S5" i="21"/>
  <c r="C77" i="2"/>
  <c r="D108" i="21" s="1"/>
  <c r="C53" i="2"/>
  <c r="D84" i="21" s="1"/>
  <c r="C17" i="2"/>
  <c r="D48" i="21" s="1"/>
  <c r="D40" i="21"/>
  <c r="R4" i="21" s="1"/>
  <c r="E81" i="21"/>
  <c r="E77" i="21"/>
  <c r="E67" i="13"/>
  <c r="E135" i="13"/>
  <c r="E119" i="13"/>
  <c r="E83" i="13"/>
  <c r="E79" i="21"/>
  <c r="D143" i="21"/>
  <c r="C64" i="2"/>
  <c r="D95" i="21" s="1"/>
  <c r="D142" i="21"/>
  <c r="D118" i="21"/>
  <c r="D70" i="21"/>
  <c r="C31" i="2"/>
  <c r="D62" i="21" s="1"/>
  <c r="E70" i="21"/>
  <c r="S7" i="21"/>
  <c r="E41" i="21"/>
  <c r="S4" i="21" s="1"/>
  <c r="E131" i="13"/>
  <c r="E115" i="13"/>
  <c r="E95" i="13"/>
  <c r="E143" i="21"/>
  <c r="E99" i="21"/>
  <c r="S6" i="21" s="1"/>
  <c r="E71" i="21"/>
  <c r="D152" i="13"/>
  <c r="D151" i="13"/>
  <c r="D147" i="13"/>
  <c r="D139" i="13"/>
  <c r="D131" i="13"/>
  <c r="D123" i="13"/>
  <c r="D115" i="13"/>
  <c r="D107" i="13"/>
  <c r="D158" i="13"/>
  <c r="D154" i="13"/>
  <c r="D150" i="13"/>
  <c r="D146" i="13"/>
  <c r="D138" i="13"/>
  <c r="D134" i="13"/>
  <c r="D130" i="13"/>
  <c r="D126" i="13"/>
  <c r="D122" i="13"/>
  <c r="D118" i="13"/>
  <c r="D114" i="13"/>
  <c r="D110" i="13"/>
  <c r="D106" i="13"/>
  <c r="D102" i="13"/>
  <c r="D98" i="13"/>
  <c r="D94" i="13"/>
  <c r="D90" i="13"/>
  <c r="D86" i="13"/>
  <c r="D82" i="13"/>
  <c r="D78" i="13"/>
  <c r="D74" i="13"/>
  <c r="D66" i="13"/>
  <c r="D62" i="13"/>
  <c r="D58" i="13"/>
  <c r="D54" i="13"/>
  <c r="D50" i="13"/>
  <c r="D46" i="13"/>
  <c r="D42" i="13"/>
  <c r="D38" i="13"/>
  <c r="E107" i="13"/>
  <c r="E89" i="13"/>
  <c r="M5" i="13" s="1"/>
  <c r="E58" i="13"/>
  <c r="E57" i="13"/>
  <c r="E108" i="13"/>
  <c r="E92" i="13"/>
  <c r="E53" i="13"/>
  <c r="E157" i="13"/>
  <c r="E141" i="13"/>
  <c r="E98" i="13"/>
  <c r="E82" i="13"/>
  <c r="E125" i="13"/>
  <c r="E73" i="13"/>
  <c r="E151" i="13"/>
  <c r="D153" i="13"/>
  <c r="D149" i="13"/>
  <c r="D145" i="13"/>
  <c r="D141" i="13"/>
  <c r="D137" i="13"/>
  <c r="D133" i="13"/>
  <c r="D129" i="13"/>
  <c r="D125" i="13"/>
  <c r="D121" i="13"/>
  <c r="D117" i="13"/>
  <c r="D113" i="13"/>
  <c r="D109" i="13"/>
  <c r="D105" i="13"/>
  <c r="D101" i="13"/>
  <c r="D97" i="13"/>
  <c r="D93" i="13"/>
  <c r="D89" i="13"/>
  <c r="D85" i="13"/>
  <c r="D81" i="13"/>
  <c r="D77" i="13"/>
  <c r="D73" i="13"/>
  <c r="D69" i="13"/>
  <c r="D65" i="13"/>
  <c r="D57" i="13"/>
  <c r="D53" i="13"/>
  <c r="D49" i="13"/>
  <c r="D45" i="13"/>
  <c r="D37" i="13"/>
  <c r="E103" i="13"/>
  <c r="E85" i="13"/>
  <c r="E52" i="13"/>
  <c r="E48" i="13"/>
  <c r="E35" i="13"/>
  <c r="E104" i="13"/>
  <c r="E88" i="13"/>
  <c r="E49" i="13"/>
  <c r="E153" i="13"/>
  <c r="E110" i="13"/>
  <c r="E94" i="13"/>
  <c r="E78" i="13"/>
  <c r="E121" i="13"/>
  <c r="E65" i="13"/>
  <c r="E155" i="13"/>
  <c r="D156" i="13"/>
  <c r="D148" i="13"/>
  <c r="D144" i="13"/>
  <c r="D140" i="13"/>
  <c r="D136" i="13"/>
  <c r="D132" i="13"/>
  <c r="D128" i="13"/>
  <c r="D124" i="13"/>
  <c r="D120" i="13"/>
  <c r="D116" i="13"/>
  <c r="D108" i="13"/>
  <c r="D104" i="13"/>
  <c r="D100" i="13"/>
  <c r="D96" i="13"/>
  <c r="D92" i="13"/>
  <c r="D88" i="13"/>
  <c r="D80" i="13"/>
  <c r="D76" i="13"/>
  <c r="D72" i="13"/>
  <c r="D68" i="13"/>
  <c r="D64" i="13"/>
  <c r="D60" i="13"/>
  <c r="D56" i="13"/>
  <c r="D52" i="13"/>
  <c r="D48" i="13"/>
  <c r="D44" i="13"/>
  <c r="E97" i="13"/>
  <c r="E66" i="13"/>
  <c r="E44" i="13"/>
  <c r="E38" i="13"/>
  <c r="E100" i="13"/>
  <c r="E84" i="13"/>
  <c r="E37" i="13"/>
  <c r="E149" i="13"/>
  <c r="E106" i="13"/>
  <c r="E90" i="13"/>
  <c r="E133" i="13"/>
  <c r="E117" i="13"/>
  <c r="E45" i="13"/>
  <c r="D157" i="13"/>
  <c r="D155" i="13"/>
  <c r="D135" i="13"/>
  <c r="D127" i="13"/>
  <c r="D119" i="13"/>
  <c r="D111" i="13"/>
  <c r="D103" i="13"/>
  <c r="D99" i="13"/>
  <c r="D95" i="13"/>
  <c r="D91" i="13"/>
  <c r="D87" i="13"/>
  <c r="D83" i="13"/>
  <c r="D79" i="13"/>
  <c r="D71" i="13"/>
  <c r="D67" i="13"/>
  <c r="D63" i="13"/>
  <c r="D59" i="13"/>
  <c r="D55" i="13"/>
  <c r="D51" i="13"/>
  <c r="D47" i="13"/>
  <c r="D43" i="13"/>
  <c r="D39" i="13"/>
  <c r="E154" i="13"/>
  <c r="E93" i="13"/>
  <c r="E74" i="13"/>
  <c r="E62" i="13"/>
  <c r="E34" i="13"/>
  <c r="E96" i="13"/>
  <c r="E80" i="13"/>
  <c r="E33" i="13"/>
  <c r="E145" i="13"/>
  <c r="E102" i="13"/>
  <c r="E86" i="13"/>
  <c r="E69" i="13"/>
  <c r="E129" i="13"/>
  <c r="E113" i="13"/>
  <c r="E139" i="13"/>
  <c r="M81" i="2"/>
  <c r="C81" i="2"/>
  <c r="H3" i="2"/>
  <c r="H4" i="2"/>
  <c r="C4" i="2" s="1"/>
  <c r="D35" i="21" s="1"/>
  <c r="H5" i="2"/>
  <c r="C5" i="2" s="1"/>
  <c r="D36" i="21" s="1"/>
  <c r="H2" i="2"/>
  <c r="C2" i="2" s="1"/>
  <c r="D33" i="21" s="1"/>
  <c r="D84" i="13" l="1"/>
  <c r="M3" i="13"/>
  <c r="L6" i="13"/>
  <c r="C3" i="2"/>
  <c r="D112" i="21"/>
  <c r="R6" i="21" s="1"/>
  <c r="M6" i="13"/>
  <c r="D36" i="13"/>
  <c r="D35" i="13"/>
  <c r="D34" i="13"/>
  <c r="L5" i="13"/>
  <c r="M4" i="13"/>
  <c r="L7" i="13"/>
  <c r="M7" i="13"/>
  <c r="L4" i="13"/>
  <c r="L8" i="13"/>
  <c r="M8" i="13"/>
  <c r="D33" i="13"/>
  <c r="D34" i="21" l="1"/>
  <c r="R3" i="21" s="1"/>
  <c r="L3" i="13"/>
</calcChain>
</file>

<file path=xl/sharedStrings.xml><?xml version="1.0" encoding="utf-8"?>
<sst xmlns="http://schemas.openxmlformats.org/spreadsheetml/2006/main" count="279" uniqueCount="70">
  <si>
    <t xml:space="preserve">Groups </t>
  </si>
  <si>
    <t>#</t>
  </si>
  <si>
    <t>Weight</t>
  </si>
  <si>
    <t>Tattoo</t>
  </si>
  <si>
    <t>Number</t>
  </si>
  <si>
    <t>No UVB (15-week)</t>
  </si>
  <si>
    <t>UVB only (15-week)</t>
  </si>
  <si>
    <t>UA only (15-week)</t>
  </si>
  <si>
    <t>UVB+UA (15-week)</t>
  </si>
  <si>
    <t>SFN only (15-week)</t>
  </si>
  <si>
    <t>UVB + SFN (15-week)</t>
  </si>
  <si>
    <t>No UVB (20-week)</t>
  </si>
  <si>
    <t>UVB only (20-week)</t>
  </si>
  <si>
    <t>UA only (20-week)</t>
  </si>
  <si>
    <t>UVB+UA (20-week)</t>
  </si>
  <si>
    <t>SFN only (20-week)</t>
  </si>
  <si>
    <t>UVB + SFN (20-week)</t>
  </si>
  <si>
    <t>No UVB (30-week)</t>
  </si>
  <si>
    <t>UVB (30-week)</t>
  </si>
  <si>
    <t>UA only (30-week)</t>
  </si>
  <si>
    <t>UVB + UA (30-week)</t>
  </si>
  <si>
    <t>SFN only (30-week)</t>
  </si>
  <si>
    <t>UVB + SFN (30-week)</t>
  </si>
  <si>
    <t>No UVB - Extra</t>
  </si>
  <si>
    <t>SFN - Extra</t>
  </si>
  <si>
    <t>UA - Extra</t>
  </si>
  <si>
    <t>Extra - UVB only</t>
  </si>
  <si>
    <t>Extra - UVB + UA</t>
  </si>
  <si>
    <t>Extra - UVB + SFN</t>
  </si>
  <si>
    <t>Week (Total tumor size)</t>
  </si>
  <si>
    <t>V (mm3)</t>
  </si>
  <si>
    <t>H (mm)</t>
  </si>
  <si>
    <t>W (mm)</t>
  </si>
  <si>
    <t>L (mm)</t>
  </si>
  <si>
    <t>Tumor #</t>
  </si>
  <si>
    <t>Total V</t>
  </si>
  <si>
    <t>Week (Total number per mouse)</t>
  </si>
  <si>
    <t>No UVB</t>
  </si>
  <si>
    <t>UVB</t>
  </si>
  <si>
    <t>UA</t>
  </si>
  <si>
    <t>UVB+UA</t>
  </si>
  <si>
    <t>SFN</t>
  </si>
  <si>
    <t>UVB+SFN</t>
  </si>
  <si>
    <r>
      <t>60 mJ/cm</t>
    </r>
    <r>
      <rPr>
        <vertAlign val="superscript"/>
        <sz val="11"/>
        <color theme="1"/>
        <rFont val="Calibri"/>
        <family val="2"/>
        <scheme val="minor"/>
      </rPr>
      <t>2</t>
    </r>
  </si>
  <si>
    <t>Treatment</t>
  </si>
  <si>
    <t>2 weeks</t>
  </si>
  <si>
    <t>5 weeks</t>
  </si>
  <si>
    <t>10 weeks</t>
  </si>
  <si>
    <t>15 weeks</t>
  </si>
  <si>
    <t>20 weeks</t>
  </si>
  <si>
    <t>30 weeks</t>
  </si>
  <si>
    <t>Extra mice</t>
  </si>
  <si>
    <t>UVB only</t>
  </si>
  <si>
    <t>UA only</t>
  </si>
  <si>
    <t xml:space="preserve"> UA + UVB</t>
  </si>
  <si>
    <t>SFN only</t>
  </si>
  <si>
    <t xml:space="preserve">SFN + UVB </t>
  </si>
  <si>
    <t>Total</t>
  </si>
  <si>
    <t>Total with extra</t>
  </si>
  <si>
    <t>Total Volume per mouse</t>
  </si>
  <si>
    <t>20wk</t>
  </si>
  <si>
    <t>L</t>
  </si>
  <si>
    <t>W</t>
  </si>
  <si>
    <t>V</t>
  </si>
  <si>
    <t>N/A</t>
  </si>
  <si>
    <t>UVB (25-week)</t>
    <phoneticPr fontId="7" type="noConversion"/>
  </si>
  <si>
    <t>UVB + UA (25-week)</t>
    <phoneticPr fontId="7" type="noConversion"/>
  </si>
  <si>
    <t>UVB + SFN (25-week)</t>
    <phoneticPr fontId="7" type="noConversion"/>
  </si>
  <si>
    <t>N/A</t>
    <phoneticPr fontId="7" type="noConversion"/>
  </si>
  <si>
    <t>Total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</si>
</sst>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;@"/>
    <numFmt numFmtId="165" formatCode="0.000"/>
    <numFmt numFmtId="166" formatCode="0.0"/>
  </numFmts>
  <fonts count="1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trike/>
      <sz val="11"/>
      <name val="Calibri"/>
      <family val="2"/>
      <scheme val="minor"/>
    </font>
    <font>
      <sz val="9"/>
      <name val="Calibri"/>
      <family val="3"/>
      <charset val="134"/>
      <scheme val="minor"/>
    </font>
    <font>
      <b/>
      <sz val="11"/>
      <color theme="1"/>
      <name val="Calibri"/>
      <family val="3"/>
      <charset val="134"/>
      <scheme val="minor"/>
    </font>
    <font>
      <sz val="11"/>
      <color rgb="FFFF0000"/>
      <name val="Calibri"/>
      <family val="2"/>
      <scheme val="minor"/>
    </font>
    <font>
      <b/>
      <strike/>
      <sz val="11"/>
      <color theme="1"/>
      <name val="Calibri"/>
      <family val="3"/>
      <charset val="134"/>
      <scheme val="minor"/>
    </font>
    <font>
      <b/>
      <sz val="11"/>
      <color rgb="FFFF0000"/>
      <name val="Calibri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4">
    <xf numFmtId="0" fontId="0" fillId="0" borderId="0" xfId="0"/>
    <xf numFmtId="164" fontId="0" fillId="0" borderId="1" xfId="0" applyNumberFormat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0" fontId="0" fillId="3" borderId="1" xfId="0" applyFill="1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/>
    <xf numFmtId="0" fontId="0" fillId="4" borderId="1" xfId="0" applyFill="1" applyBorder="1"/>
    <xf numFmtId="0" fontId="1" fillId="4" borderId="0" xfId="0" applyFont="1" applyFill="1"/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0" fillId="2" borderId="4" xfId="0" applyFont="1" applyFill="1" applyBorder="1" applyAlignment="1">
      <alignment horizontal="center" vertical="center"/>
    </xf>
    <xf numFmtId="0" fontId="0" fillId="0" borderId="0" xfId="0" applyFont="1"/>
    <xf numFmtId="0" fontId="0" fillId="3" borderId="7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165" fontId="0" fillId="0" borderId="1" xfId="0" applyNumberFormat="1" applyBorder="1"/>
    <xf numFmtId="0" fontId="0" fillId="8" borderId="4" xfId="0" applyFon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5" fillId="3" borderId="13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14" xfId="0" applyFont="1" applyFill="1" applyBorder="1" applyAlignment="1">
      <alignment horizontal="center" vertical="center"/>
    </xf>
    <xf numFmtId="0" fontId="5" fillId="9" borderId="13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5" fillId="9" borderId="14" xfId="0" applyFont="1" applyFill="1" applyBorder="1" applyAlignment="1">
      <alignment horizontal="center" vertical="center"/>
    </xf>
    <xf numFmtId="0" fontId="0" fillId="9" borderId="15" xfId="0" applyFill="1" applyBorder="1" applyAlignment="1">
      <alignment horizontal="center" vertical="center"/>
    </xf>
    <xf numFmtId="0" fontId="4" fillId="9" borderId="16" xfId="0" applyFont="1" applyFill="1" applyBorder="1" applyAlignment="1">
      <alignment horizontal="center" vertical="center"/>
    </xf>
    <xf numFmtId="0" fontId="0" fillId="9" borderId="16" xfId="0" applyFill="1" applyBorder="1" applyAlignment="1">
      <alignment horizontal="center" vertical="center"/>
    </xf>
    <xf numFmtId="0" fontId="0" fillId="9" borderId="17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 wrapText="1"/>
    </xf>
    <xf numFmtId="0" fontId="1" fillId="0" borderId="17" xfId="0" applyFont="1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13" xfId="0" applyBorder="1"/>
    <xf numFmtId="0" fontId="0" fillId="0" borderId="15" xfId="0" applyBorder="1"/>
    <xf numFmtId="165" fontId="0" fillId="0" borderId="16" xfId="0" applyNumberFormat="1" applyBorder="1"/>
    <xf numFmtId="165" fontId="0" fillId="0" borderId="13" xfId="0" applyNumberFormat="1" applyBorder="1"/>
    <xf numFmtId="165" fontId="0" fillId="0" borderId="15" xfId="0" applyNumberFormat="1" applyBorder="1"/>
    <xf numFmtId="165" fontId="0" fillId="0" borderId="22" xfId="0" applyNumberFormat="1" applyBorder="1"/>
    <xf numFmtId="165" fontId="0" fillId="0" borderId="4" xfId="0" applyNumberFormat="1" applyBorder="1"/>
    <xf numFmtId="0" fontId="0" fillId="0" borderId="23" xfId="0" applyBorder="1" applyAlignment="1">
      <alignment horizontal="center"/>
    </xf>
    <xf numFmtId="0" fontId="0" fillId="0" borderId="24" xfId="0" applyFont="1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2" xfId="0" applyBorder="1"/>
    <xf numFmtId="0" fontId="0" fillId="0" borderId="23" xfId="0" applyBorder="1"/>
    <xf numFmtId="0" fontId="1" fillId="0" borderId="6" xfId="0" applyFont="1" applyBorder="1"/>
    <xf numFmtId="0" fontId="1" fillId="0" borderId="8" xfId="0" applyFont="1" applyBorder="1"/>
    <xf numFmtId="0" fontId="1" fillId="0" borderId="25" xfId="0" applyFont="1" applyBorder="1"/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6" xfId="0" applyNumberFormat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166" fontId="0" fillId="0" borderId="6" xfId="0" applyNumberFormat="1" applyBorder="1" applyAlignment="1">
      <alignment horizontal="center" vertical="center"/>
    </xf>
    <xf numFmtId="166" fontId="0" fillId="2" borderId="6" xfId="0" applyNumberFormat="1" applyFill="1" applyBorder="1" applyAlignment="1">
      <alignment horizontal="center" vertical="center"/>
    </xf>
    <xf numFmtId="2" fontId="0" fillId="0" borderId="6" xfId="0" applyNumberFormat="1" applyFill="1" applyBorder="1" applyAlignment="1">
      <alignment horizontal="center" vertical="center"/>
    </xf>
    <xf numFmtId="0" fontId="1" fillId="0" borderId="9" xfId="0" applyFont="1" applyBorder="1"/>
    <xf numFmtId="166" fontId="0" fillId="0" borderId="8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6" fontId="0" fillId="0" borderId="25" xfId="0" applyNumberFormat="1" applyBorder="1" applyAlignment="1">
      <alignment horizontal="center" vertical="center"/>
    </xf>
    <xf numFmtId="166" fontId="0" fillId="0" borderId="9" xfId="0" applyNumberFormat="1" applyBorder="1" applyAlignment="1">
      <alignment horizontal="center" vertical="center"/>
    </xf>
    <xf numFmtId="166" fontId="0" fillId="0" borderId="7" xfId="0" applyNumberFormat="1" applyBorder="1" applyAlignment="1">
      <alignment horizontal="center" vertical="center"/>
    </xf>
    <xf numFmtId="166" fontId="0" fillId="2" borderId="8" xfId="0" applyNumberFormat="1" applyFill="1" applyBorder="1" applyAlignment="1">
      <alignment horizontal="center" vertical="center"/>
    </xf>
    <xf numFmtId="166" fontId="0" fillId="2" borderId="1" xfId="0" applyNumberFormat="1" applyFill="1" applyBorder="1" applyAlignment="1">
      <alignment horizontal="center" vertical="center"/>
    </xf>
    <xf numFmtId="166" fontId="0" fillId="2" borderId="25" xfId="0" applyNumberFormat="1" applyFill="1" applyBorder="1" applyAlignment="1">
      <alignment horizontal="center" vertical="center"/>
    </xf>
    <xf numFmtId="166" fontId="0" fillId="2" borderId="9" xfId="0" applyNumberFormat="1" applyFill="1" applyBorder="1" applyAlignment="1">
      <alignment horizontal="center" vertical="center"/>
    </xf>
    <xf numFmtId="166" fontId="0" fillId="2" borderId="7" xfId="0" applyNumberFormat="1" applyFill="1" applyBorder="1" applyAlignment="1">
      <alignment horizontal="center" vertical="center"/>
    </xf>
    <xf numFmtId="166" fontId="0" fillId="0" borderId="8" xfId="0" applyNumberFormat="1" applyFill="1" applyBorder="1" applyAlignment="1">
      <alignment horizontal="center" vertical="center"/>
    </xf>
    <xf numFmtId="166" fontId="0" fillId="0" borderId="1" xfId="0" applyNumberFormat="1" applyFill="1" applyBorder="1" applyAlignment="1">
      <alignment horizontal="center" vertical="center"/>
    </xf>
    <xf numFmtId="166" fontId="0" fillId="0" borderId="25" xfId="0" applyNumberFormat="1" applyFill="1" applyBorder="1" applyAlignment="1">
      <alignment horizontal="center" vertical="center"/>
    </xf>
    <xf numFmtId="166" fontId="0" fillId="0" borderId="9" xfId="0" applyNumberFormat="1" applyFill="1" applyBorder="1" applyAlignment="1">
      <alignment horizontal="center" vertical="center"/>
    </xf>
    <xf numFmtId="166" fontId="0" fillId="0" borderId="7" xfId="0" applyNumberFormat="1" applyFill="1" applyBorder="1" applyAlignment="1">
      <alignment horizontal="center" vertical="center"/>
    </xf>
    <xf numFmtId="166" fontId="0" fillId="0" borderId="6" xfId="0" applyNumberFormat="1" applyFill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0" fontId="1" fillId="0" borderId="0" xfId="0" applyFont="1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0" fontId="8" fillId="0" borderId="12" xfId="0" applyFont="1" applyFill="1" applyBorder="1" applyAlignment="1">
      <alignment horizontal="center" vertical="center"/>
    </xf>
    <xf numFmtId="0" fontId="10" fillId="0" borderId="11" xfId="0" applyFont="1" applyFill="1" applyBorder="1" applyAlignment="1">
      <alignment horizontal="center" vertical="center"/>
    </xf>
    <xf numFmtId="0" fontId="8" fillId="0" borderId="1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9" borderId="16" xfId="0" applyFont="1" applyFill="1" applyBorder="1" applyAlignment="1">
      <alignment horizontal="center" vertical="center"/>
    </xf>
    <xf numFmtId="2" fontId="11" fillId="2" borderId="6" xfId="0" applyNumberFormat="1" applyFont="1" applyFill="1" applyBorder="1" applyAlignment="1">
      <alignment horizontal="center" vertical="center"/>
    </xf>
    <xf numFmtId="166" fontId="9" fillId="0" borderId="6" xfId="0" applyNumberFormat="1" applyFont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4" xfId="0" applyFont="1" applyFill="1" applyBorder="1" applyAlignment="1">
      <alignment horizontal="center" vertical="center"/>
    </xf>
    <xf numFmtId="0" fontId="9" fillId="10" borderId="1" xfId="0" applyFont="1" applyFill="1" applyBorder="1" applyAlignment="1">
      <alignment horizontal="center" vertical="center"/>
    </xf>
    <xf numFmtId="0" fontId="0" fillId="10" borderId="4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19" xfId="0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0" fillId="0" borderId="2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6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Percentage of tumor developed mice</a:t>
            </a:r>
            <a:endParaRPr lang="en-US">
              <a:effectLst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Percentage_per!$J$3</c:f>
              <c:strCache>
                <c:ptCount val="1"/>
                <c:pt idx="0">
                  <c:v>No UVB</c:v>
                </c:pt>
              </c:strCache>
            </c:strRef>
          </c:tx>
          <c:cat>
            <c:numRef>
              <c:f>Percentage_per!$K$2:$P$2</c:f>
              <c:numCache>
                <c:formatCode>General</c:formatCode>
                <c:ptCount val="6"/>
                <c:pt idx="0">
                  <c:v>14</c:v>
                </c:pt>
                <c:pt idx="1">
                  <c:v>16</c:v>
                </c:pt>
                <c:pt idx="2">
                  <c:v>18</c:v>
                </c:pt>
                <c:pt idx="3">
                  <c:v>20</c:v>
                </c:pt>
                <c:pt idx="4">
                  <c:v>22</c:v>
                </c:pt>
                <c:pt idx="5">
                  <c:v>24</c:v>
                </c:pt>
              </c:numCache>
            </c:numRef>
          </c:cat>
          <c:val>
            <c:numRef>
              <c:f>Percentage_per!$K$3:$P$3</c:f>
              <c:numCache>
                <c:formatCode>0.000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46-40B0-99DF-2DCEC428C730}"/>
            </c:ext>
          </c:extLst>
        </c:ser>
        <c:ser>
          <c:idx val="1"/>
          <c:order val="1"/>
          <c:tx>
            <c:strRef>
              <c:f>Percentage_per!$J$4</c:f>
              <c:strCache>
                <c:ptCount val="1"/>
                <c:pt idx="0">
                  <c:v>UVB</c:v>
                </c:pt>
              </c:strCache>
            </c:strRef>
          </c:tx>
          <c:cat>
            <c:numRef>
              <c:f>Percentage_per!$K$2:$P$2</c:f>
              <c:numCache>
                <c:formatCode>General</c:formatCode>
                <c:ptCount val="6"/>
                <c:pt idx="0">
                  <c:v>14</c:v>
                </c:pt>
                <c:pt idx="1">
                  <c:v>16</c:v>
                </c:pt>
                <c:pt idx="2">
                  <c:v>18</c:v>
                </c:pt>
                <c:pt idx="3">
                  <c:v>20</c:v>
                </c:pt>
                <c:pt idx="4">
                  <c:v>22</c:v>
                </c:pt>
                <c:pt idx="5">
                  <c:v>24</c:v>
                </c:pt>
              </c:numCache>
            </c:numRef>
          </c:cat>
          <c:val>
            <c:numRef>
              <c:f>Percentage_per!$K$4:$P$4</c:f>
              <c:numCache>
                <c:formatCode>0.000</c:formatCode>
                <c:ptCount val="6"/>
                <c:pt idx="0">
                  <c:v>0</c:v>
                </c:pt>
                <c:pt idx="1">
                  <c:v>18.75</c:v>
                </c:pt>
                <c:pt idx="2">
                  <c:v>37.5</c:v>
                </c:pt>
                <c:pt idx="3">
                  <c:v>59.375</c:v>
                </c:pt>
                <c:pt idx="4">
                  <c:v>96.15384615384616</c:v>
                </c:pt>
                <c:pt idx="5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46-40B0-99DF-2DCEC428C730}"/>
            </c:ext>
          </c:extLst>
        </c:ser>
        <c:ser>
          <c:idx val="2"/>
          <c:order val="2"/>
          <c:tx>
            <c:strRef>
              <c:f>Percentage_per!$J$5</c:f>
              <c:strCache>
                <c:ptCount val="1"/>
                <c:pt idx="0">
                  <c:v>UA</c:v>
                </c:pt>
              </c:strCache>
            </c:strRef>
          </c:tx>
          <c:cat>
            <c:numRef>
              <c:f>Percentage_per!$K$2:$P$2</c:f>
              <c:numCache>
                <c:formatCode>General</c:formatCode>
                <c:ptCount val="6"/>
                <c:pt idx="0">
                  <c:v>14</c:v>
                </c:pt>
                <c:pt idx="1">
                  <c:v>16</c:v>
                </c:pt>
                <c:pt idx="2">
                  <c:v>18</c:v>
                </c:pt>
                <c:pt idx="3">
                  <c:v>20</c:v>
                </c:pt>
                <c:pt idx="4">
                  <c:v>22</c:v>
                </c:pt>
                <c:pt idx="5">
                  <c:v>24</c:v>
                </c:pt>
              </c:numCache>
            </c:numRef>
          </c:cat>
          <c:val>
            <c:numRef>
              <c:f>Percentage_per!$K$5:$P$5</c:f>
              <c:numCache>
                <c:formatCode>0.000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46-40B0-99DF-2DCEC428C730}"/>
            </c:ext>
          </c:extLst>
        </c:ser>
        <c:ser>
          <c:idx val="3"/>
          <c:order val="3"/>
          <c:tx>
            <c:strRef>
              <c:f>Percentage_per!$J$6</c:f>
              <c:strCache>
                <c:ptCount val="1"/>
                <c:pt idx="0">
                  <c:v>UVB+UA</c:v>
                </c:pt>
              </c:strCache>
            </c:strRef>
          </c:tx>
          <c:cat>
            <c:numRef>
              <c:f>Percentage_per!$K$2:$P$2</c:f>
              <c:numCache>
                <c:formatCode>General</c:formatCode>
                <c:ptCount val="6"/>
                <c:pt idx="0">
                  <c:v>14</c:v>
                </c:pt>
                <c:pt idx="1">
                  <c:v>16</c:v>
                </c:pt>
                <c:pt idx="2">
                  <c:v>18</c:v>
                </c:pt>
                <c:pt idx="3">
                  <c:v>20</c:v>
                </c:pt>
                <c:pt idx="4">
                  <c:v>22</c:v>
                </c:pt>
                <c:pt idx="5">
                  <c:v>24</c:v>
                </c:pt>
              </c:numCache>
            </c:numRef>
          </c:cat>
          <c:val>
            <c:numRef>
              <c:f>Percentage_per!$K$6:$P$6</c:f>
              <c:numCache>
                <c:formatCode>0.000</c:formatCode>
                <c:ptCount val="6"/>
                <c:pt idx="0">
                  <c:v>0</c:v>
                </c:pt>
                <c:pt idx="1">
                  <c:v>3.125</c:v>
                </c:pt>
                <c:pt idx="2">
                  <c:v>6.25</c:v>
                </c:pt>
                <c:pt idx="3">
                  <c:v>53.125</c:v>
                </c:pt>
                <c:pt idx="4">
                  <c:v>80.769230769230774</c:v>
                </c:pt>
                <c:pt idx="5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A46-40B0-99DF-2DCEC428C730}"/>
            </c:ext>
          </c:extLst>
        </c:ser>
        <c:ser>
          <c:idx val="4"/>
          <c:order val="4"/>
          <c:tx>
            <c:strRef>
              <c:f>Percentage_per!$J$7</c:f>
              <c:strCache>
                <c:ptCount val="1"/>
                <c:pt idx="0">
                  <c:v>SFN</c:v>
                </c:pt>
              </c:strCache>
            </c:strRef>
          </c:tx>
          <c:cat>
            <c:numRef>
              <c:f>Percentage_per!$K$2:$P$2</c:f>
              <c:numCache>
                <c:formatCode>General</c:formatCode>
                <c:ptCount val="6"/>
                <c:pt idx="0">
                  <c:v>14</c:v>
                </c:pt>
                <c:pt idx="1">
                  <c:v>16</c:v>
                </c:pt>
                <c:pt idx="2">
                  <c:v>18</c:v>
                </c:pt>
                <c:pt idx="3">
                  <c:v>20</c:v>
                </c:pt>
                <c:pt idx="4">
                  <c:v>22</c:v>
                </c:pt>
                <c:pt idx="5">
                  <c:v>24</c:v>
                </c:pt>
              </c:numCache>
            </c:numRef>
          </c:cat>
          <c:val>
            <c:numRef>
              <c:f>Percentage_per!$K$7:$P$7</c:f>
              <c:numCache>
                <c:formatCode>0.000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A46-40B0-99DF-2DCEC428C730}"/>
            </c:ext>
          </c:extLst>
        </c:ser>
        <c:ser>
          <c:idx val="5"/>
          <c:order val="5"/>
          <c:tx>
            <c:strRef>
              <c:f>Percentage_per!$J$8</c:f>
              <c:strCache>
                <c:ptCount val="1"/>
                <c:pt idx="0">
                  <c:v>UVB+SFN</c:v>
                </c:pt>
              </c:strCache>
            </c:strRef>
          </c:tx>
          <c:cat>
            <c:numRef>
              <c:f>Percentage_per!$K$2:$P$2</c:f>
              <c:numCache>
                <c:formatCode>General</c:formatCode>
                <c:ptCount val="6"/>
                <c:pt idx="0">
                  <c:v>14</c:v>
                </c:pt>
                <c:pt idx="1">
                  <c:v>16</c:v>
                </c:pt>
                <c:pt idx="2">
                  <c:v>18</c:v>
                </c:pt>
                <c:pt idx="3">
                  <c:v>20</c:v>
                </c:pt>
                <c:pt idx="4">
                  <c:v>22</c:v>
                </c:pt>
                <c:pt idx="5">
                  <c:v>24</c:v>
                </c:pt>
              </c:numCache>
            </c:numRef>
          </c:cat>
          <c:val>
            <c:numRef>
              <c:f>Percentage_per!$K$8:$P$8</c:f>
              <c:numCache>
                <c:formatCode>0.000</c:formatCode>
                <c:ptCount val="6"/>
                <c:pt idx="0">
                  <c:v>0</c:v>
                </c:pt>
                <c:pt idx="1">
                  <c:v>3.125</c:v>
                </c:pt>
                <c:pt idx="2">
                  <c:v>6.25</c:v>
                </c:pt>
                <c:pt idx="3">
                  <c:v>22.58064516129032</c:v>
                </c:pt>
                <c:pt idx="4">
                  <c:v>80</c:v>
                </c:pt>
                <c:pt idx="5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A46-40B0-99DF-2DCEC428C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268288"/>
        <c:axId val="78286848"/>
      </c:lineChart>
      <c:catAx>
        <c:axId val="78268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/>
                </a:pPr>
                <a:r>
                  <a:rPr lang="en-US" sz="1100"/>
                  <a:t>Week of</a:t>
                </a:r>
                <a:r>
                  <a:rPr lang="en-US" sz="1100" baseline="0"/>
                  <a:t> Treatment</a:t>
                </a:r>
                <a:endParaRPr lang="en-US" sz="11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8286848"/>
        <c:crosses val="autoZero"/>
        <c:auto val="1"/>
        <c:lblAlgn val="ctr"/>
        <c:lblOffset val="100"/>
        <c:noMultiLvlLbl val="0"/>
      </c:catAx>
      <c:valAx>
        <c:axId val="782868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100"/>
                </a:pPr>
                <a:r>
                  <a:rPr lang="en-US" sz="1100"/>
                  <a:t>Percentage</a:t>
                </a:r>
                <a:r>
                  <a:rPr lang="en-US" sz="1100" baseline="0"/>
                  <a:t> of tumor developed mice</a:t>
                </a:r>
                <a:endParaRPr lang="en-US" sz="1100"/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78268288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1100" b="1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Tumor Volume  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Volume!$P$3</c:f>
              <c:strCache>
                <c:ptCount val="1"/>
                <c:pt idx="0">
                  <c:v>No UVB</c:v>
                </c:pt>
              </c:strCache>
            </c:strRef>
          </c:tx>
          <c:cat>
            <c:numRef>
              <c:f>Volume!$Q$2:$V$2</c:f>
              <c:numCache>
                <c:formatCode>General</c:formatCode>
                <c:ptCount val="6"/>
                <c:pt idx="0">
                  <c:v>14</c:v>
                </c:pt>
                <c:pt idx="1">
                  <c:v>16</c:v>
                </c:pt>
                <c:pt idx="2">
                  <c:v>18</c:v>
                </c:pt>
                <c:pt idx="3">
                  <c:v>20</c:v>
                </c:pt>
                <c:pt idx="4">
                  <c:v>22</c:v>
                </c:pt>
                <c:pt idx="5">
                  <c:v>24</c:v>
                </c:pt>
              </c:numCache>
            </c:numRef>
          </c:cat>
          <c:val>
            <c:numRef>
              <c:f>Volume!$Q$3:$V$3</c:f>
              <c:numCache>
                <c:formatCode>0.000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57-48D7-AE9F-51E8B58136AF}"/>
            </c:ext>
          </c:extLst>
        </c:ser>
        <c:ser>
          <c:idx val="1"/>
          <c:order val="1"/>
          <c:tx>
            <c:strRef>
              <c:f>Volume!$P$4</c:f>
              <c:strCache>
                <c:ptCount val="1"/>
                <c:pt idx="0">
                  <c:v>UVB</c:v>
                </c:pt>
              </c:strCache>
            </c:strRef>
          </c:tx>
          <c:cat>
            <c:numRef>
              <c:f>Volume!$Q$2:$V$2</c:f>
              <c:numCache>
                <c:formatCode>General</c:formatCode>
                <c:ptCount val="6"/>
                <c:pt idx="0">
                  <c:v>14</c:v>
                </c:pt>
                <c:pt idx="1">
                  <c:v>16</c:v>
                </c:pt>
                <c:pt idx="2">
                  <c:v>18</c:v>
                </c:pt>
                <c:pt idx="3">
                  <c:v>20</c:v>
                </c:pt>
                <c:pt idx="4">
                  <c:v>22</c:v>
                </c:pt>
                <c:pt idx="5">
                  <c:v>24</c:v>
                </c:pt>
              </c:numCache>
            </c:numRef>
          </c:cat>
          <c:val>
            <c:numRef>
              <c:f>Volume!$Q$4:$V$4</c:f>
              <c:numCache>
                <c:formatCode>0.000</c:formatCode>
                <c:ptCount val="6"/>
                <c:pt idx="0">
                  <c:v>0</c:v>
                </c:pt>
                <c:pt idx="1">
                  <c:v>5.8331650000000013E-2</c:v>
                </c:pt>
                <c:pt idx="2">
                  <c:v>0.18910840000000004</c:v>
                </c:pt>
                <c:pt idx="3">
                  <c:v>0.59933659500000014</c:v>
                </c:pt>
                <c:pt idx="4">
                  <c:v>4.6966061538461545</c:v>
                </c:pt>
                <c:pt idx="5">
                  <c:v>16.640048928000002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57-48D7-AE9F-51E8B58136AF}"/>
            </c:ext>
          </c:extLst>
        </c:ser>
        <c:ser>
          <c:idx val="2"/>
          <c:order val="2"/>
          <c:tx>
            <c:strRef>
              <c:f>Volume!$P$5</c:f>
              <c:strCache>
                <c:ptCount val="1"/>
                <c:pt idx="0">
                  <c:v>UA</c:v>
                </c:pt>
              </c:strCache>
            </c:strRef>
          </c:tx>
          <c:cat>
            <c:numRef>
              <c:f>Volume!$Q$2:$V$2</c:f>
              <c:numCache>
                <c:formatCode>General</c:formatCode>
                <c:ptCount val="6"/>
                <c:pt idx="0">
                  <c:v>14</c:v>
                </c:pt>
                <c:pt idx="1">
                  <c:v>16</c:v>
                </c:pt>
                <c:pt idx="2">
                  <c:v>18</c:v>
                </c:pt>
                <c:pt idx="3">
                  <c:v>20</c:v>
                </c:pt>
                <c:pt idx="4">
                  <c:v>22</c:v>
                </c:pt>
                <c:pt idx="5">
                  <c:v>24</c:v>
                </c:pt>
              </c:numCache>
            </c:numRef>
          </c:cat>
          <c:val>
            <c:numRef>
              <c:f>Volume!$Q$5:$V$5</c:f>
              <c:numCache>
                <c:formatCode>0.000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57-48D7-AE9F-51E8B58136AF}"/>
            </c:ext>
          </c:extLst>
        </c:ser>
        <c:ser>
          <c:idx val="3"/>
          <c:order val="3"/>
          <c:tx>
            <c:strRef>
              <c:f>Volume!$P$6</c:f>
              <c:strCache>
                <c:ptCount val="1"/>
                <c:pt idx="0">
                  <c:v>UVB+UA</c:v>
                </c:pt>
              </c:strCache>
            </c:strRef>
          </c:tx>
          <c:cat>
            <c:numRef>
              <c:f>Volume!$Q$2:$V$2</c:f>
              <c:numCache>
                <c:formatCode>General</c:formatCode>
                <c:ptCount val="6"/>
                <c:pt idx="0">
                  <c:v>14</c:v>
                </c:pt>
                <c:pt idx="1">
                  <c:v>16</c:v>
                </c:pt>
                <c:pt idx="2">
                  <c:v>18</c:v>
                </c:pt>
                <c:pt idx="3">
                  <c:v>20</c:v>
                </c:pt>
                <c:pt idx="4">
                  <c:v>22</c:v>
                </c:pt>
                <c:pt idx="5">
                  <c:v>24</c:v>
                </c:pt>
              </c:numCache>
            </c:numRef>
          </c:cat>
          <c:val>
            <c:numRef>
              <c:f>Volume!$Q$6:$V$6</c:f>
              <c:numCache>
                <c:formatCode>0.000</c:formatCode>
                <c:ptCount val="6"/>
                <c:pt idx="0">
                  <c:v>0</c:v>
                </c:pt>
                <c:pt idx="1">
                  <c:v>1.5210000000000003E-2</c:v>
                </c:pt>
                <c:pt idx="2">
                  <c:v>2.4663925000000007E-2</c:v>
                </c:pt>
                <c:pt idx="3">
                  <c:v>0.2401046375</c:v>
                </c:pt>
                <c:pt idx="4">
                  <c:v>2.2748000000000004</c:v>
                </c:pt>
                <c:pt idx="5">
                  <c:v>14.306824615384615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E57-48D7-AE9F-51E8B58136AF}"/>
            </c:ext>
          </c:extLst>
        </c:ser>
        <c:ser>
          <c:idx val="4"/>
          <c:order val="4"/>
          <c:tx>
            <c:strRef>
              <c:f>Volume!$P$7</c:f>
              <c:strCache>
                <c:ptCount val="1"/>
                <c:pt idx="0">
                  <c:v>SFN</c:v>
                </c:pt>
              </c:strCache>
            </c:strRef>
          </c:tx>
          <c:cat>
            <c:numRef>
              <c:f>Volume!$Q$2:$V$2</c:f>
              <c:numCache>
                <c:formatCode>General</c:formatCode>
                <c:ptCount val="6"/>
                <c:pt idx="0">
                  <c:v>14</c:v>
                </c:pt>
                <c:pt idx="1">
                  <c:v>16</c:v>
                </c:pt>
                <c:pt idx="2">
                  <c:v>18</c:v>
                </c:pt>
                <c:pt idx="3">
                  <c:v>20</c:v>
                </c:pt>
                <c:pt idx="4">
                  <c:v>22</c:v>
                </c:pt>
                <c:pt idx="5">
                  <c:v>24</c:v>
                </c:pt>
              </c:numCache>
            </c:numRef>
          </c:cat>
          <c:val>
            <c:numRef>
              <c:f>Volume!$Q$7:$V$7</c:f>
              <c:numCache>
                <c:formatCode>0.000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E57-48D7-AE9F-51E8B58136AF}"/>
            </c:ext>
          </c:extLst>
        </c:ser>
        <c:ser>
          <c:idx val="5"/>
          <c:order val="5"/>
          <c:tx>
            <c:strRef>
              <c:f>Volume!$P$8</c:f>
              <c:strCache>
                <c:ptCount val="1"/>
                <c:pt idx="0">
                  <c:v>UVB+SFN</c:v>
                </c:pt>
              </c:strCache>
            </c:strRef>
          </c:tx>
          <c:cat>
            <c:numRef>
              <c:f>Volume!$Q$2:$V$2</c:f>
              <c:numCache>
                <c:formatCode>General</c:formatCode>
                <c:ptCount val="6"/>
                <c:pt idx="0">
                  <c:v>14</c:v>
                </c:pt>
                <c:pt idx="1">
                  <c:v>16</c:v>
                </c:pt>
                <c:pt idx="2">
                  <c:v>18</c:v>
                </c:pt>
                <c:pt idx="3">
                  <c:v>20</c:v>
                </c:pt>
                <c:pt idx="4">
                  <c:v>22</c:v>
                </c:pt>
                <c:pt idx="5">
                  <c:v>24</c:v>
                </c:pt>
              </c:numCache>
            </c:numRef>
          </c:cat>
          <c:val>
            <c:numRef>
              <c:f>Volume!$Q$8:$V$8</c:f>
              <c:numCache>
                <c:formatCode>0.000</c:formatCode>
                <c:ptCount val="6"/>
                <c:pt idx="0">
                  <c:v>0</c:v>
                </c:pt>
                <c:pt idx="1">
                  <c:v>6.8640000000000012E-3</c:v>
                </c:pt>
                <c:pt idx="2">
                  <c:v>1.8434000000000006E-2</c:v>
                </c:pt>
                <c:pt idx="3">
                  <c:v>6.9918225000000014E-2</c:v>
                </c:pt>
                <c:pt idx="4">
                  <c:v>1.9466288</c:v>
                </c:pt>
                <c:pt idx="5">
                  <c:v>7.8123344000000001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E57-48D7-AE9F-51E8B58136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339456"/>
        <c:axId val="78345728"/>
      </c:lineChart>
      <c:catAx>
        <c:axId val="78339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Week of</a:t>
                </a:r>
                <a:r>
                  <a:rPr lang="en-US" sz="1200" baseline="0"/>
                  <a:t> Treatment</a:t>
                </a:r>
                <a:endParaRPr lang="en-US" sz="12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8345728"/>
        <c:crosses val="autoZero"/>
        <c:auto val="1"/>
        <c:lblAlgn val="ctr"/>
        <c:lblOffset val="100"/>
        <c:noMultiLvlLbl val="0"/>
      </c:catAx>
      <c:valAx>
        <c:axId val="783457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Tumor Volume</a:t>
                </a:r>
                <a:r>
                  <a:rPr lang="en-US" baseline="0"/>
                  <a:t> per Mouse (mm3)</a:t>
                </a:r>
                <a:endParaRPr lang="en-US"/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78339456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Tumor Number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Volume!$P$3</c:f>
              <c:strCache>
                <c:ptCount val="1"/>
                <c:pt idx="0">
                  <c:v>No UVB</c:v>
                </c:pt>
              </c:strCache>
            </c:strRef>
          </c:tx>
          <c:cat>
            <c:numRef>
              <c:f>Volume!$W$2:$AB$2</c:f>
              <c:numCache>
                <c:formatCode>General</c:formatCode>
                <c:ptCount val="6"/>
                <c:pt idx="0">
                  <c:v>14</c:v>
                </c:pt>
                <c:pt idx="1">
                  <c:v>16</c:v>
                </c:pt>
                <c:pt idx="2">
                  <c:v>18</c:v>
                </c:pt>
                <c:pt idx="3">
                  <c:v>20</c:v>
                </c:pt>
                <c:pt idx="4">
                  <c:v>22</c:v>
                </c:pt>
                <c:pt idx="5">
                  <c:v>24</c:v>
                </c:pt>
              </c:numCache>
            </c:numRef>
          </c:cat>
          <c:val>
            <c:numRef>
              <c:f>Volume!$W$3:$AB$3</c:f>
              <c:numCache>
                <c:formatCode>0.000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6F-4DF0-A3B7-10C519B584CF}"/>
            </c:ext>
          </c:extLst>
        </c:ser>
        <c:ser>
          <c:idx val="1"/>
          <c:order val="1"/>
          <c:tx>
            <c:strRef>
              <c:f>Volume!$P$4</c:f>
              <c:strCache>
                <c:ptCount val="1"/>
                <c:pt idx="0">
                  <c:v>UVB</c:v>
                </c:pt>
              </c:strCache>
            </c:strRef>
          </c:tx>
          <c:cat>
            <c:numRef>
              <c:f>Volume!$W$2:$AB$2</c:f>
              <c:numCache>
                <c:formatCode>General</c:formatCode>
                <c:ptCount val="6"/>
                <c:pt idx="0">
                  <c:v>14</c:v>
                </c:pt>
                <c:pt idx="1">
                  <c:v>16</c:v>
                </c:pt>
                <c:pt idx="2">
                  <c:v>18</c:v>
                </c:pt>
                <c:pt idx="3">
                  <c:v>20</c:v>
                </c:pt>
                <c:pt idx="4">
                  <c:v>22</c:v>
                </c:pt>
                <c:pt idx="5">
                  <c:v>24</c:v>
                </c:pt>
              </c:numCache>
            </c:numRef>
          </c:cat>
          <c:val>
            <c:numRef>
              <c:f>Volume!$W$4:$AB$4</c:f>
              <c:numCache>
                <c:formatCode>0.000</c:formatCode>
                <c:ptCount val="6"/>
                <c:pt idx="0">
                  <c:v>0</c:v>
                </c:pt>
                <c:pt idx="1">
                  <c:v>0.1875</c:v>
                </c:pt>
                <c:pt idx="2">
                  <c:v>0.5</c:v>
                </c:pt>
                <c:pt idx="3">
                  <c:v>1.1875</c:v>
                </c:pt>
                <c:pt idx="4">
                  <c:v>4.384615384615385</c:v>
                </c:pt>
                <c:pt idx="5">
                  <c:v>7.4615384615384617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6F-4DF0-A3B7-10C519B584CF}"/>
            </c:ext>
          </c:extLst>
        </c:ser>
        <c:ser>
          <c:idx val="2"/>
          <c:order val="2"/>
          <c:tx>
            <c:strRef>
              <c:f>Volume!$P$5</c:f>
              <c:strCache>
                <c:ptCount val="1"/>
                <c:pt idx="0">
                  <c:v>UA</c:v>
                </c:pt>
              </c:strCache>
            </c:strRef>
          </c:tx>
          <c:cat>
            <c:numRef>
              <c:f>Volume!$W$2:$AB$2</c:f>
              <c:numCache>
                <c:formatCode>General</c:formatCode>
                <c:ptCount val="6"/>
                <c:pt idx="0">
                  <c:v>14</c:v>
                </c:pt>
                <c:pt idx="1">
                  <c:v>16</c:v>
                </c:pt>
                <c:pt idx="2">
                  <c:v>18</c:v>
                </c:pt>
                <c:pt idx="3">
                  <c:v>20</c:v>
                </c:pt>
                <c:pt idx="4">
                  <c:v>22</c:v>
                </c:pt>
                <c:pt idx="5">
                  <c:v>24</c:v>
                </c:pt>
              </c:numCache>
            </c:numRef>
          </c:cat>
          <c:val>
            <c:numRef>
              <c:f>Volume!$W$5:$AB$5</c:f>
              <c:numCache>
                <c:formatCode>0.000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6F-4DF0-A3B7-10C519B584CF}"/>
            </c:ext>
          </c:extLst>
        </c:ser>
        <c:ser>
          <c:idx val="3"/>
          <c:order val="3"/>
          <c:tx>
            <c:strRef>
              <c:f>Volume!$P$6</c:f>
              <c:strCache>
                <c:ptCount val="1"/>
                <c:pt idx="0">
                  <c:v>UVB+UA</c:v>
                </c:pt>
              </c:strCache>
            </c:strRef>
          </c:tx>
          <c:cat>
            <c:numRef>
              <c:f>Volume!$W$2:$AB$2</c:f>
              <c:numCache>
                <c:formatCode>General</c:formatCode>
                <c:ptCount val="6"/>
                <c:pt idx="0">
                  <c:v>14</c:v>
                </c:pt>
                <c:pt idx="1">
                  <c:v>16</c:v>
                </c:pt>
                <c:pt idx="2">
                  <c:v>18</c:v>
                </c:pt>
                <c:pt idx="3">
                  <c:v>20</c:v>
                </c:pt>
                <c:pt idx="4">
                  <c:v>22</c:v>
                </c:pt>
                <c:pt idx="5">
                  <c:v>24</c:v>
                </c:pt>
              </c:numCache>
            </c:numRef>
          </c:cat>
          <c:val>
            <c:numRef>
              <c:f>Volume!$W$6:$AB$6</c:f>
              <c:numCache>
                <c:formatCode>0.000</c:formatCode>
                <c:ptCount val="6"/>
                <c:pt idx="0">
                  <c:v>0</c:v>
                </c:pt>
                <c:pt idx="1">
                  <c:v>6.25E-2</c:v>
                </c:pt>
                <c:pt idx="2">
                  <c:v>0.125</c:v>
                </c:pt>
                <c:pt idx="3">
                  <c:v>1.0625</c:v>
                </c:pt>
                <c:pt idx="4">
                  <c:v>2.5384615384615383</c:v>
                </c:pt>
                <c:pt idx="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46F-4DF0-A3B7-10C519B584CF}"/>
            </c:ext>
          </c:extLst>
        </c:ser>
        <c:ser>
          <c:idx val="4"/>
          <c:order val="4"/>
          <c:tx>
            <c:strRef>
              <c:f>Volume!$P$7</c:f>
              <c:strCache>
                <c:ptCount val="1"/>
                <c:pt idx="0">
                  <c:v>SFN</c:v>
                </c:pt>
              </c:strCache>
            </c:strRef>
          </c:tx>
          <c:cat>
            <c:numRef>
              <c:f>Volume!$W$2:$AB$2</c:f>
              <c:numCache>
                <c:formatCode>General</c:formatCode>
                <c:ptCount val="6"/>
                <c:pt idx="0">
                  <c:v>14</c:v>
                </c:pt>
                <c:pt idx="1">
                  <c:v>16</c:v>
                </c:pt>
                <c:pt idx="2">
                  <c:v>18</c:v>
                </c:pt>
                <c:pt idx="3">
                  <c:v>20</c:v>
                </c:pt>
                <c:pt idx="4">
                  <c:v>22</c:v>
                </c:pt>
                <c:pt idx="5">
                  <c:v>24</c:v>
                </c:pt>
              </c:numCache>
            </c:numRef>
          </c:cat>
          <c:val>
            <c:numRef>
              <c:f>Volume!$W$7:$AB$7</c:f>
              <c:numCache>
                <c:formatCode>0.000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46F-4DF0-A3B7-10C519B584CF}"/>
            </c:ext>
          </c:extLst>
        </c:ser>
        <c:ser>
          <c:idx val="5"/>
          <c:order val="5"/>
          <c:tx>
            <c:strRef>
              <c:f>Volume!$P$8</c:f>
              <c:strCache>
                <c:ptCount val="1"/>
                <c:pt idx="0">
                  <c:v>UVB+SFN</c:v>
                </c:pt>
              </c:strCache>
            </c:strRef>
          </c:tx>
          <c:cat>
            <c:numRef>
              <c:f>Volume!$W$2:$AB$2</c:f>
              <c:numCache>
                <c:formatCode>General</c:formatCode>
                <c:ptCount val="6"/>
                <c:pt idx="0">
                  <c:v>14</c:v>
                </c:pt>
                <c:pt idx="1">
                  <c:v>16</c:v>
                </c:pt>
                <c:pt idx="2">
                  <c:v>18</c:v>
                </c:pt>
                <c:pt idx="3">
                  <c:v>20</c:v>
                </c:pt>
                <c:pt idx="4">
                  <c:v>22</c:v>
                </c:pt>
                <c:pt idx="5">
                  <c:v>24</c:v>
                </c:pt>
              </c:numCache>
            </c:numRef>
          </c:cat>
          <c:val>
            <c:numRef>
              <c:f>Volume!$W$8:$AB$8</c:f>
              <c:numCache>
                <c:formatCode>0.000</c:formatCode>
                <c:ptCount val="6"/>
                <c:pt idx="0">
                  <c:v>0</c:v>
                </c:pt>
                <c:pt idx="1">
                  <c:v>3.125E-2</c:v>
                </c:pt>
                <c:pt idx="2">
                  <c:v>9.375E-2</c:v>
                </c:pt>
                <c:pt idx="3">
                  <c:v>0.28125</c:v>
                </c:pt>
                <c:pt idx="4">
                  <c:v>2.72</c:v>
                </c:pt>
                <c:pt idx="5">
                  <c:v>4.12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46F-4DF0-A3B7-10C519B584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053760"/>
        <c:axId val="78055680"/>
      </c:lineChart>
      <c:catAx>
        <c:axId val="78053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Week of Treatment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8055680"/>
        <c:crosses val="autoZero"/>
        <c:auto val="1"/>
        <c:lblAlgn val="ctr"/>
        <c:lblOffset val="100"/>
        <c:noMultiLvlLbl val="0"/>
      </c:catAx>
      <c:valAx>
        <c:axId val="780556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Tumor Number per Mouse </a:t>
                </a:r>
                <a:r>
                  <a:rPr lang="en-US" baseline="0"/>
                  <a:t> </a:t>
                </a:r>
                <a:endParaRPr lang="en-US"/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78053760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179613</xdr:colOff>
      <xdr:row>9</xdr:row>
      <xdr:rowOff>38101</xdr:rowOff>
    </xdr:from>
    <xdr:to>
      <xdr:col>16</xdr:col>
      <xdr:colOff>0</xdr:colOff>
      <xdr:row>24</xdr:row>
      <xdr:rowOff>5444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179613</xdr:colOff>
      <xdr:row>9</xdr:row>
      <xdr:rowOff>105336</xdr:rowOff>
    </xdr:from>
    <xdr:to>
      <xdr:col>21</xdr:col>
      <xdr:colOff>549088</xdr:colOff>
      <xdr:row>23</xdr:row>
      <xdr:rowOff>44824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AD21D2-138C-40A2-89DB-4B33100AFB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65314</xdr:colOff>
      <xdr:row>9</xdr:row>
      <xdr:rowOff>142795</xdr:rowOff>
    </xdr:from>
    <xdr:to>
      <xdr:col>28</xdr:col>
      <xdr:colOff>0</xdr:colOff>
      <xdr:row>23</xdr:row>
      <xdr:rowOff>112059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AD0930-30D0-4298-8F9A-1790E5F93D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58"/>
  <sheetViews>
    <sheetView zoomScale="85" zoomScaleNormal="85" workbookViewId="0">
      <pane ySplit="1" topLeftCell="A29" activePane="bottomLeft" state="frozen"/>
      <selection pane="bottomLeft" activeCell="R32" sqref="R32"/>
    </sheetView>
  </sheetViews>
  <sheetFormatPr defaultRowHeight="14.5"/>
  <cols>
    <col min="1" max="1" width="12.6328125" style="101" customWidth="1"/>
    <col min="2" max="2" width="6.81640625" style="4" customWidth="1"/>
    <col min="4" max="5" width="8.90625" style="37"/>
    <col min="9" max="9" width="8.90625" style="102"/>
    <col min="10" max="10" width="9.6328125" bestFit="1" customWidth="1"/>
    <col min="18" max="18" width="10.6328125" customWidth="1"/>
  </cols>
  <sheetData>
    <row r="1" spans="1:26" ht="17" thickBot="1">
      <c r="A1" s="101" t="s">
        <v>0</v>
      </c>
      <c r="B1" s="101" t="s">
        <v>1</v>
      </c>
      <c r="C1" s="150" t="s">
        <v>29</v>
      </c>
      <c r="D1" s="150"/>
      <c r="E1" s="150"/>
      <c r="F1" s="150"/>
      <c r="G1" s="150"/>
      <c r="H1" s="150"/>
      <c r="J1" s="155" t="s">
        <v>59</v>
      </c>
      <c r="K1" s="155"/>
      <c r="L1" s="155"/>
      <c r="M1" s="155"/>
      <c r="N1" s="155"/>
      <c r="O1" s="155"/>
      <c r="P1" s="155"/>
      <c r="R1" s="60"/>
      <c r="S1" s="156" t="s">
        <v>43</v>
      </c>
      <c r="T1" s="157"/>
      <c r="U1" s="157"/>
      <c r="V1" s="157"/>
      <c r="W1" s="157"/>
      <c r="X1" s="157"/>
      <c r="Y1" s="158"/>
    </row>
    <row r="2" spans="1:26" ht="15" thickBot="1">
      <c r="A2" s="1" t="s">
        <v>2</v>
      </c>
      <c r="B2" s="2" t="s">
        <v>3</v>
      </c>
      <c r="C2" s="103">
        <v>14</v>
      </c>
      <c r="D2" s="35">
        <v>16</v>
      </c>
      <c r="E2" s="35">
        <v>18</v>
      </c>
      <c r="F2" s="103">
        <v>20</v>
      </c>
      <c r="G2" s="103">
        <v>22</v>
      </c>
      <c r="H2" s="103">
        <v>24</v>
      </c>
      <c r="J2" s="97"/>
      <c r="K2" s="95">
        <v>14</v>
      </c>
      <c r="L2" s="94">
        <v>16</v>
      </c>
      <c r="M2" s="94">
        <v>18</v>
      </c>
      <c r="N2" s="95">
        <v>20</v>
      </c>
      <c r="O2" s="95">
        <v>22</v>
      </c>
      <c r="P2" s="95">
        <v>24</v>
      </c>
      <c r="R2" s="61" t="s">
        <v>44</v>
      </c>
      <c r="S2" s="17" t="s">
        <v>45</v>
      </c>
      <c r="T2" s="17" t="s">
        <v>46</v>
      </c>
      <c r="U2" s="17" t="s">
        <v>47</v>
      </c>
      <c r="V2" s="17" t="s">
        <v>48</v>
      </c>
      <c r="W2" s="17" t="s">
        <v>49</v>
      </c>
      <c r="X2" s="17" t="s">
        <v>50</v>
      </c>
      <c r="Y2" s="137" t="s">
        <v>69</v>
      </c>
      <c r="Z2" s="85"/>
    </row>
    <row r="3" spans="1:26">
      <c r="A3" s="159" t="s">
        <v>5</v>
      </c>
      <c r="B3" s="33">
        <v>61</v>
      </c>
      <c r="C3" s="33">
        <v>0</v>
      </c>
      <c r="D3" s="56"/>
      <c r="E3" s="56"/>
      <c r="F3" s="53"/>
      <c r="G3" s="53"/>
      <c r="H3" s="53"/>
      <c r="J3" s="96" t="s">
        <v>37</v>
      </c>
      <c r="K3" s="92">
        <f>AVERAGE(C3:C6,C33:C36,C138)/1*100</f>
        <v>0</v>
      </c>
      <c r="L3" s="92">
        <f>AVERAGE(D3:D6,D33:D36,D138)/1*100</f>
        <v>0</v>
      </c>
      <c r="M3" s="92">
        <f>AVERAGE(E3:E6,E33:E36,E138)/1*100</f>
        <v>0</v>
      </c>
      <c r="N3" s="92">
        <f>AVERAGE(F3:F6,F33:F36,F138)/1*100</f>
        <v>0</v>
      </c>
      <c r="O3" s="92">
        <f>AVERAGE(G63:G67,G138)/1*100</f>
        <v>0</v>
      </c>
      <c r="P3" s="92">
        <f>AVERAGE(H3:H6,H33:H36,H138)</f>
        <v>0</v>
      </c>
      <c r="R3" s="61" t="s">
        <v>37</v>
      </c>
      <c r="S3" s="141">
        <v>2</v>
      </c>
      <c r="T3" s="141">
        <v>4</v>
      </c>
      <c r="U3" s="141">
        <v>4</v>
      </c>
      <c r="V3" s="141">
        <v>4</v>
      </c>
      <c r="W3" s="141">
        <v>4</v>
      </c>
      <c r="X3" s="141">
        <v>6</v>
      </c>
      <c r="Y3" s="137">
        <f t="shared" ref="Y3:Y8" si="0">SUM(S3:X3)</f>
        <v>24</v>
      </c>
      <c r="Z3">
        <f>SUM(V3:X3)</f>
        <v>14</v>
      </c>
    </row>
    <row r="4" spans="1:26">
      <c r="A4" s="159"/>
      <c r="B4" s="4">
        <v>62</v>
      </c>
      <c r="C4" s="4">
        <v>0</v>
      </c>
      <c r="D4" s="57"/>
      <c r="E4" s="57"/>
      <c r="F4" s="54"/>
      <c r="G4" s="54"/>
      <c r="H4" s="54"/>
      <c r="J4" s="86" t="s">
        <v>38</v>
      </c>
      <c r="K4" s="55">
        <f>AVERAGE(C7:C12,C37:C42,C68:C87,C141:C146)/1*100</f>
        <v>0</v>
      </c>
      <c r="L4" s="55">
        <f>AVERAGE(D7:D12,D37:D42,D68:D87,D141:D146)/1*100</f>
        <v>18.75</v>
      </c>
      <c r="M4" s="55">
        <f>AVERAGE(E7:E12,E37:E42,E68:E87,E141:E146)/1*100</f>
        <v>37.5</v>
      </c>
      <c r="N4" s="55">
        <f>AVERAGE(F7:F12,F37:F42,F68:F87,F141:F146)/1*100</f>
        <v>59.375</v>
      </c>
      <c r="O4" s="55">
        <f>AVERAGE(G7:G12,G37:G42,G68:G87,G141:G146)/1*100</f>
        <v>96.15384615384616</v>
      </c>
      <c r="P4" s="55">
        <f>AVERAGE(H68:H87,H141:H146)/1*100</f>
        <v>100</v>
      </c>
      <c r="R4" s="61" t="s">
        <v>52</v>
      </c>
      <c r="S4" s="141">
        <v>2</v>
      </c>
      <c r="T4" s="141">
        <v>6</v>
      </c>
      <c r="U4" s="141">
        <v>6</v>
      </c>
      <c r="V4" s="141">
        <v>6</v>
      </c>
      <c r="W4" s="141">
        <v>6</v>
      </c>
      <c r="X4" s="141">
        <v>26</v>
      </c>
      <c r="Y4" s="137">
        <f t="shared" si="0"/>
        <v>52</v>
      </c>
      <c r="Z4">
        <f t="shared" ref="Z4:Z8" si="1">SUM(V4:X4)</f>
        <v>38</v>
      </c>
    </row>
    <row r="5" spans="1:26">
      <c r="A5" s="159"/>
      <c r="B5" s="3">
        <v>63</v>
      </c>
      <c r="C5" s="3">
        <v>0</v>
      </c>
      <c r="D5" s="56"/>
      <c r="E5" s="56"/>
      <c r="F5" s="54"/>
      <c r="G5" s="54"/>
      <c r="H5" s="54"/>
      <c r="J5" s="86" t="s">
        <v>39</v>
      </c>
      <c r="K5" s="55">
        <f>AVERAGE(C13:C16,C43:C46,C88:C92,C140)/1*100</f>
        <v>0</v>
      </c>
      <c r="L5" s="55">
        <f>AVERAGE(D13:D16,D43:D46,D88:D92,D140)/1*100</f>
        <v>0</v>
      </c>
      <c r="M5" s="55">
        <f>AVERAGE(E13:E16,E43:E46,E88:E92,E140)/1*100</f>
        <v>0</v>
      </c>
      <c r="N5" s="55">
        <f>AVERAGE(F13:F16,F43:F46,F88:F92,F140)/1*100</f>
        <v>0</v>
      </c>
      <c r="O5" s="55">
        <f>AVERAGE(G13:G16,G43:G46,G88:G92,G140)/1*100</f>
        <v>0</v>
      </c>
      <c r="P5" s="55">
        <f>AVERAGE(H13:H16,H43:H46,H88:H92,H140)</f>
        <v>0</v>
      </c>
      <c r="R5" s="64" t="s">
        <v>53</v>
      </c>
      <c r="S5" s="66">
        <v>2</v>
      </c>
      <c r="T5" s="66">
        <v>4</v>
      </c>
      <c r="U5" s="66">
        <v>4</v>
      </c>
      <c r="V5" s="66">
        <v>4</v>
      </c>
      <c r="W5" s="66">
        <v>4</v>
      </c>
      <c r="X5" s="66">
        <v>6</v>
      </c>
      <c r="Y5" s="137">
        <f t="shared" si="0"/>
        <v>24</v>
      </c>
      <c r="Z5">
        <f t="shared" si="1"/>
        <v>14</v>
      </c>
    </row>
    <row r="6" spans="1:26" ht="14.4" customHeight="1">
      <c r="A6" s="159"/>
      <c r="B6" s="4">
        <v>64</v>
      </c>
      <c r="C6" s="4">
        <v>0</v>
      </c>
      <c r="D6" s="57"/>
      <c r="E6" s="57"/>
      <c r="F6" s="54"/>
      <c r="G6" s="54"/>
      <c r="H6" s="54"/>
      <c r="J6" s="86" t="s">
        <v>40</v>
      </c>
      <c r="K6" s="55">
        <f>AVERAGE(C17:C22,C47:C52,C93:C112,C147:C152)/1*100</f>
        <v>0</v>
      </c>
      <c r="L6" s="55">
        <f>AVERAGE(D17:D22,D47:D52,D93:D112,D147:D152)/1*100</f>
        <v>3.125</v>
      </c>
      <c r="M6" s="55">
        <f>AVERAGE(E17:E22,E47:E52,E93:E112,E147:E152)/1*100</f>
        <v>6.25</v>
      </c>
      <c r="N6" s="55">
        <f>AVERAGE(F17:F22,F47:F52,F93:F112,F147:F152)/1*100</f>
        <v>53.125</v>
      </c>
      <c r="O6" s="55">
        <f>AVERAGE(G93:G112,G147:G152)/1*100</f>
        <v>80.769230769230774</v>
      </c>
      <c r="P6" s="55">
        <f>AVERAGE(H93:H112,H147:H152)/1*100</f>
        <v>100</v>
      </c>
      <c r="R6" s="64" t="s">
        <v>54</v>
      </c>
      <c r="S6" s="66">
        <v>2</v>
      </c>
      <c r="T6" s="66">
        <v>6</v>
      </c>
      <c r="U6" s="66">
        <v>6</v>
      </c>
      <c r="V6" s="66">
        <v>6</v>
      </c>
      <c r="W6" s="66">
        <v>6</v>
      </c>
      <c r="X6" s="66">
        <v>26</v>
      </c>
      <c r="Y6" s="137">
        <f t="shared" si="0"/>
        <v>52</v>
      </c>
      <c r="Z6">
        <f t="shared" si="1"/>
        <v>38</v>
      </c>
    </row>
    <row r="7" spans="1:26">
      <c r="A7" s="159" t="s">
        <v>6</v>
      </c>
      <c r="B7" s="3">
        <v>65</v>
      </c>
      <c r="C7" s="33">
        <v>0</v>
      </c>
      <c r="D7" s="56"/>
      <c r="E7" s="56"/>
      <c r="F7" s="54"/>
      <c r="G7" s="54"/>
      <c r="H7" s="54"/>
      <c r="J7" s="86" t="s">
        <v>41</v>
      </c>
      <c r="K7" s="55">
        <f>AVERAGE(C23:C26,C53:C56,C113:C117,C139)/1*100</f>
        <v>0</v>
      </c>
      <c r="L7" s="55">
        <f>AVERAGE(D23:D26,D53:D56,D113:D117,D139)/1*100</f>
        <v>0</v>
      </c>
      <c r="M7" s="55">
        <f>AVERAGE(E23:E26,E53:E56,E113:E117,E139)/1*100</f>
        <v>0</v>
      </c>
      <c r="N7" s="55">
        <f>AVERAGE(F23:F26,F53:F56,F113:F117,F139)/1*100</f>
        <v>0</v>
      </c>
      <c r="O7" s="55">
        <f>AVERAGE(G23:G26,G53:G56,G113:G117,G139)/1*100</f>
        <v>0</v>
      </c>
      <c r="P7" s="55">
        <f>AVERAGE(H23:H26,H53:H56,H113:H117,H139)</f>
        <v>0</v>
      </c>
      <c r="R7" s="68" t="s">
        <v>55</v>
      </c>
      <c r="S7" s="70">
        <v>2</v>
      </c>
      <c r="T7" s="70">
        <v>4</v>
      </c>
      <c r="U7" s="70">
        <v>4</v>
      </c>
      <c r="V7" s="70">
        <v>4</v>
      </c>
      <c r="W7" s="70">
        <v>4</v>
      </c>
      <c r="X7" s="70">
        <v>6</v>
      </c>
      <c r="Y7" s="137">
        <f t="shared" si="0"/>
        <v>24</v>
      </c>
      <c r="Z7">
        <f t="shared" si="1"/>
        <v>14</v>
      </c>
    </row>
    <row r="8" spans="1:26" ht="15" thickBot="1">
      <c r="A8" s="159"/>
      <c r="B8" s="4">
        <v>66</v>
      </c>
      <c r="C8" s="4">
        <v>0</v>
      </c>
      <c r="D8" s="57"/>
      <c r="E8" s="57"/>
      <c r="F8" s="54"/>
      <c r="G8" s="54"/>
      <c r="H8" s="54"/>
      <c r="J8" s="87" t="s">
        <v>42</v>
      </c>
      <c r="K8" s="88">
        <f>AVERAGE(C27:C32,C57:C62,C118:C137,C153:C158)/1*100</f>
        <v>0</v>
      </c>
      <c r="L8" s="88">
        <f>AVERAGE(D27:D32,D57:D62,D118:D137,D153:D158)/1*100</f>
        <v>3.125</v>
      </c>
      <c r="M8" s="88">
        <f>AVERAGE(E27:E32,E57:E62,E118:E137,E153:E158)/1*100</f>
        <v>6.25</v>
      </c>
      <c r="N8" s="88">
        <f>AVERAGE(F27:F32,F57:F62,F118:F137,F153:F158)/1*100</f>
        <v>22.58064516129032</v>
      </c>
      <c r="O8" s="88">
        <f>AVERAGE(G118:G137,G153:G158)/1*100</f>
        <v>80</v>
      </c>
      <c r="P8" s="88">
        <f>AVERAGE(H119:H137,H153:H158)/1*100</f>
        <v>80</v>
      </c>
      <c r="R8" s="72" t="s">
        <v>56</v>
      </c>
      <c r="S8" s="142">
        <v>2</v>
      </c>
      <c r="T8" s="142">
        <v>6</v>
      </c>
      <c r="U8" s="142">
        <v>6</v>
      </c>
      <c r="V8" s="142">
        <v>6</v>
      </c>
      <c r="W8" s="142">
        <v>6</v>
      </c>
      <c r="X8" s="142">
        <v>26</v>
      </c>
      <c r="Y8" s="137">
        <f t="shared" si="0"/>
        <v>52</v>
      </c>
      <c r="Z8">
        <f t="shared" si="1"/>
        <v>38</v>
      </c>
    </row>
    <row r="9" spans="1:26">
      <c r="A9" s="159"/>
      <c r="B9" s="3">
        <v>67</v>
      </c>
      <c r="C9" s="3">
        <v>0</v>
      </c>
      <c r="D9" s="56"/>
      <c r="E9" s="56"/>
      <c r="F9" s="54"/>
      <c r="G9" s="54"/>
      <c r="H9" s="54"/>
      <c r="R9" s="76" t="s">
        <v>57</v>
      </c>
      <c r="S9" s="139">
        <f>SUM(S3:S8)</f>
        <v>12</v>
      </c>
      <c r="T9" s="139">
        <f>SUM(T3:T8)</f>
        <v>30</v>
      </c>
      <c r="U9" s="139">
        <f t="shared" ref="U9:Y9" si="2">SUM(U3:U8)</f>
        <v>30</v>
      </c>
      <c r="V9" s="139">
        <f t="shared" si="2"/>
        <v>30</v>
      </c>
      <c r="W9" s="140">
        <f t="shared" si="2"/>
        <v>30</v>
      </c>
      <c r="X9" s="140">
        <f t="shared" si="2"/>
        <v>96</v>
      </c>
      <c r="Y9" s="138">
        <f t="shared" si="2"/>
        <v>228</v>
      </c>
    </row>
    <row r="10" spans="1:26" ht="44" thickBot="1">
      <c r="A10" s="159"/>
      <c r="B10" s="4">
        <v>68</v>
      </c>
      <c r="C10" s="4">
        <v>0</v>
      </c>
      <c r="D10" s="57"/>
      <c r="E10" s="57"/>
      <c r="F10" s="54"/>
      <c r="G10" s="54"/>
      <c r="H10" s="54"/>
      <c r="R10" s="80"/>
      <c r="S10" s="81"/>
      <c r="T10" s="81"/>
      <c r="U10" s="81"/>
      <c r="V10" s="82"/>
      <c r="W10" s="82"/>
      <c r="X10" s="83" t="s">
        <v>58</v>
      </c>
      <c r="Y10" s="84">
        <f>SUM(S3:Y8)</f>
        <v>456</v>
      </c>
    </row>
    <row r="11" spans="1:26">
      <c r="A11" s="159"/>
      <c r="B11" s="3">
        <v>69</v>
      </c>
      <c r="C11" s="33">
        <v>0</v>
      </c>
      <c r="D11" s="56"/>
      <c r="E11" s="56"/>
      <c r="F11" s="54"/>
      <c r="G11" s="54"/>
      <c r="H11" s="54"/>
    </row>
    <row r="12" spans="1:26" ht="14.4" customHeight="1">
      <c r="A12" s="159"/>
      <c r="B12" s="4">
        <v>70</v>
      </c>
      <c r="C12" s="4">
        <v>0</v>
      </c>
      <c r="D12" s="57"/>
      <c r="E12" s="57"/>
      <c r="F12" s="54"/>
      <c r="G12" s="54"/>
      <c r="H12" s="54"/>
    </row>
    <row r="13" spans="1:26">
      <c r="A13" s="159" t="s">
        <v>7</v>
      </c>
      <c r="B13" s="3">
        <v>71</v>
      </c>
      <c r="C13" s="3">
        <v>0</v>
      </c>
      <c r="D13" s="56"/>
      <c r="E13" s="56"/>
      <c r="F13" s="54"/>
      <c r="G13" s="54"/>
      <c r="H13" s="54"/>
    </row>
    <row r="14" spans="1:26">
      <c r="A14" s="159"/>
      <c r="B14" s="4">
        <v>72</v>
      </c>
      <c r="C14" s="4">
        <v>0</v>
      </c>
      <c r="D14" s="57"/>
      <c r="E14" s="57"/>
      <c r="F14" s="54"/>
      <c r="G14" s="54"/>
      <c r="H14" s="54"/>
    </row>
    <row r="15" spans="1:26">
      <c r="A15" s="159"/>
      <c r="B15" s="3">
        <v>73</v>
      </c>
      <c r="C15" s="33">
        <v>0</v>
      </c>
      <c r="D15" s="56"/>
      <c r="E15" s="56"/>
      <c r="F15" s="54"/>
      <c r="G15" s="54"/>
      <c r="H15" s="54"/>
    </row>
    <row r="16" spans="1:26" ht="14.4" customHeight="1">
      <c r="A16" s="159"/>
      <c r="B16" s="4">
        <v>74</v>
      </c>
      <c r="C16" s="4">
        <v>0</v>
      </c>
      <c r="D16" s="57"/>
      <c r="E16" s="57"/>
      <c r="F16" s="54"/>
      <c r="G16" s="54"/>
      <c r="H16" s="54"/>
    </row>
    <row r="17" spans="1:8">
      <c r="A17" s="159" t="s">
        <v>8</v>
      </c>
      <c r="B17" s="3">
        <v>75</v>
      </c>
      <c r="C17" s="3">
        <v>0</v>
      </c>
      <c r="D17" s="56"/>
      <c r="E17" s="56"/>
      <c r="F17" s="54"/>
      <c r="G17" s="54"/>
      <c r="H17" s="54"/>
    </row>
    <row r="18" spans="1:8">
      <c r="A18" s="159"/>
      <c r="B18" s="4">
        <v>76</v>
      </c>
      <c r="C18" s="4">
        <v>0</v>
      </c>
      <c r="D18" s="57"/>
      <c r="E18" s="57"/>
      <c r="F18" s="54"/>
      <c r="G18" s="54"/>
      <c r="H18" s="54"/>
    </row>
    <row r="19" spans="1:8">
      <c r="A19" s="159"/>
      <c r="B19" s="3">
        <v>77</v>
      </c>
      <c r="C19" s="33">
        <v>0</v>
      </c>
      <c r="D19" s="56"/>
      <c r="E19" s="56"/>
      <c r="F19" s="54"/>
      <c r="G19" s="54"/>
      <c r="H19" s="54"/>
    </row>
    <row r="20" spans="1:8">
      <c r="A20" s="159"/>
      <c r="B20" s="4">
        <v>78</v>
      </c>
      <c r="C20" s="4">
        <v>0</v>
      </c>
      <c r="D20" s="57"/>
      <c r="E20" s="57"/>
      <c r="F20" s="54"/>
      <c r="G20" s="54"/>
      <c r="H20" s="54"/>
    </row>
    <row r="21" spans="1:8">
      <c r="A21" s="159"/>
      <c r="B21" s="3">
        <v>79</v>
      </c>
      <c r="C21" s="3">
        <v>0</v>
      </c>
      <c r="D21" s="56"/>
      <c r="E21" s="56"/>
      <c r="F21" s="54"/>
      <c r="G21" s="54"/>
      <c r="H21" s="54"/>
    </row>
    <row r="22" spans="1:8" ht="14.4" customHeight="1">
      <c r="A22" s="159"/>
      <c r="B22" s="4">
        <v>80</v>
      </c>
      <c r="C22" s="4">
        <v>0</v>
      </c>
      <c r="D22" s="57"/>
      <c r="E22" s="57"/>
      <c r="F22" s="54"/>
      <c r="G22" s="54"/>
      <c r="H22" s="54"/>
    </row>
    <row r="23" spans="1:8">
      <c r="A23" s="152" t="s">
        <v>9</v>
      </c>
      <c r="B23" s="3">
        <v>81</v>
      </c>
      <c r="C23" s="33">
        <v>0</v>
      </c>
      <c r="D23" s="56"/>
      <c r="E23" s="56"/>
      <c r="F23" s="54"/>
      <c r="G23" s="54"/>
      <c r="H23" s="54"/>
    </row>
    <row r="24" spans="1:8">
      <c r="A24" s="153"/>
      <c r="B24" s="4">
        <v>82</v>
      </c>
      <c r="C24" s="4">
        <v>0</v>
      </c>
      <c r="D24" s="57"/>
      <c r="E24" s="57"/>
      <c r="F24" s="54"/>
      <c r="G24" s="54"/>
      <c r="H24" s="54"/>
    </row>
    <row r="25" spans="1:8">
      <c r="A25" s="153"/>
      <c r="B25" s="3">
        <v>83</v>
      </c>
      <c r="C25" s="3">
        <v>0</v>
      </c>
      <c r="D25" s="56"/>
      <c r="E25" s="56"/>
      <c r="F25" s="54"/>
      <c r="G25" s="54"/>
      <c r="H25" s="54"/>
    </row>
    <row r="26" spans="1:8" ht="14.4" customHeight="1">
      <c r="A26" s="154"/>
      <c r="B26" s="4">
        <v>84</v>
      </c>
      <c r="C26" s="4">
        <v>0</v>
      </c>
      <c r="D26" s="57"/>
      <c r="E26" s="57"/>
      <c r="F26" s="54"/>
      <c r="G26" s="54"/>
      <c r="H26" s="54"/>
    </row>
    <row r="27" spans="1:8">
      <c r="A27" s="152" t="s">
        <v>10</v>
      </c>
      <c r="B27" s="3">
        <v>85</v>
      </c>
      <c r="C27" s="33">
        <v>0</v>
      </c>
      <c r="D27" s="56"/>
      <c r="E27" s="56"/>
      <c r="F27" s="54"/>
      <c r="G27" s="54"/>
      <c r="H27" s="54"/>
    </row>
    <row r="28" spans="1:8">
      <c r="A28" s="153"/>
      <c r="B28" s="4">
        <v>86</v>
      </c>
      <c r="C28" s="4">
        <v>0</v>
      </c>
      <c r="D28" s="57"/>
      <c r="E28" s="57"/>
      <c r="F28" s="54"/>
      <c r="G28" s="54"/>
      <c r="H28" s="54"/>
    </row>
    <row r="29" spans="1:8">
      <c r="A29" s="153"/>
      <c r="B29" s="3">
        <v>87</v>
      </c>
      <c r="C29" s="3">
        <v>0</v>
      </c>
      <c r="D29" s="56"/>
      <c r="E29" s="56"/>
      <c r="F29" s="54"/>
      <c r="G29" s="54"/>
      <c r="H29" s="54"/>
    </row>
    <row r="30" spans="1:8">
      <c r="A30" s="153"/>
      <c r="B30" s="4">
        <v>88</v>
      </c>
      <c r="C30" s="4">
        <v>0</v>
      </c>
      <c r="D30" s="57"/>
      <c r="E30" s="57"/>
      <c r="F30" s="54"/>
      <c r="G30" s="54"/>
      <c r="H30" s="54"/>
    </row>
    <row r="31" spans="1:8">
      <c r="A31" s="153"/>
      <c r="B31" s="3">
        <v>89</v>
      </c>
      <c r="C31" s="33">
        <v>0</v>
      </c>
      <c r="D31" s="56"/>
      <c r="E31" s="56"/>
      <c r="F31" s="54"/>
      <c r="G31" s="54"/>
      <c r="H31" s="54"/>
    </row>
    <row r="32" spans="1:8">
      <c r="A32" s="154"/>
      <c r="B32" s="4">
        <v>90</v>
      </c>
      <c r="C32" s="4">
        <v>0</v>
      </c>
      <c r="D32" s="57"/>
      <c r="E32" s="57"/>
      <c r="F32" s="54"/>
      <c r="G32" s="54"/>
      <c r="H32" s="54"/>
    </row>
    <row r="33" spans="1:8">
      <c r="A33" s="159" t="s">
        <v>11</v>
      </c>
      <c r="B33" s="3">
        <v>91</v>
      </c>
      <c r="C33" s="3">
        <v>0</v>
      </c>
      <c r="D33" s="36">
        <f>'16w'!C2</f>
        <v>0</v>
      </c>
      <c r="E33" s="36">
        <f>'18w'!C2</f>
        <v>0</v>
      </c>
      <c r="F33" s="3">
        <v>0</v>
      </c>
      <c r="G33" s="54"/>
      <c r="H33" s="54"/>
    </row>
    <row r="34" spans="1:8">
      <c r="A34" s="159"/>
      <c r="B34" s="4">
        <v>92</v>
      </c>
      <c r="C34" s="4">
        <v>0</v>
      </c>
      <c r="D34" s="58">
        <f>'16w'!C3</f>
        <v>0</v>
      </c>
      <c r="E34" s="58">
        <f>'18w'!C3</f>
        <v>0</v>
      </c>
      <c r="F34" s="17">
        <v>0</v>
      </c>
      <c r="G34" s="54"/>
      <c r="H34" s="54"/>
    </row>
    <row r="35" spans="1:8">
      <c r="A35" s="159"/>
      <c r="B35" s="3">
        <v>93</v>
      </c>
      <c r="C35" s="33">
        <v>0</v>
      </c>
      <c r="D35" s="36">
        <f>'16w'!C4</f>
        <v>0</v>
      </c>
      <c r="E35" s="36">
        <f>'18w'!C4</f>
        <v>0</v>
      </c>
      <c r="F35" s="3">
        <v>0</v>
      </c>
      <c r="G35" s="54"/>
      <c r="H35" s="54"/>
    </row>
    <row r="36" spans="1:8" ht="14.4" customHeight="1">
      <c r="A36" s="159"/>
      <c r="B36" s="4">
        <v>94</v>
      </c>
      <c r="C36" s="4">
        <v>0</v>
      </c>
      <c r="D36" s="58">
        <f>'16w'!C5</f>
        <v>0</v>
      </c>
      <c r="E36" s="58">
        <f>'18w'!C5</f>
        <v>0</v>
      </c>
      <c r="F36" s="17">
        <v>0</v>
      </c>
      <c r="G36" s="54"/>
      <c r="H36" s="54"/>
    </row>
    <row r="37" spans="1:8">
      <c r="A37" s="159" t="s">
        <v>12</v>
      </c>
      <c r="B37" s="3">
        <v>95</v>
      </c>
      <c r="C37" s="3">
        <v>0</v>
      </c>
      <c r="D37" s="36">
        <f>'16w'!C6</f>
        <v>0</v>
      </c>
      <c r="E37" s="36">
        <f>'18w'!C6</f>
        <v>0</v>
      </c>
      <c r="F37" s="3">
        <v>0</v>
      </c>
      <c r="G37" s="54"/>
      <c r="H37" s="54"/>
    </row>
    <row r="38" spans="1:8">
      <c r="A38" s="159"/>
      <c r="B38" s="4">
        <v>96</v>
      </c>
      <c r="C38" s="4">
        <v>0</v>
      </c>
      <c r="D38" s="58">
        <f>'16w'!C7</f>
        <v>0</v>
      </c>
      <c r="E38" s="58">
        <f>'18w'!C7</f>
        <v>0</v>
      </c>
      <c r="F38" s="17">
        <v>1</v>
      </c>
      <c r="G38" s="54"/>
      <c r="H38" s="54"/>
    </row>
    <row r="39" spans="1:8">
      <c r="A39" s="159"/>
      <c r="B39" s="3">
        <v>97</v>
      </c>
      <c r="C39" s="33">
        <v>0</v>
      </c>
      <c r="D39" s="36">
        <f>'16w'!C8</f>
        <v>0</v>
      </c>
      <c r="E39" s="36">
        <f>'18w'!C8</f>
        <v>0</v>
      </c>
      <c r="F39" s="3">
        <v>0</v>
      </c>
      <c r="G39" s="54"/>
      <c r="H39" s="54"/>
    </row>
    <row r="40" spans="1:8">
      <c r="A40" s="159"/>
      <c r="B40" s="4">
        <v>98</v>
      </c>
      <c r="C40" s="4">
        <v>0</v>
      </c>
      <c r="D40" s="58">
        <v>1</v>
      </c>
      <c r="E40" s="58">
        <v>1</v>
      </c>
      <c r="F40" s="17">
        <v>1</v>
      </c>
      <c r="G40" s="54"/>
      <c r="H40" s="54"/>
    </row>
    <row r="41" spans="1:8">
      <c r="A41" s="159"/>
      <c r="B41" s="3">
        <v>99</v>
      </c>
      <c r="C41" s="3">
        <v>0</v>
      </c>
      <c r="D41" s="36">
        <v>1</v>
      </c>
      <c r="E41" s="36">
        <v>1</v>
      </c>
      <c r="F41" s="3">
        <v>1</v>
      </c>
      <c r="G41" s="54"/>
      <c r="H41" s="54"/>
    </row>
    <row r="42" spans="1:8" ht="14.4" customHeight="1">
      <c r="A42" s="159"/>
      <c r="B42" s="4">
        <v>100</v>
      </c>
      <c r="C42" s="4">
        <v>0</v>
      </c>
      <c r="D42" s="58">
        <f>'16w'!C11</f>
        <v>0</v>
      </c>
      <c r="E42" s="58">
        <v>1</v>
      </c>
      <c r="F42" s="17">
        <v>1</v>
      </c>
      <c r="G42" s="54"/>
      <c r="H42" s="54"/>
    </row>
    <row r="43" spans="1:8">
      <c r="A43" s="159" t="s">
        <v>13</v>
      </c>
      <c r="B43" s="3">
        <v>101</v>
      </c>
      <c r="C43" s="33">
        <v>0</v>
      </c>
      <c r="D43" s="36">
        <f>'16w'!C12</f>
        <v>0</v>
      </c>
      <c r="E43" s="36">
        <f>'18w'!C12</f>
        <v>0</v>
      </c>
      <c r="F43" s="3">
        <v>0</v>
      </c>
      <c r="G43" s="54"/>
      <c r="H43" s="54"/>
    </row>
    <row r="44" spans="1:8">
      <c r="A44" s="159"/>
      <c r="B44" s="4">
        <v>102</v>
      </c>
      <c r="C44" s="4">
        <v>0</v>
      </c>
      <c r="D44" s="58">
        <f>'16w'!C13</f>
        <v>0</v>
      </c>
      <c r="E44" s="58">
        <f>'18w'!C13</f>
        <v>0</v>
      </c>
      <c r="F44" s="17">
        <v>0</v>
      </c>
      <c r="G44" s="54"/>
      <c r="H44" s="54"/>
    </row>
    <row r="45" spans="1:8">
      <c r="A45" s="159"/>
      <c r="B45" s="3">
        <v>103</v>
      </c>
      <c r="C45" s="3">
        <v>0</v>
      </c>
      <c r="D45" s="36">
        <f>'16w'!C14</f>
        <v>0</v>
      </c>
      <c r="E45" s="36">
        <f>'18w'!C14</f>
        <v>0</v>
      </c>
      <c r="F45" s="3">
        <v>0</v>
      </c>
      <c r="G45" s="54"/>
      <c r="H45" s="54"/>
    </row>
    <row r="46" spans="1:8" ht="14.4" customHeight="1">
      <c r="A46" s="159"/>
      <c r="B46" s="4">
        <v>104</v>
      </c>
      <c r="C46" s="4">
        <v>0</v>
      </c>
      <c r="D46" s="58">
        <f>'16w'!C15</f>
        <v>0</v>
      </c>
      <c r="E46" s="58">
        <f>'18w'!C15</f>
        <v>0</v>
      </c>
      <c r="F46" s="17">
        <v>0</v>
      </c>
      <c r="G46" s="54"/>
      <c r="H46" s="54"/>
    </row>
    <row r="47" spans="1:8">
      <c r="A47" s="159" t="s">
        <v>14</v>
      </c>
      <c r="B47" s="3">
        <v>105</v>
      </c>
      <c r="C47" s="33">
        <v>0</v>
      </c>
      <c r="D47" s="36">
        <f>'16w'!C16</f>
        <v>0</v>
      </c>
      <c r="E47" s="36">
        <f>'18w'!C16</f>
        <v>0</v>
      </c>
      <c r="F47" s="3">
        <v>1</v>
      </c>
      <c r="G47" s="54"/>
      <c r="H47" s="54"/>
    </row>
    <row r="48" spans="1:8">
      <c r="A48" s="159"/>
      <c r="B48" s="4">
        <v>106</v>
      </c>
      <c r="C48" s="4">
        <v>0</v>
      </c>
      <c r="D48" s="58">
        <f>'16w'!C17</f>
        <v>0</v>
      </c>
      <c r="E48" s="58">
        <f>'18w'!C17</f>
        <v>0</v>
      </c>
      <c r="F48" s="17">
        <v>1</v>
      </c>
      <c r="G48" s="54"/>
      <c r="H48" s="54"/>
    </row>
    <row r="49" spans="1:8">
      <c r="A49" s="159"/>
      <c r="B49" s="3">
        <v>107</v>
      </c>
      <c r="C49" s="3">
        <v>0</v>
      </c>
      <c r="D49" s="36">
        <f>'16w'!C18</f>
        <v>0</v>
      </c>
      <c r="E49" s="36">
        <f>'18w'!C18</f>
        <v>0</v>
      </c>
      <c r="F49" s="3">
        <v>1</v>
      </c>
      <c r="G49" s="54"/>
      <c r="H49" s="54"/>
    </row>
    <row r="50" spans="1:8">
      <c r="A50" s="159"/>
      <c r="B50" s="4">
        <v>108</v>
      </c>
      <c r="C50" s="4">
        <v>0</v>
      </c>
      <c r="D50" s="58">
        <f>'16w'!C19</f>
        <v>0</v>
      </c>
      <c r="E50" s="58">
        <f>'18w'!C19</f>
        <v>0</v>
      </c>
      <c r="F50" s="17">
        <v>0</v>
      </c>
      <c r="G50" s="54"/>
      <c r="H50" s="54"/>
    </row>
    <row r="51" spans="1:8">
      <c r="A51" s="159"/>
      <c r="B51" s="3">
        <v>109</v>
      </c>
      <c r="C51" s="33">
        <v>0</v>
      </c>
      <c r="D51" s="36">
        <f>'16w'!C20</f>
        <v>0</v>
      </c>
      <c r="E51" s="36">
        <f>'18w'!C20</f>
        <v>0</v>
      </c>
      <c r="F51" s="3">
        <v>1</v>
      </c>
      <c r="G51" s="54"/>
      <c r="H51" s="54"/>
    </row>
    <row r="52" spans="1:8" ht="14.4" customHeight="1">
      <c r="A52" s="159"/>
      <c r="B52" s="4">
        <v>110</v>
      </c>
      <c r="C52" s="4">
        <v>0</v>
      </c>
      <c r="D52" s="58">
        <f>'16w'!C21</f>
        <v>0</v>
      </c>
      <c r="E52" s="58">
        <f>'18w'!C21</f>
        <v>0</v>
      </c>
      <c r="F52" s="17">
        <v>0</v>
      </c>
      <c r="G52" s="54"/>
      <c r="H52" s="54"/>
    </row>
    <row r="53" spans="1:8">
      <c r="A53" s="152" t="s">
        <v>15</v>
      </c>
      <c r="B53" s="3">
        <v>111</v>
      </c>
      <c r="C53" s="3">
        <v>0</v>
      </c>
      <c r="D53" s="36">
        <f>'16w'!C22</f>
        <v>0</v>
      </c>
      <c r="E53" s="36">
        <f>'18w'!C22</f>
        <v>0</v>
      </c>
      <c r="F53" s="3">
        <v>0</v>
      </c>
      <c r="G53" s="54"/>
      <c r="H53" s="54"/>
    </row>
    <row r="54" spans="1:8">
      <c r="A54" s="153"/>
      <c r="B54" s="4">
        <v>112</v>
      </c>
      <c r="C54" s="4">
        <v>0</v>
      </c>
      <c r="D54" s="58">
        <f>'16w'!C23</f>
        <v>0</v>
      </c>
      <c r="E54" s="58">
        <f>'18w'!C23</f>
        <v>0</v>
      </c>
      <c r="F54" s="17">
        <v>0</v>
      </c>
      <c r="G54" s="54"/>
      <c r="H54" s="54"/>
    </row>
    <row r="55" spans="1:8">
      <c r="A55" s="153"/>
      <c r="B55" s="3">
        <v>113</v>
      </c>
      <c r="C55" s="33">
        <v>0</v>
      </c>
      <c r="D55" s="36">
        <f>'16w'!C24</f>
        <v>0</v>
      </c>
      <c r="E55" s="36">
        <f>'18w'!C24</f>
        <v>0</v>
      </c>
      <c r="F55" s="3">
        <v>0</v>
      </c>
      <c r="G55" s="54"/>
      <c r="H55" s="54"/>
    </row>
    <row r="56" spans="1:8" ht="14.4" customHeight="1">
      <c r="A56" s="154"/>
      <c r="B56" s="4">
        <v>114</v>
      </c>
      <c r="C56" s="4">
        <v>0</v>
      </c>
      <c r="D56" s="58">
        <f>'16w'!C25</f>
        <v>0</v>
      </c>
      <c r="E56" s="58">
        <f>'18w'!C25</f>
        <v>0</v>
      </c>
      <c r="F56" s="17">
        <v>0</v>
      </c>
      <c r="G56" s="54"/>
      <c r="H56" s="54"/>
    </row>
    <row r="57" spans="1:8">
      <c r="A57" s="152" t="s">
        <v>16</v>
      </c>
      <c r="B57" s="3">
        <v>115</v>
      </c>
      <c r="C57" s="3">
        <v>0</v>
      </c>
      <c r="D57" s="36">
        <f>'16w'!C26</f>
        <v>0</v>
      </c>
      <c r="E57" s="36">
        <f>'18w'!C26</f>
        <v>0</v>
      </c>
      <c r="F57" s="3">
        <v>0</v>
      </c>
      <c r="G57" s="54"/>
      <c r="H57" s="54"/>
    </row>
    <row r="58" spans="1:8">
      <c r="A58" s="153"/>
      <c r="B58" s="4">
        <v>116</v>
      </c>
      <c r="C58" s="4">
        <v>0</v>
      </c>
      <c r="D58" s="58">
        <f>'16w'!C27</f>
        <v>0</v>
      </c>
      <c r="E58" s="58">
        <f>'18w'!C27</f>
        <v>0</v>
      </c>
      <c r="F58" s="17">
        <v>0</v>
      </c>
      <c r="G58" s="54"/>
      <c r="H58" s="54"/>
    </row>
    <row r="59" spans="1:8">
      <c r="A59" s="153"/>
      <c r="B59" s="3">
        <v>117</v>
      </c>
      <c r="C59" s="33">
        <v>0</v>
      </c>
      <c r="D59" s="36">
        <f>'16w'!C28</f>
        <v>0</v>
      </c>
      <c r="E59" s="36">
        <f>'18w'!C28</f>
        <v>0</v>
      </c>
      <c r="F59" s="3">
        <v>0</v>
      </c>
      <c r="G59" s="54"/>
      <c r="H59" s="54"/>
    </row>
    <row r="60" spans="1:8">
      <c r="A60" s="153"/>
      <c r="B60" s="4">
        <v>118</v>
      </c>
      <c r="C60" s="4">
        <v>0</v>
      </c>
      <c r="D60" s="58">
        <f>'16w'!C29</f>
        <v>0</v>
      </c>
      <c r="E60" s="58">
        <f>'18w'!C29</f>
        <v>0</v>
      </c>
      <c r="F60" s="17">
        <v>1</v>
      </c>
      <c r="G60" s="54"/>
      <c r="H60" s="54"/>
    </row>
    <row r="61" spans="1:8">
      <c r="A61" s="153"/>
      <c r="B61" s="3">
        <v>119</v>
      </c>
      <c r="C61" s="3">
        <v>0</v>
      </c>
      <c r="D61" s="36">
        <v>1</v>
      </c>
      <c r="E61" s="36">
        <v>1</v>
      </c>
      <c r="F61" s="3">
        <v>1</v>
      </c>
      <c r="G61" s="54"/>
      <c r="H61" s="54"/>
    </row>
    <row r="62" spans="1:8">
      <c r="A62" s="154"/>
      <c r="B62" s="4">
        <v>120</v>
      </c>
      <c r="C62" s="4">
        <v>0</v>
      </c>
      <c r="D62" s="58">
        <f>'16w'!C31</f>
        <v>0</v>
      </c>
      <c r="E62" s="58">
        <f>'18w'!C31</f>
        <v>0</v>
      </c>
      <c r="F62" s="17">
        <v>0</v>
      </c>
      <c r="G62" s="54"/>
      <c r="H62" s="54"/>
    </row>
    <row r="63" spans="1:8">
      <c r="A63" s="152" t="s">
        <v>17</v>
      </c>
      <c r="B63" s="3">
        <v>121</v>
      </c>
      <c r="C63" s="33">
        <v>0</v>
      </c>
      <c r="D63" s="36">
        <f>'16w'!C32</f>
        <v>0</v>
      </c>
      <c r="E63" s="36">
        <f>'18w'!C32</f>
        <v>0</v>
      </c>
      <c r="F63" s="3">
        <v>0</v>
      </c>
      <c r="G63" s="3">
        <v>0</v>
      </c>
      <c r="H63" s="3">
        <v>0</v>
      </c>
    </row>
    <row r="64" spans="1:8">
      <c r="A64" s="153"/>
      <c r="B64" s="4">
        <v>122</v>
      </c>
      <c r="C64" s="4">
        <v>0</v>
      </c>
      <c r="D64" s="58">
        <f>'16w'!C33</f>
        <v>0</v>
      </c>
      <c r="E64" s="58">
        <f>'18w'!C33</f>
        <v>0</v>
      </c>
      <c r="F64" s="17">
        <v>0</v>
      </c>
      <c r="G64" s="17">
        <v>0</v>
      </c>
      <c r="H64" s="17">
        <v>0</v>
      </c>
    </row>
    <row r="65" spans="1:8">
      <c r="A65" s="153"/>
      <c r="B65" s="3">
        <v>123</v>
      </c>
      <c r="C65" s="3">
        <v>0</v>
      </c>
      <c r="D65" s="36">
        <f>'16w'!C34</f>
        <v>0</v>
      </c>
      <c r="E65" s="36">
        <f>'18w'!C34</f>
        <v>0</v>
      </c>
      <c r="F65" s="3">
        <v>0</v>
      </c>
      <c r="G65" s="3">
        <v>0</v>
      </c>
      <c r="H65" s="3">
        <v>0</v>
      </c>
    </row>
    <row r="66" spans="1:8">
      <c r="A66" s="153"/>
      <c r="B66" s="4">
        <v>124</v>
      </c>
      <c r="C66" s="4">
        <v>0</v>
      </c>
      <c r="D66" s="58">
        <f>'16w'!C35</f>
        <v>0</v>
      </c>
      <c r="E66" s="58">
        <f>'18w'!C35</f>
        <v>0</v>
      </c>
      <c r="F66" s="17">
        <v>0</v>
      </c>
      <c r="G66" s="17">
        <v>0</v>
      </c>
      <c r="H66" s="17">
        <v>0</v>
      </c>
    </row>
    <row r="67" spans="1:8">
      <c r="A67" s="154"/>
      <c r="B67" s="3">
        <v>125</v>
      </c>
      <c r="C67" s="33">
        <v>0</v>
      </c>
      <c r="D67" s="36">
        <f>'16w'!C36</f>
        <v>0</v>
      </c>
      <c r="E67" s="36">
        <f>'18w'!C36</f>
        <v>0</v>
      </c>
      <c r="F67" s="3">
        <v>0</v>
      </c>
      <c r="G67" s="3">
        <v>0</v>
      </c>
      <c r="H67" s="3">
        <v>0</v>
      </c>
    </row>
    <row r="68" spans="1:8">
      <c r="A68" s="152" t="s">
        <v>18</v>
      </c>
      <c r="B68" s="4">
        <v>131</v>
      </c>
      <c r="C68" s="4">
        <v>0</v>
      </c>
      <c r="D68" s="58">
        <f>'16w'!C37</f>
        <v>0</v>
      </c>
      <c r="E68" s="58">
        <v>1</v>
      </c>
      <c r="F68" s="17">
        <v>1</v>
      </c>
      <c r="G68" s="17">
        <v>1</v>
      </c>
      <c r="H68" s="7">
        <v>1</v>
      </c>
    </row>
    <row r="69" spans="1:8">
      <c r="A69" s="153"/>
      <c r="B69" s="3">
        <v>132</v>
      </c>
      <c r="C69" s="3">
        <v>0</v>
      </c>
      <c r="D69" s="36">
        <f>'16w'!C38</f>
        <v>0</v>
      </c>
      <c r="E69" s="36">
        <f>'18w'!C38</f>
        <v>0</v>
      </c>
      <c r="F69" s="3">
        <v>0</v>
      </c>
      <c r="G69" s="3">
        <v>1</v>
      </c>
      <c r="H69" s="6">
        <v>1</v>
      </c>
    </row>
    <row r="70" spans="1:8">
      <c r="A70" s="153"/>
      <c r="B70" s="4">
        <v>133</v>
      </c>
      <c r="C70" s="4">
        <v>0</v>
      </c>
      <c r="D70" s="58">
        <v>1</v>
      </c>
      <c r="E70" s="58">
        <v>1</v>
      </c>
      <c r="F70" s="17">
        <v>1</v>
      </c>
      <c r="G70" s="17">
        <v>1</v>
      </c>
      <c r="H70" s="7">
        <v>1</v>
      </c>
    </row>
    <row r="71" spans="1:8">
      <c r="A71" s="153"/>
      <c r="B71" s="3">
        <v>134</v>
      </c>
      <c r="C71" s="33">
        <v>0</v>
      </c>
      <c r="D71" s="36">
        <f>'16w'!C40</f>
        <v>0</v>
      </c>
      <c r="E71" s="36">
        <v>1</v>
      </c>
      <c r="F71" s="3">
        <v>1</v>
      </c>
      <c r="G71" s="3">
        <v>1</v>
      </c>
      <c r="H71" s="6">
        <v>1</v>
      </c>
    </row>
    <row r="72" spans="1:8">
      <c r="A72" s="153"/>
      <c r="B72" s="4">
        <v>135</v>
      </c>
      <c r="C72" s="4">
        <v>0</v>
      </c>
      <c r="D72" s="58">
        <f>'16w'!C41</f>
        <v>0</v>
      </c>
      <c r="E72" s="58">
        <f>'18w'!C41</f>
        <v>0</v>
      </c>
      <c r="F72" s="17">
        <v>1</v>
      </c>
      <c r="G72" s="17">
        <v>1</v>
      </c>
      <c r="H72" s="7">
        <v>1</v>
      </c>
    </row>
    <row r="73" spans="1:8">
      <c r="A73" s="153"/>
      <c r="B73" s="3">
        <v>136</v>
      </c>
      <c r="C73" s="3">
        <v>0</v>
      </c>
      <c r="D73" s="36">
        <f>'16w'!C42</f>
        <v>0</v>
      </c>
      <c r="E73" s="36">
        <f>'18w'!C42</f>
        <v>0</v>
      </c>
      <c r="F73" s="3">
        <v>0</v>
      </c>
      <c r="G73" s="3">
        <v>1</v>
      </c>
      <c r="H73" s="6">
        <v>1</v>
      </c>
    </row>
    <row r="74" spans="1:8">
      <c r="A74" s="153"/>
      <c r="B74" s="4">
        <v>137</v>
      </c>
      <c r="C74" s="4">
        <v>0</v>
      </c>
      <c r="D74" s="58">
        <f>'16w'!C43</f>
        <v>0</v>
      </c>
      <c r="E74" s="58">
        <f>'18w'!C43</f>
        <v>0</v>
      </c>
      <c r="F74" s="17">
        <v>0</v>
      </c>
      <c r="G74" s="17">
        <v>1</v>
      </c>
      <c r="H74" s="7">
        <v>1</v>
      </c>
    </row>
    <row r="75" spans="1:8">
      <c r="A75" s="153"/>
      <c r="B75" s="3">
        <v>138</v>
      </c>
      <c r="C75" s="33">
        <v>0</v>
      </c>
      <c r="D75" s="36">
        <v>1</v>
      </c>
      <c r="E75" s="36">
        <v>1</v>
      </c>
      <c r="F75" s="3">
        <v>1</v>
      </c>
      <c r="G75" s="3">
        <v>1</v>
      </c>
      <c r="H75" s="6">
        <v>1</v>
      </c>
    </row>
    <row r="76" spans="1:8">
      <c r="A76" s="153"/>
      <c r="B76" s="4">
        <v>139</v>
      </c>
      <c r="C76" s="4">
        <v>0</v>
      </c>
      <c r="D76" s="58">
        <f>'16w'!C45</f>
        <v>0</v>
      </c>
      <c r="E76" s="58">
        <f>'18w'!C45</f>
        <v>0</v>
      </c>
      <c r="F76" s="17">
        <v>1</v>
      </c>
      <c r="G76" s="17">
        <v>1</v>
      </c>
      <c r="H76" s="7">
        <v>1</v>
      </c>
    </row>
    <row r="77" spans="1:8">
      <c r="A77" s="153"/>
      <c r="B77" s="3">
        <v>140</v>
      </c>
      <c r="C77" s="3">
        <v>0</v>
      </c>
      <c r="D77" s="36">
        <f>'16w'!C46</f>
        <v>0</v>
      </c>
      <c r="E77" s="36">
        <v>1</v>
      </c>
      <c r="F77" s="3">
        <v>1</v>
      </c>
      <c r="G77" s="3">
        <v>1</v>
      </c>
      <c r="H77" s="6">
        <v>1</v>
      </c>
    </row>
    <row r="78" spans="1:8">
      <c r="A78" s="153"/>
      <c r="B78" s="4">
        <v>141</v>
      </c>
      <c r="C78" s="4">
        <v>0</v>
      </c>
      <c r="D78" s="58">
        <f>'16w'!C47</f>
        <v>0</v>
      </c>
      <c r="E78" s="58">
        <f>'18w'!C47</f>
        <v>0</v>
      </c>
      <c r="F78" s="17">
        <v>0</v>
      </c>
      <c r="G78" s="17">
        <v>1</v>
      </c>
      <c r="H78" s="7">
        <v>1</v>
      </c>
    </row>
    <row r="79" spans="1:8">
      <c r="A79" s="153"/>
      <c r="B79" s="3">
        <v>142</v>
      </c>
      <c r="C79" s="33">
        <v>0</v>
      </c>
      <c r="D79" s="36">
        <f>'16w'!C48</f>
        <v>0</v>
      </c>
      <c r="E79" s="36">
        <v>1</v>
      </c>
      <c r="F79" s="3">
        <v>0</v>
      </c>
      <c r="G79" s="3">
        <v>1</v>
      </c>
      <c r="H79" s="6">
        <v>1</v>
      </c>
    </row>
    <row r="80" spans="1:8">
      <c r="A80" s="153"/>
      <c r="B80" s="4">
        <v>143</v>
      </c>
      <c r="C80" s="4">
        <v>0</v>
      </c>
      <c r="D80" s="58">
        <f>'16w'!C49</f>
        <v>0</v>
      </c>
      <c r="E80" s="58">
        <f>'18w'!C49</f>
        <v>0</v>
      </c>
      <c r="F80" s="17">
        <v>0</v>
      </c>
      <c r="G80" s="17">
        <v>1</v>
      </c>
      <c r="H80" s="7">
        <v>1</v>
      </c>
    </row>
    <row r="81" spans="1:8">
      <c r="A81" s="153"/>
      <c r="B81" s="3">
        <v>144</v>
      </c>
      <c r="C81" s="3">
        <v>0</v>
      </c>
      <c r="D81" s="36">
        <f>'16w'!C50</f>
        <v>0</v>
      </c>
      <c r="E81" s="36">
        <v>1</v>
      </c>
      <c r="F81" s="3">
        <v>1</v>
      </c>
      <c r="G81" s="3">
        <v>1</v>
      </c>
      <c r="H81" s="6">
        <v>1</v>
      </c>
    </row>
    <row r="82" spans="1:8">
      <c r="A82" s="153"/>
      <c r="B82" s="4">
        <v>145</v>
      </c>
      <c r="C82" s="4">
        <v>0</v>
      </c>
      <c r="D82" s="58">
        <f>'16w'!C51</f>
        <v>0</v>
      </c>
      <c r="E82" s="58">
        <f>'18w'!C51</f>
        <v>0</v>
      </c>
      <c r="F82" s="17">
        <v>0</v>
      </c>
      <c r="G82" s="17">
        <v>1</v>
      </c>
      <c r="H82" s="7">
        <v>1</v>
      </c>
    </row>
    <row r="83" spans="1:8">
      <c r="A83" s="153"/>
      <c r="B83" s="3">
        <v>146</v>
      </c>
      <c r="C83" s="33">
        <v>0</v>
      </c>
      <c r="D83" s="36">
        <f>'16w'!C52</f>
        <v>0</v>
      </c>
      <c r="E83" s="36">
        <f>'18w'!C52</f>
        <v>0</v>
      </c>
      <c r="F83" s="3">
        <v>1</v>
      </c>
      <c r="G83" s="3">
        <v>1</v>
      </c>
      <c r="H83" s="6">
        <v>1</v>
      </c>
    </row>
    <row r="84" spans="1:8">
      <c r="A84" s="153"/>
      <c r="B84" s="4">
        <v>147</v>
      </c>
      <c r="C84" s="4">
        <v>0</v>
      </c>
      <c r="D84" s="58">
        <f>'16w'!C53</f>
        <v>0</v>
      </c>
      <c r="E84" s="58">
        <f>'18w'!C53</f>
        <v>0</v>
      </c>
      <c r="F84" s="17">
        <v>0</v>
      </c>
      <c r="G84" s="17">
        <v>1</v>
      </c>
      <c r="H84" s="7">
        <v>1</v>
      </c>
    </row>
    <row r="85" spans="1:8">
      <c r="A85" s="153"/>
      <c r="B85" s="3">
        <v>148</v>
      </c>
      <c r="C85" s="3">
        <v>0</v>
      </c>
      <c r="D85" s="36">
        <f>'16w'!C54</f>
        <v>0</v>
      </c>
      <c r="E85" s="36">
        <f>'18w'!C54</f>
        <v>0</v>
      </c>
      <c r="F85" s="3">
        <v>0</v>
      </c>
      <c r="G85" s="3">
        <v>1</v>
      </c>
      <c r="H85" s="6">
        <v>1</v>
      </c>
    </row>
    <row r="86" spans="1:8">
      <c r="A86" s="153"/>
      <c r="B86" s="4">
        <v>149</v>
      </c>
      <c r="C86" s="4">
        <v>0</v>
      </c>
      <c r="D86" s="58">
        <f>'16w'!C55</f>
        <v>0</v>
      </c>
      <c r="E86" s="58">
        <f>'18w'!C55</f>
        <v>0</v>
      </c>
      <c r="F86" s="17">
        <v>0</v>
      </c>
      <c r="G86" s="17">
        <v>1</v>
      </c>
      <c r="H86" s="7">
        <v>1</v>
      </c>
    </row>
    <row r="87" spans="1:8">
      <c r="A87" s="154"/>
      <c r="B87" s="3">
        <v>150</v>
      </c>
      <c r="C87" s="33">
        <v>0</v>
      </c>
      <c r="D87" s="36">
        <f>'16w'!C56</f>
        <v>0</v>
      </c>
      <c r="E87" s="36">
        <f>'18w'!C56</f>
        <v>0</v>
      </c>
      <c r="F87" s="3">
        <v>1</v>
      </c>
      <c r="G87" s="3">
        <v>1</v>
      </c>
      <c r="H87" s="6">
        <v>1</v>
      </c>
    </row>
    <row r="88" spans="1:8">
      <c r="A88" s="152" t="s">
        <v>19</v>
      </c>
      <c r="B88" s="4">
        <v>151</v>
      </c>
      <c r="C88" s="4">
        <v>0</v>
      </c>
      <c r="D88" s="58">
        <f>'16w'!C57</f>
        <v>0</v>
      </c>
      <c r="E88" s="58">
        <f>'18w'!C57</f>
        <v>0</v>
      </c>
      <c r="F88" s="17">
        <v>0</v>
      </c>
      <c r="G88" s="17">
        <v>0</v>
      </c>
      <c r="H88" s="17">
        <v>0</v>
      </c>
    </row>
    <row r="89" spans="1:8">
      <c r="A89" s="153"/>
      <c r="B89" s="3">
        <v>152</v>
      </c>
      <c r="C89" s="3">
        <v>0</v>
      </c>
      <c r="D89" s="36">
        <f>'16w'!C58</f>
        <v>0</v>
      </c>
      <c r="E89" s="36">
        <f>'18w'!C58</f>
        <v>0</v>
      </c>
      <c r="F89" s="3">
        <v>0</v>
      </c>
      <c r="G89" s="3">
        <v>0</v>
      </c>
      <c r="H89" s="3">
        <v>0</v>
      </c>
    </row>
    <row r="90" spans="1:8">
      <c r="A90" s="153"/>
      <c r="B90" s="4">
        <v>153</v>
      </c>
      <c r="C90" s="4">
        <v>0</v>
      </c>
      <c r="D90" s="58">
        <f>'16w'!C59</f>
        <v>0</v>
      </c>
      <c r="E90" s="58">
        <f>'18w'!C59</f>
        <v>0</v>
      </c>
      <c r="F90" s="17">
        <v>0</v>
      </c>
      <c r="G90" s="17">
        <v>0</v>
      </c>
      <c r="H90" s="17">
        <v>0</v>
      </c>
    </row>
    <row r="91" spans="1:8">
      <c r="A91" s="153"/>
      <c r="B91" s="3">
        <v>154</v>
      </c>
      <c r="C91" s="33">
        <v>0</v>
      </c>
      <c r="D91" s="36">
        <f>'16w'!C60</f>
        <v>0</v>
      </c>
      <c r="E91" s="36">
        <f>'18w'!C60</f>
        <v>0</v>
      </c>
      <c r="F91" s="3">
        <v>0</v>
      </c>
      <c r="G91" s="3">
        <v>0</v>
      </c>
      <c r="H91" s="3">
        <v>0</v>
      </c>
    </row>
    <row r="92" spans="1:8">
      <c r="A92" s="154"/>
      <c r="B92" s="4">
        <v>155</v>
      </c>
      <c r="C92" s="4">
        <v>0</v>
      </c>
      <c r="D92" s="58">
        <f>'16w'!C61</f>
        <v>0</v>
      </c>
      <c r="E92" s="58">
        <f>'18w'!C61</f>
        <v>0</v>
      </c>
      <c r="F92" s="17">
        <v>0</v>
      </c>
      <c r="G92" s="17">
        <v>0</v>
      </c>
      <c r="H92" s="17">
        <v>0</v>
      </c>
    </row>
    <row r="93" spans="1:8">
      <c r="A93" s="152" t="s">
        <v>20</v>
      </c>
      <c r="B93" s="3">
        <v>161</v>
      </c>
      <c r="C93" s="3">
        <v>0</v>
      </c>
      <c r="D93" s="36">
        <f>'16w'!C62</f>
        <v>0</v>
      </c>
      <c r="E93" s="36">
        <f>'18w'!C62</f>
        <v>0</v>
      </c>
      <c r="F93" s="3">
        <v>0</v>
      </c>
      <c r="G93" s="3">
        <v>1</v>
      </c>
      <c r="H93" s="6">
        <v>1</v>
      </c>
    </row>
    <row r="94" spans="1:8">
      <c r="A94" s="153"/>
      <c r="B94" s="4">
        <v>162</v>
      </c>
      <c r="C94" s="4">
        <v>0</v>
      </c>
      <c r="D94" s="58">
        <f>'16w'!C63</f>
        <v>0</v>
      </c>
      <c r="E94" s="58">
        <f>'18w'!C63</f>
        <v>0</v>
      </c>
      <c r="F94" s="17">
        <v>0</v>
      </c>
      <c r="G94" s="17">
        <v>1</v>
      </c>
      <c r="H94" s="7">
        <v>1</v>
      </c>
    </row>
    <row r="95" spans="1:8">
      <c r="A95" s="153"/>
      <c r="B95" s="3">
        <v>163</v>
      </c>
      <c r="C95" s="33">
        <v>0</v>
      </c>
      <c r="D95" s="36">
        <f>'16w'!C64</f>
        <v>0</v>
      </c>
      <c r="E95" s="36">
        <f>'18w'!C64</f>
        <v>0</v>
      </c>
      <c r="F95" s="3">
        <v>1</v>
      </c>
      <c r="G95" s="3">
        <v>1</v>
      </c>
      <c r="H95" s="6">
        <v>1</v>
      </c>
    </row>
    <row r="96" spans="1:8">
      <c r="A96" s="153"/>
      <c r="B96" s="4">
        <v>164</v>
      </c>
      <c r="C96" s="4">
        <v>0</v>
      </c>
      <c r="D96" s="58">
        <f>'16w'!C65</f>
        <v>0</v>
      </c>
      <c r="E96" s="58">
        <f>'18w'!C65</f>
        <v>0</v>
      </c>
      <c r="F96" s="17">
        <v>0</v>
      </c>
      <c r="G96" s="17">
        <v>1</v>
      </c>
      <c r="H96" s="7">
        <v>1</v>
      </c>
    </row>
    <row r="97" spans="1:8">
      <c r="A97" s="153"/>
      <c r="B97" s="3">
        <v>165</v>
      </c>
      <c r="C97" s="3">
        <v>0</v>
      </c>
      <c r="D97" s="36">
        <f>'16w'!C66</f>
        <v>0</v>
      </c>
      <c r="E97" s="36">
        <f>'18w'!C66</f>
        <v>0</v>
      </c>
      <c r="F97" s="3">
        <v>0</v>
      </c>
      <c r="G97" s="3">
        <v>1</v>
      </c>
      <c r="H97" s="6">
        <v>1</v>
      </c>
    </row>
    <row r="98" spans="1:8">
      <c r="A98" s="153"/>
      <c r="B98" s="4">
        <v>166</v>
      </c>
      <c r="C98" s="4">
        <v>0</v>
      </c>
      <c r="D98" s="58">
        <f>'16w'!C67</f>
        <v>0</v>
      </c>
      <c r="E98" s="58">
        <f>'18w'!C67</f>
        <v>0</v>
      </c>
      <c r="F98" s="17">
        <v>0</v>
      </c>
      <c r="G98" s="17">
        <v>0</v>
      </c>
      <c r="H98" s="7">
        <v>1</v>
      </c>
    </row>
    <row r="99" spans="1:8">
      <c r="A99" s="153"/>
      <c r="B99" s="3">
        <v>167</v>
      </c>
      <c r="C99" s="33">
        <v>0</v>
      </c>
      <c r="D99" s="36">
        <f>'16w'!C68</f>
        <v>0</v>
      </c>
      <c r="E99" s="36">
        <v>1</v>
      </c>
      <c r="F99" s="3">
        <v>1</v>
      </c>
      <c r="G99" s="3">
        <v>1</v>
      </c>
      <c r="H99" s="6">
        <v>1</v>
      </c>
    </row>
    <row r="100" spans="1:8">
      <c r="A100" s="153"/>
      <c r="B100" s="4">
        <v>168</v>
      </c>
      <c r="C100" s="4">
        <v>0</v>
      </c>
      <c r="D100" s="58">
        <f>'16w'!C69</f>
        <v>0</v>
      </c>
      <c r="E100" s="58">
        <f>'18w'!C69</f>
        <v>0</v>
      </c>
      <c r="F100" s="17">
        <v>0</v>
      </c>
      <c r="G100" s="17">
        <v>0</v>
      </c>
      <c r="H100" s="7">
        <v>1</v>
      </c>
    </row>
    <row r="101" spans="1:8">
      <c r="A101" s="153"/>
      <c r="B101" s="3">
        <v>169</v>
      </c>
      <c r="C101" s="3">
        <v>0</v>
      </c>
      <c r="D101" s="36">
        <f>'16w'!C70</f>
        <v>0</v>
      </c>
      <c r="E101" s="36">
        <f>'18w'!C70</f>
        <v>0</v>
      </c>
      <c r="F101" s="3">
        <v>0</v>
      </c>
      <c r="G101" s="3">
        <v>1</v>
      </c>
      <c r="H101" s="6">
        <v>1</v>
      </c>
    </row>
    <row r="102" spans="1:8">
      <c r="A102" s="153"/>
      <c r="B102" s="4">
        <v>170</v>
      </c>
      <c r="C102" s="4">
        <v>0</v>
      </c>
      <c r="D102" s="58">
        <f>'16w'!C71</f>
        <v>0</v>
      </c>
      <c r="E102" s="58">
        <f>'18w'!C71</f>
        <v>0</v>
      </c>
      <c r="F102" s="17">
        <v>0</v>
      </c>
      <c r="G102" s="17">
        <v>1</v>
      </c>
      <c r="H102" s="7">
        <v>1</v>
      </c>
    </row>
    <row r="103" spans="1:8">
      <c r="A103" s="153"/>
      <c r="B103" s="3">
        <v>171</v>
      </c>
      <c r="C103" s="33">
        <v>0</v>
      </c>
      <c r="D103" s="36">
        <f>'16w'!C72</f>
        <v>0</v>
      </c>
      <c r="E103" s="36">
        <f>'18w'!C72</f>
        <v>0</v>
      </c>
      <c r="F103" s="3">
        <v>0</v>
      </c>
      <c r="G103" s="3">
        <v>1</v>
      </c>
      <c r="H103" s="6">
        <v>1</v>
      </c>
    </row>
    <row r="104" spans="1:8">
      <c r="A104" s="153"/>
      <c r="B104" s="4">
        <v>172</v>
      </c>
      <c r="C104" s="4">
        <v>0</v>
      </c>
      <c r="D104" s="58">
        <f>'16w'!C73</f>
        <v>0</v>
      </c>
      <c r="E104" s="58">
        <f>'18w'!C73</f>
        <v>0</v>
      </c>
      <c r="F104" s="17">
        <v>1</v>
      </c>
      <c r="G104" s="17">
        <v>1</v>
      </c>
      <c r="H104" s="7">
        <v>1</v>
      </c>
    </row>
    <row r="105" spans="1:8">
      <c r="A105" s="153"/>
      <c r="B105" s="3">
        <v>173</v>
      </c>
      <c r="C105" s="3">
        <v>0</v>
      </c>
      <c r="D105" s="36">
        <f>'16w'!C74</f>
        <v>0</v>
      </c>
      <c r="E105" s="36">
        <f>'18w'!C74</f>
        <v>0</v>
      </c>
      <c r="F105" s="3">
        <v>0</v>
      </c>
      <c r="G105" s="3">
        <v>0</v>
      </c>
      <c r="H105" s="6">
        <v>1</v>
      </c>
    </row>
    <row r="106" spans="1:8">
      <c r="A106" s="153"/>
      <c r="B106" s="4">
        <v>174</v>
      </c>
      <c r="C106" s="4">
        <v>0</v>
      </c>
      <c r="D106" s="58">
        <f>'16w'!C75</f>
        <v>0</v>
      </c>
      <c r="E106" s="58">
        <f>'18w'!C75</f>
        <v>0</v>
      </c>
      <c r="F106" s="17">
        <v>1</v>
      </c>
      <c r="G106" s="17">
        <v>0</v>
      </c>
      <c r="H106" s="7">
        <v>1</v>
      </c>
    </row>
    <row r="107" spans="1:8">
      <c r="A107" s="153"/>
      <c r="B107" s="3">
        <v>175</v>
      </c>
      <c r="C107" s="33">
        <v>0</v>
      </c>
      <c r="D107" s="36">
        <f>'16w'!C76</f>
        <v>0</v>
      </c>
      <c r="E107" s="36">
        <f>'18w'!C76</f>
        <v>0</v>
      </c>
      <c r="F107" s="3">
        <v>0</v>
      </c>
      <c r="G107" s="3">
        <v>1</v>
      </c>
      <c r="H107" s="6">
        <v>1</v>
      </c>
    </row>
    <row r="108" spans="1:8">
      <c r="A108" s="153"/>
      <c r="B108" s="4">
        <v>176</v>
      </c>
      <c r="C108" s="4">
        <v>0</v>
      </c>
      <c r="D108" s="58">
        <f>'16w'!C77</f>
        <v>0</v>
      </c>
      <c r="E108" s="58">
        <f>'18w'!C77</f>
        <v>0</v>
      </c>
      <c r="F108" s="17">
        <v>1</v>
      </c>
      <c r="G108" s="17">
        <v>1</v>
      </c>
      <c r="H108" s="7">
        <v>1</v>
      </c>
    </row>
    <row r="109" spans="1:8">
      <c r="A109" s="153"/>
      <c r="B109" s="3">
        <v>177</v>
      </c>
      <c r="C109" s="3">
        <v>0</v>
      </c>
      <c r="D109" s="36">
        <f>'16w'!C78</f>
        <v>0</v>
      </c>
      <c r="E109" s="36">
        <f>'18w'!C78</f>
        <v>0</v>
      </c>
      <c r="F109" s="3">
        <v>1</v>
      </c>
      <c r="G109" s="3">
        <v>1</v>
      </c>
      <c r="H109" s="6">
        <v>1</v>
      </c>
    </row>
    <row r="110" spans="1:8">
      <c r="A110" s="153"/>
      <c r="B110" s="4">
        <v>178</v>
      </c>
      <c r="C110" s="4">
        <v>0</v>
      </c>
      <c r="D110" s="58">
        <f>'16w'!C79</f>
        <v>0</v>
      </c>
      <c r="E110" s="58">
        <f>'18w'!C79</f>
        <v>0</v>
      </c>
      <c r="F110" s="17">
        <v>0</v>
      </c>
      <c r="G110" s="17">
        <v>0</v>
      </c>
      <c r="H110" s="7">
        <v>1</v>
      </c>
    </row>
    <row r="111" spans="1:8">
      <c r="A111" s="153"/>
      <c r="B111" s="3">
        <v>179</v>
      </c>
      <c r="C111" s="33">
        <v>0</v>
      </c>
      <c r="D111" s="36">
        <f>'16w'!C80</f>
        <v>0</v>
      </c>
      <c r="E111" s="36">
        <f>'18w'!C80</f>
        <v>0</v>
      </c>
      <c r="F111" s="3">
        <v>0</v>
      </c>
      <c r="G111" s="3">
        <v>1</v>
      </c>
      <c r="H111" s="6">
        <v>1</v>
      </c>
    </row>
    <row r="112" spans="1:8">
      <c r="A112" s="154"/>
      <c r="B112" s="4">
        <v>180</v>
      </c>
      <c r="C112" s="4">
        <v>0</v>
      </c>
      <c r="D112" s="58">
        <v>1</v>
      </c>
      <c r="E112" s="58">
        <v>1</v>
      </c>
      <c r="F112" s="17">
        <v>1</v>
      </c>
      <c r="G112" s="17">
        <v>1</v>
      </c>
      <c r="H112" s="7">
        <v>1</v>
      </c>
    </row>
    <row r="113" spans="1:8">
      <c r="A113" s="152" t="s">
        <v>21</v>
      </c>
      <c r="B113" s="3">
        <v>181</v>
      </c>
      <c r="C113" s="3">
        <v>0</v>
      </c>
      <c r="D113" s="36">
        <f>'16w'!C82</f>
        <v>0</v>
      </c>
      <c r="E113" s="36">
        <f>'18w'!C82</f>
        <v>0</v>
      </c>
      <c r="F113" s="3">
        <v>0</v>
      </c>
      <c r="G113" s="3">
        <v>0</v>
      </c>
      <c r="H113" s="3">
        <v>0</v>
      </c>
    </row>
    <row r="114" spans="1:8">
      <c r="A114" s="153"/>
      <c r="B114" s="4">
        <v>182</v>
      </c>
      <c r="C114" s="4">
        <v>0</v>
      </c>
      <c r="D114" s="58">
        <f>'16w'!C83</f>
        <v>0</v>
      </c>
      <c r="E114" s="58">
        <f>'18w'!C83</f>
        <v>0</v>
      </c>
      <c r="F114" s="17">
        <v>0</v>
      </c>
      <c r="G114" s="17">
        <v>0</v>
      </c>
      <c r="H114" s="17">
        <v>0</v>
      </c>
    </row>
    <row r="115" spans="1:8">
      <c r="A115" s="153"/>
      <c r="B115" s="3">
        <v>183</v>
      </c>
      <c r="C115" s="33">
        <v>0</v>
      </c>
      <c r="D115" s="36">
        <f>'16w'!C84</f>
        <v>0</v>
      </c>
      <c r="E115" s="36">
        <f>'18w'!C84</f>
        <v>0</v>
      </c>
      <c r="F115" s="3">
        <v>0</v>
      </c>
      <c r="G115" s="3">
        <v>0</v>
      </c>
      <c r="H115" s="3">
        <v>0</v>
      </c>
    </row>
    <row r="116" spans="1:8">
      <c r="A116" s="153"/>
      <c r="B116" s="4">
        <v>184</v>
      </c>
      <c r="C116" s="4">
        <v>0</v>
      </c>
      <c r="D116" s="58">
        <f>'16w'!C85</f>
        <v>0</v>
      </c>
      <c r="E116" s="58">
        <f>'18w'!C85</f>
        <v>0</v>
      </c>
      <c r="F116" s="17">
        <v>0</v>
      </c>
      <c r="G116" s="17">
        <v>0</v>
      </c>
      <c r="H116" s="17">
        <v>0</v>
      </c>
    </row>
    <row r="117" spans="1:8">
      <c r="A117" s="154"/>
      <c r="B117" s="3">
        <v>185</v>
      </c>
      <c r="C117" s="3">
        <v>0</v>
      </c>
      <c r="D117" s="36">
        <f>'16w'!C86</f>
        <v>0</v>
      </c>
      <c r="E117" s="36">
        <f>'18w'!C86</f>
        <v>0</v>
      </c>
      <c r="F117" s="3">
        <v>0</v>
      </c>
      <c r="G117" s="3">
        <v>0</v>
      </c>
      <c r="H117" s="3">
        <v>0</v>
      </c>
    </row>
    <row r="118" spans="1:8">
      <c r="A118" s="152" t="s">
        <v>22</v>
      </c>
      <c r="B118" s="4">
        <v>191</v>
      </c>
      <c r="C118" s="4">
        <v>0</v>
      </c>
      <c r="D118" s="58">
        <f>'16w'!C87</f>
        <v>0</v>
      </c>
      <c r="E118" s="58">
        <f>'18w'!C87</f>
        <v>0</v>
      </c>
      <c r="F118" s="105" t="s">
        <v>64</v>
      </c>
      <c r="G118" s="105" t="s">
        <v>64</v>
      </c>
      <c r="H118" s="105" t="s">
        <v>64</v>
      </c>
    </row>
    <row r="119" spans="1:8">
      <c r="A119" s="153"/>
      <c r="B119" s="3">
        <v>192</v>
      </c>
      <c r="C119" s="33">
        <v>0</v>
      </c>
      <c r="D119" s="36">
        <f>'16w'!C88</f>
        <v>0</v>
      </c>
      <c r="E119" s="36">
        <f>'18w'!C88</f>
        <v>0</v>
      </c>
      <c r="F119" s="3">
        <v>1</v>
      </c>
      <c r="G119" s="3">
        <v>1</v>
      </c>
      <c r="H119" s="34">
        <v>1</v>
      </c>
    </row>
    <row r="120" spans="1:8">
      <c r="A120" s="153"/>
      <c r="B120" s="4">
        <v>193</v>
      </c>
      <c r="C120" s="4">
        <v>0</v>
      </c>
      <c r="D120" s="58">
        <f>'16w'!C89</f>
        <v>0</v>
      </c>
      <c r="E120" s="58">
        <f>'18w'!C89</f>
        <v>0</v>
      </c>
      <c r="F120" s="17">
        <v>1</v>
      </c>
      <c r="G120" s="17">
        <v>1</v>
      </c>
      <c r="H120" s="6">
        <v>1</v>
      </c>
    </row>
    <row r="121" spans="1:8">
      <c r="A121" s="153"/>
      <c r="B121" s="3">
        <v>194</v>
      </c>
      <c r="C121" s="3">
        <v>0</v>
      </c>
      <c r="D121" s="36">
        <f>'16w'!C90</f>
        <v>0</v>
      </c>
      <c r="E121" s="36">
        <f>'18w'!C90</f>
        <v>0</v>
      </c>
      <c r="F121" s="3">
        <v>0</v>
      </c>
      <c r="G121" s="3">
        <v>1</v>
      </c>
      <c r="H121" s="7">
        <v>1</v>
      </c>
    </row>
    <row r="122" spans="1:8">
      <c r="A122" s="153"/>
      <c r="B122" s="4">
        <v>195</v>
      </c>
      <c r="C122" s="4">
        <v>0</v>
      </c>
      <c r="D122" s="58">
        <f>'16w'!C91</f>
        <v>0</v>
      </c>
      <c r="E122" s="58">
        <f>'18w'!C91</f>
        <v>0</v>
      </c>
      <c r="F122" s="17">
        <v>0</v>
      </c>
      <c r="G122" s="17">
        <v>1</v>
      </c>
      <c r="H122" s="6">
        <v>1</v>
      </c>
    </row>
    <row r="123" spans="1:8">
      <c r="A123" s="153"/>
      <c r="B123" s="3">
        <v>196</v>
      </c>
      <c r="C123" s="33">
        <v>0</v>
      </c>
      <c r="D123" s="36">
        <f>'16w'!C92</f>
        <v>0</v>
      </c>
      <c r="E123" s="36">
        <f>'18w'!C92</f>
        <v>0</v>
      </c>
      <c r="F123" s="3">
        <v>0</v>
      </c>
      <c r="G123" s="3">
        <v>0</v>
      </c>
      <c r="H123" s="7">
        <v>1</v>
      </c>
    </row>
    <row r="124" spans="1:8">
      <c r="A124" s="153"/>
      <c r="B124" s="4">
        <v>197</v>
      </c>
      <c r="C124" s="4">
        <v>0</v>
      </c>
      <c r="D124" s="58">
        <f>'16w'!C93</f>
        <v>0</v>
      </c>
      <c r="E124" s="58">
        <f>'18w'!C93</f>
        <v>0</v>
      </c>
      <c r="F124" s="17">
        <v>0</v>
      </c>
      <c r="G124" s="135">
        <v>0</v>
      </c>
      <c r="H124" s="6">
        <v>0</v>
      </c>
    </row>
    <row r="125" spans="1:8">
      <c r="A125" s="153"/>
      <c r="B125" s="3">
        <v>198</v>
      </c>
      <c r="C125" s="3">
        <v>0</v>
      </c>
      <c r="D125" s="36">
        <f>'16w'!C94</f>
        <v>0</v>
      </c>
      <c r="E125" s="36">
        <f>'18w'!C94</f>
        <v>0</v>
      </c>
      <c r="F125" s="3">
        <v>0</v>
      </c>
      <c r="G125" s="136">
        <v>1</v>
      </c>
      <c r="H125" s="7">
        <v>0</v>
      </c>
    </row>
    <row r="126" spans="1:8">
      <c r="A126" s="153"/>
      <c r="B126" s="4">
        <v>199</v>
      </c>
      <c r="C126" s="4">
        <v>0</v>
      </c>
      <c r="D126" s="58">
        <f>'16w'!C95</f>
        <v>0</v>
      </c>
      <c r="E126" s="58">
        <f>'18w'!C95</f>
        <v>0</v>
      </c>
      <c r="F126" s="17">
        <v>0</v>
      </c>
      <c r="G126" s="17">
        <v>1</v>
      </c>
      <c r="H126" s="6">
        <v>1</v>
      </c>
    </row>
    <row r="127" spans="1:8">
      <c r="A127" s="153"/>
      <c r="B127" s="3">
        <v>200</v>
      </c>
      <c r="C127" s="33">
        <v>0</v>
      </c>
      <c r="D127" s="36">
        <f>'16w'!C96</f>
        <v>0</v>
      </c>
      <c r="E127" s="36">
        <f>'18w'!C96</f>
        <v>0</v>
      </c>
      <c r="F127" s="3">
        <v>0</v>
      </c>
      <c r="G127" s="3">
        <v>1</v>
      </c>
      <c r="H127" s="7">
        <v>1</v>
      </c>
    </row>
    <row r="128" spans="1:8">
      <c r="A128" s="153"/>
      <c r="B128" s="4">
        <v>201</v>
      </c>
      <c r="C128" s="4">
        <v>0</v>
      </c>
      <c r="D128" s="58">
        <f>'16w'!C97</f>
        <v>0</v>
      </c>
      <c r="E128" s="58">
        <f>'18w'!C97</f>
        <v>0</v>
      </c>
      <c r="F128" s="17">
        <v>0</v>
      </c>
      <c r="G128" s="17">
        <v>1</v>
      </c>
      <c r="H128" s="6">
        <v>1</v>
      </c>
    </row>
    <row r="129" spans="1:8">
      <c r="A129" s="153"/>
      <c r="B129" s="3">
        <v>202</v>
      </c>
      <c r="C129" s="3">
        <v>0</v>
      </c>
      <c r="D129" s="36">
        <f>'16w'!C98</f>
        <v>0</v>
      </c>
      <c r="E129" s="36">
        <f>'18w'!C98</f>
        <v>0</v>
      </c>
      <c r="F129" s="3">
        <v>0</v>
      </c>
      <c r="G129" s="3">
        <v>1</v>
      </c>
      <c r="H129" s="7">
        <v>1</v>
      </c>
    </row>
    <row r="130" spans="1:8">
      <c r="A130" s="153"/>
      <c r="B130" s="4">
        <v>203</v>
      </c>
      <c r="C130" s="4">
        <v>0</v>
      </c>
      <c r="D130" s="58">
        <f>'16w'!C99</f>
        <v>0</v>
      </c>
      <c r="E130" s="58">
        <f>'18w'!C99</f>
        <v>0</v>
      </c>
      <c r="F130" s="17">
        <v>1</v>
      </c>
      <c r="G130" s="17">
        <v>1</v>
      </c>
      <c r="H130" s="6">
        <v>1</v>
      </c>
    </row>
    <row r="131" spans="1:8">
      <c r="A131" s="153"/>
      <c r="B131" s="3">
        <v>204</v>
      </c>
      <c r="C131" s="33">
        <v>0</v>
      </c>
      <c r="D131" s="36">
        <f>'16w'!C100</f>
        <v>0</v>
      </c>
      <c r="E131" s="36">
        <f>'18w'!C100</f>
        <v>0</v>
      </c>
      <c r="F131" s="3">
        <v>0</v>
      </c>
      <c r="G131" s="3">
        <v>1</v>
      </c>
      <c r="H131" s="7">
        <v>1</v>
      </c>
    </row>
    <row r="132" spans="1:8">
      <c r="A132" s="153"/>
      <c r="B132" s="4">
        <v>205</v>
      </c>
      <c r="C132" s="4">
        <v>0</v>
      </c>
      <c r="D132" s="58">
        <f>'16w'!C101</f>
        <v>0</v>
      </c>
      <c r="E132" s="58">
        <f>'18w'!C101</f>
        <v>0</v>
      </c>
      <c r="F132" s="17">
        <v>1</v>
      </c>
      <c r="G132" s="17">
        <v>1</v>
      </c>
      <c r="H132" s="6">
        <v>1</v>
      </c>
    </row>
    <row r="133" spans="1:8">
      <c r="A133" s="153"/>
      <c r="B133" s="3">
        <v>206</v>
      </c>
      <c r="C133" s="3">
        <v>0</v>
      </c>
      <c r="D133" s="36">
        <f>'16w'!C102</f>
        <v>0</v>
      </c>
      <c r="E133" s="36">
        <f>'18w'!C102</f>
        <v>0</v>
      </c>
      <c r="F133" s="3">
        <v>0</v>
      </c>
      <c r="G133" s="3">
        <v>1</v>
      </c>
      <c r="H133" s="7">
        <v>1</v>
      </c>
    </row>
    <row r="134" spans="1:8">
      <c r="A134" s="153"/>
      <c r="B134" s="4">
        <v>207</v>
      </c>
      <c r="C134" s="4">
        <v>0</v>
      </c>
      <c r="D134" s="58">
        <f>'16w'!C103</f>
        <v>0</v>
      </c>
      <c r="E134" s="58">
        <f>'18w'!C103</f>
        <v>0</v>
      </c>
      <c r="F134" s="17">
        <v>0</v>
      </c>
      <c r="G134" s="135">
        <v>0</v>
      </c>
      <c r="H134" s="6">
        <v>0</v>
      </c>
    </row>
    <row r="135" spans="1:8">
      <c r="A135" s="153"/>
      <c r="B135" s="3">
        <v>208</v>
      </c>
      <c r="C135" s="33">
        <v>0</v>
      </c>
      <c r="D135" s="36">
        <f>'16w'!C104</f>
        <v>0</v>
      </c>
      <c r="E135" s="36">
        <f>'18w'!C104</f>
        <v>0</v>
      </c>
      <c r="F135" s="3">
        <v>0</v>
      </c>
      <c r="G135" s="3">
        <v>0</v>
      </c>
      <c r="H135" s="7">
        <v>0</v>
      </c>
    </row>
    <row r="136" spans="1:8">
      <c r="A136" s="153"/>
      <c r="B136" s="4">
        <v>209</v>
      </c>
      <c r="C136" s="4">
        <v>0</v>
      </c>
      <c r="D136" s="58">
        <f>'16w'!C105</f>
        <v>0</v>
      </c>
      <c r="E136" s="58">
        <f>'18w'!C105</f>
        <v>0</v>
      </c>
      <c r="F136" s="17">
        <v>0</v>
      </c>
      <c r="G136" s="17">
        <v>0</v>
      </c>
      <c r="H136" s="6">
        <v>0</v>
      </c>
    </row>
    <row r="137" spans="1:8">
      <c r="A137" s="154"/>
      <c r="B137" s="3">
        <v>210</v>
      </c>
      <c r="C137" s="3">
        <v>0</v>
      </c>
      <c r="D137" s="36">
        <f>'16w'!C106</f>
        <v>0</v>
      </c>
      <c r="E137" s="36">
        <v>1</v>
      </c>
      <c r="F137" s="3">
        <v>1</v>
      </c>
      <c r="G137" s="3">
        <v>1</v>
      </c>
      <c r="H137" s="7">
        <v>1</v>
      </c>
    </row>
    <row r="138" spans="1:8" ht="18.649999999999999" customHeight="1">
      <c r="A138" s="101" t="s">
        <v>23</v>
      </c>
      <c r="B138" s="4">
        <v>211</v>
      </c>
      <c r="C138" s="4">
        <v>0</v>
      </c>
      <c r="D138" s="58">
        <f>'16w'!C107</f>
        <v>0</v>
      </c>
      <c r="E138" s="58">
        <f>'18w'!C107</f>
        <v>0</v>
      </c>
      <c r="F138" s="17">
        <v>0</v>
      </c>
      <c r="G138" s="17">
        <v>0</v>
      </c>
      <c r="H138" s="17">
        <v>0</v>
      </c>
    </row>
    <row r="139" spans="1:8">
      <c r="A139" s="101" t="s">
        <v>24</v>
      </c>
      <c r="B139" s="3">
        <v>212</v>
      </c>
      <c r="C139" s="33">
        <v>0</v>
      </c>
      <c r="D139" s="36">
        <f>'16w'!C108</f>
        <v>0</v>
      </c>
      <c r="E139" s="36">
        <f>'18w'!C108</f>
        <v>0</v>
      </c>
      <c r="F139" s="3">
        <v>0</v>
      </c>
      <c r="G139" s="3">
        <v>0</v>
      </c>
      <c r="H139" s="3">
        <v>0</v>
      </c>
    </row>
    <row r="140" spans="1:8">
      <c r="A140" s="101" t="s">
        <v>25</v>
      </c>
      <c r="B140" s="4">
        <v>213</v>
      </c>
      <c r="C140" s="4">
        <v>0</v>
      </c>
      <c r="D140" s="58">
        <f>'16w'!C109</f>
        <v>0</v>
      </c>
      <c r="E140" s="58">
        <f>'18w'!C109</f>
        <v>0</v>
      </c>
      <c r="F140" s="17">
        <v>0</v>
      </c>
      <c r="G140" s="17">
        <v>0</v>
      </c>
      <c r="H140" s="17">
        <v>0</v>
      </c>
    </row>
    <row r="141" spans="1:8">
      <c r="A141" s="152" t="s">
        <v>26</v>
      </c>
      <c r="B141" s="3">
        <v>214</v>
      </c>
      <c r="C141" s="3">
        <v>0</v>
      </c>
      <c r="D141" s="36">
        <f>'16w'!C110</f>
        <v>0</v>
      </c>
      <c r="E141" s="36">
        <f>'18w'!C110</f>
        <v>0</v>
      </c>
      <c r="F141" s="3">
        <v>0</v>
      </c>
      <c r="G141" s="3">
        <v>0</v>
      </c>
      <c r="H141" s="6">
        <v>1</v>
      </c>
    </row>
    <row r="142" spans="1:8">
      <c r="A142" s="153"/>
      <c r="B142" s="4">
        <v>215</v>
      </c>
      <c r="C142" s="4">
        <v>0</v>
      </c>
      <c r="D142" s="58">
        <v>1</v>
      </c>
      <c r="E142" s="58">
        <v>1</v>
      </c>
      <c r="F142" s="17">
        <v>1</v>
      </c>
      <c r="G142" s="17">
        <v>1</v>
      </c>
      <c r="H142" s="7">
        <v>1</v>
      </c>
    </row>
    <row r="143" spans="1:8">
      <c r="A143" s="153"/>
      <c r="B143" s="3">
        <v>216</v>
      </c>
      <c r="C143" s="33">
        <v>0</v>
      </c>
      <c r="D143" s="36">
        <v>1</v>
      </c>
      <c r="E143" s="36">
        <v>1</v>
      </c>
      <c r="F143" s="3">
        <v>1</v>
      </c>
      <c r="G143" s="3">
        <v>1</v>
      </c>
      <c r="H143" s="6">
        <v>1</v>
      </c>
    </row>
    <row r="144" spans="1:8">
      <c r="A144" s="153"/>
      <c r="B144" s="4">
        <v>217</v>
      </c>
      <c r="C144" s="4">
        <v>0</v>
      </c>
      <c r="D144" s="58">
        <f>'16w'!C113</f>
        <v>0</v>
      </c>
      <c r="E144" s="58">
        <f>'18w'!C113</f>
        <v>0</v>
      </c>
      <c r="F144" s="17">
        <v>1</v>
      </c>
      <c r="G144" s="17">
        <v>1</v>
      </c>
      <c r="H144" s="7">
        <v>1</v>
      </c>
    </row>
    <row r="145" spans="1:8">
      <c r="A145" s="153"/>
      <c r="B145" s="3">
        <v>218</v>
      </c>
      <c r="C145" s="3">
        <v>0</v>
      </c>
      <c r="D145" s="36">
        <f>'16w'!C114</f>
        <v>0</v>
      </c>
      <c r="E145" s="36">
        <f>'18w'!C114</f>
        <v>0</v>
      </c>
      <c r="F145" s="3">
        <v>1</v>
      </c>
      <c r="G145" s="3">
        <v>1</v>
      </c>
      <c r="H145" s="6">
        <v>1</v>
      </c>
    </row>
    <row r="146" spans="1:8">
      <c r="A146" s="154"/>
      <c r="B146" s="4">
        <v>219</v>
      </c>
      <c r="C146" s="4">
        <v>0</v>
      </c>
      <c r="D146" s="58">
        <f>'16w'!C115</f>
        <v>0</v>
      </c>
      <c r="E146" s="58">
        <f>'18w'!C115</f>
        <v>0</v>
      </c>
      <c r="F146" s="17">
        <v>1</v>
      </c>
      <c r="G146" s="17">
        <v>1</v>
      </c>
      <c r="H146" s="7">
        <v>1</v>
      </c>
    </row>
    <row r="147" spans="1:8">
      <c r="A147" s="152" t="s">
        <v>27</v>
      </c>
      <c r="B147" s="3">
        <v>220</v>
      </c>
      <c r="C147" s="33">
        <v>0</v>
      </c>
      <c r="D147" s="36">
        <f>'16w'!C116</f>
        <v>0</v>
      </c>
      <c r="E147" s="36">
        <f>'18w'!C116</f>
        <v>0</v>
      </c>
      <c r="F147" s="3">
        <v>1</v>
      </c>
      <c r="G147" s="3">
        <v>1</v>
      </c>
      <c r="H147" s="6">
        <v>1</v>
      </c>
    </row>
    <row r="148" spans="1:8">
      <c r="A148" s="153"/>
      <c r="B148" s="4">
        <v>221</v>
      </c>
      <c r="C148" s="4">
        <v>0</v>
      </c>
      <c r="D148" s="58">
        <f>'16w'!C117</f>
        <v>0</v>
      </c>
      <c r="E148" s="58">
        <f>'18w'!C117</f>
        <v>0</v>
      </c>
      <c r="F148" s="17">
        <v>1</v>
      </c>
      <c r="G148" s="17">
        <v>1</v>
      </c>
      <c r="H148" s="7">
        <v>1</v>
      </c>
    </row>
    <row r="149" spans="1:8">
      <c r="A149" s="153"/>
      <c r="B149" s="3">
        <v>222</v>
      </c>
      <c r="C149" s="3">
        <v>0</v>
      </c>
      <c r="D149" s="36">
        <f>'16w'!C118</f>
        <v>0</v>
      </c>
      <c r="E149" s="36">
        <f>'18w'!C118</f>
        <v>0</v>
      </c>
      <c r="F149" s="3">
        <v>1</v>
      </c>
      <c r="G149" s="3">
        <v>1</v>
      </c>
      <c r="H149" s="6">
        <v>1</v>
      </c>
    </row>
    <row r="150" spans="1:8">
      <c r="A150" s="153"/>
      <c r="B150" s="4">
        <v>223</v>
      </c>
      <c r="C150" s="4">
        <v>0</v>
      </c>
      <c r="D150" s="58">
        <f>'16w'!C119</f>
        <v>0</v>
      </c>
      <c r="E150" s="58">
        <f>'18w'!C119</f>
        <v>0</v>
      </c>
      <c r="F150" s="17">
        <v>1</v>
      </c>
      <c r="G150" s="17">
        <v>1</v>
      </c>
      <c r="H150" s="7">
        <v>1</v>
      </c>
    </row>
    <row r="151" spans="1:8">
      <c r="A151" s="153"/>
      <c r="B151" s="3">
        <v>224</v>
      </c>
      <c r="C151" s="33">
        <v>0</v>
      </c>
      <c r="D151" s="36">
        <f>'16w'!C120</f>
        <v>0</v>
      </c>
      <c r="E151" s="36">
        <f>'18w'!C120</f>
        <v>0</v>
      </c>
      <c r="F151" s="3">
        <v>1</v>
      </c>
      <c r="G151" s="3">
        <v>1</v>
      </c>
      <c r="H151" s="6">
        <v>1</v>
      </c>
    </row>
    <row r="152" spans="1:8">
      <c r="A152" s="154"/>
      <c r="B152" s="4">
        <v>225</v>
      </c>
      <c r="C152" s="4">
        <v>0</v>
      </c>
      <c r="D152" s="58">
        <f>'16w'!C121</f>
        <v>0</v>
      </c>
      <c r="E152" s="58">
        <f>'18w'!C121</f>
        <v>0</v>
      </c>
      <c r="F152" s="17">
        <v>1</v>
      </c>
      <c r="G152" s="17">
        <v>1</v>
      </c>
      <c r="H152" s="7">
        <v>1</v>
      </c>
    </row>
    <row r="153" spans="1:8">
      <c r="A153" s="152" t="s">
        <v>28</v>
      </c>
      <c r="B153" s="3">
        <v>226</v>
      </c>
      <c r="C153" s="3">
        <v>0</v>
      </c>
      <c r="D153" s="36">
        <f>'16w'!C122</f>
        <v>0</v>
      </c>
      <c r="E153" s="36">
        <f>'18w'!C122</f>
        <v>0</v>
      </c>
      <c r="F153" s="3">
        <v>0</v>
      </c>
      <c r="G153" s="3">
        <v>1</v>
      </c>
      <c r="H153" s="6">
        <v>1</v>
      </c>
    </row>
    <row r="154" spans="1:8">
      <c r="A154" s="153"/>
      <c r="B154" s="4">
        <v>227</v>
      </c>
      <c r="C154" s="4">
        <v>0</v>
      </c>
      <c r="D154" s="58">
        <f>'16w'!C123</f>
        <v>0</v>
      </c>
      <c r="E154" s="58">
        <f>'18w'!C123</f>
        <v>0</v>
      </c>
      <c r="F154" s="17">
        <v>0</v>
      </c>
      <c r="G154" s="17">
        <v>1</v>
      </c>
      <c r="H154" s="7">
        <v>1</v>
      </c>
    </row>
    <row r="155" spans="1:8">
      <c r="A155" s="153"/>
      <c r="B155" s="3">
        <v>228</v>
      </c>
      <c r="C155" s="33">
        <v>0</v>
      </c>
      <c r="D155" s="36">
        <f>'16w'!C124</f>
        <v>0</v>
      </c>
      <c r="E155" s="36">
        <f>'18w'!C124</f>
        <v>0</v>
      </c>
      <c r="F155" s="3">
        <v>0</v>
      </c>
      <c r="G155" s="3">
        <v>1</v>
      </c>
      <c r="H155" s="6">
        <v>1</v>
      </c>
    </row>
    <row r="156" spans="1:8">
      <c r="A156" s="153"/>
      <c r="B156" s="4">
        <v>229</v>
      </c>
      <c r="C156" s="4">
        <v>0</v>
      </c>
      <c r="D156" s="58">
        <f>'16w'!C125</f>
        <v>0</v>
      </c>
      <c r="E156" s="58">
        <f>'18w'!C125</f>
        <v>0</v>
      </c>
      <c r="F156" s="17">
        <v>0</v>
      </c>
      <c r="G156" s="17">
        <v>1</v>
      </c>
      <c r="H156" s="7">
        <v>1</v>
      </c>
    </row>
    <row r="157" spans="1:8">
      <c r="A157" s="153"/>
      <c r="B157" s="3">
        <v>230</v>
      </c>
      <c r="C157" s="3">
        <v>0</v>
      </c>
      <c r="D157" s="36">
        <f>'16w'!C126</f>
        <v>0</v>
      </c>
      <c r="E157" s="36">
        <f>'18w'!C126</f>
        <v>0</v>
      </c>
      <c r="F157" s="3">
        <v>0</v>
      </c>
      <c r="G157" s="3">
        <v>1</v>
      </c>
      <c r="H157" s="6">
        <v>1</v>
      </c>
    </row>
    <row r="158" spans="1:8">
      <c r="A158" s="154"/>
      <c r="B158" s="4">
        <v>231</v>
      </c>
      <c r="C158" s="4">
        <v>0</v>
      </c>
      <c r="D158" s="58">
        <f>'16w'!C127</f>
        <v>0</v>
      </c>
      <c r="E158" s="58">
        <f>'18w'!C127</f>
        <v>0</v>
      </c>
      <c r="F158" s="17">
        <v>0</v>
      </c>
      <c r="G158" s="17">
        <v>1</v>
      </c>
      <c r="H158" s="34">
        <v>1</v>
      </c>
    </row>
  </sheetData>
  <mergeCells count="24">
    <mergeCell ref="A147:A152"/>
    <mergeCell ref="A153:A158"/>
    <mergeCell ref="A68:A87"/>
    <mergeCell ref="A88:A92"/>
    <mergeCell ref="A93:A112"/>
    <mergeCell ref="A113:A117"/>
    <mergeCell ref="A118:A137"/>
    <mergeCell ref="A141:A146"/>
    <mergeCell ref="C1:H1"/>
    <mergeCell ref="J1:P1"/>
    <mergeCell ref="S1:Y1"/>
    <mergeCell ref="A3:A6"/>
    <mergeCell ref="A63:A67"/>
    <mergeCell ref="A7:A12"/>
    <mergeCell ref="A13:A16"/>
    <mergeCell ref="A17:A22"/>
    <mergeCell ref="A23:A26"/>
    <mergeCell ref="A27:A32"/>
    <mergeCell ref="A33:A36"/>
    <mergeCell ref="A37:A42"/>
    <mergeCell ref="A43:A46"/>
    <mergeCell ref="A47:A52"/>
    <mergeCell ref="A53:A56"/>
    <mergeCell ref="A57:A62"/>
  </mergeCells>
  <phoneticPr fontId="7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L158"/>
  <sheetViews>
    <sheetView tabSelected="1" zoomScale="85" zoomScaleNormal="85" workbookViewId="0">
      <pane ySplit="1" topLeftCell="A139" activePane="bottomLeft" state="frozen"/>
      <selection pane="bottomLeft" activeCell="F75" sqref="F75"/>
    </sheetView>
  </sheetViews>
  <sheetFormatPr defaultRowHeight="14.5"/>
  <cols>
    <col min="1" max="1" width="12.6328125" style="132" customWidth="1"/>
    <col min="2" max="2" width="6.81640625" style="4" customWidth="1"/>
    <col min="4" max="5" width="9" style="37"/>
    <col min="15" max="15" width="9" style="131"/>
    <col min="16" max="16" width="9.6328125" customWidth="1"/>
    <col min="23" max="23" width="11.08984375" customWidth="1"/>
    <col min="30" max="30" width="10.6328125" customWidth="1"/>
  </cols>
  <sheetData>
    <row r="1" spans="1:38" ht="17" thickBot="1">
      <c r="A1" s="132" t="s">
        <v>0</v>
      </c>
      <c r="B1" s="132" t="s">
        <v>1</v>
      </c>
      <c r="C1" s="150" t="s">
        <v>29</v>
      </c>
      <c r="D1" s="150"/>
      <c r="E1" s="150"/>
      <c r="F1" s="150"/>
      <c r="G1" s="150"/>
      <c r="H1" s="150"/>
      <c r="I1" s="151" t="s">
        <v>36</v>
      </c>
      <c r="J1" s="150"/>
      <c r="K1" s="150"/>
      <c r="L1" s="150"/>
      <c r="M1" s="150"/>
      <c r="N1" s="150"/>
      <c r="P1" s="155" t="s">
        <v>59</v>
      </c>
      <c r="Q1" s="155"/>
      <c r="R1" s="155"/>
      <c r="S1" s="155"/>
      <c r="T1" s="155"/>
      <c r="U1" s="155"/>
      <c r="V1" s="155"/>
      <c r="W1" s="155"/>
      <c r="X1" s="155"/>
      <c r="Y1" s="155"/>
      <c r="Z1" s="155"/>
      <c r="AA1" s="155"/>
      <c r="AB1" s="155"/>
      <c r="AD1" s="60"/>
      <c r="AE1" s="156" t="s">
        <v>43</v>
      </c>
      <c r="AF1" s="157"/>
      <c r="AG1" s="157"/>
      <c r="AH1" s="157"/>
      <c r="AI1" s="157"/>
      <c r="AJ1" s="157"/>
      <c r="AK1" s="158"/>
    </row>
    <row r="2" spans="1:38" ht="15" thickBot="1">
      <c r="A2" s="1" t="s">
        <v>2</v>
      </c>
      <c r="B2" s="2" t="s">
        <v>3</v>
      </c>
      <c r="C2" s="130">
        <v>14</v>
      </c>
      <c r="D2" s="35">
        <v>16</v>
      </c>
      <c r="E2" s="35">
        <v>18</v>
      </c>
      <c r="F2" s="130">
        <v>20</v>
      </c>
      <c r="G2" s="130">
        <v>22</v>
      </c>
      <c r="H2" s="130">
        <v>24</v>
      </c>
      <c r="I2" s="133">
        <v>14</v>
      </c>
      <c r="J2" s="130">
        <v>16</v>
      </c>
      <c r="K2" s="130">
        <v>18</v>
      </c>
      <c r="L2" s="130">
        <v>20</v>
      </c>
      <c r="M2" s="130">
        <v>22</v>
      </c>
      <c r="N2" s="130">
        <v>24</v>
      </c>
      <c r="P2" s="97"/>
      <c r="Q2" s="95">
        <v>14</v>
      </c>
      <c r="R2" s="94">
        <v>16</v>
      </c>
      <c r="S2" s="94">
        <v>18</v>
      </c>
      <c r="T2" s="95">
        <v>20</v>
      </c>
      <c r="U2" s="95">
        <v>22</v>
      </c>
      <c r="V2" s="95">
        <v>24</v>
      </c>
      <c r="W2" s="93">
        <v>14</v>
      </c>
      <c r="X2" s="94">
        <v>16</v>
      </c>
      <c r="Y2" s="94">
        <v>18</v>
      </c>
      <c r="Z2" s="95">
        <v>20</v>
      </c>
      <c r="AA2" s="95">
        <v>22</v>
      </c>
      <c r="AB2" s="95">
        <v>24</v>
      </c>
      <c r="AD2" s="61" t="s">
        <v>44</v>
      </c>
      <c r="AE2" s="17" t="s">
        <v>45</v>
      </c>
      <c r="AF2" s="17" t="s">
        <v>46</v>
      </c>
      <c r="AG2" s="17" t="s">
        <v>47</v>
      </c>
      <c r="AH2" s="17" t="s">
        <v>48</v>
      </c>
      <c r="AI2" s="17" t="s">
        <v>49</v>
      </c>
      <c r="AJ2" s="17" t="s">
        <v>50</v>
      </c>
      <c r="AK2" s="62" t="s">
        <v>51</v>
      </c>
      <c r="AL2" s="85" t="s">
        <v>60</v>
      </c>
    </row>
    <row r="3" spans="1:38">
      <c r="A3" s="159" t="s">
        <v>5</v>
      </c>
      <c r="B3" s="33">
        <v>61</v>
      </c>
      <c r="C3" s="33">
        <v>0</v>
      </c>
      <c r="D3" s="56"/>
      <c r="E3" s="56"/>
      <c r="F3" s="53"/>
      <c r="G3" s="53"/>
      <c r="H3" s="53"/>
      <c r="I3" s="33">
        <v>0</v>
      </c>
      <c r="J3" s="53"/>
      <c r="K3" s="53"/>
      <c r="L3" s="53"/>
      <c r="M3" s="53"/>
      <c r="N3" s="53"/>
      <c r="P3" s="96" t="s">
        <v>37</v>
      </c>
      <c r="Q3" s="92">
        <f>SUM(C3:C6,C33:C36,C138)</f>
        <v>0</v>
      </c>
      <c r="R3" s="92">
        <f>SUM(D3:D6,D33:D36,D138)/10</f>
        <v>0</v>
      </c>
      <c r="S3" s="92">
        <f>SUM(E3:E6,E33:E36,E138)/10</f>
        <v>0</v>
      </c>
      <c r="T3" s="92">
        <f>SUM(F3:F6,F33:F36,F138)/10</f>
        <v>0</v>
      </c>
      <c r="U3" s="92">
        <f>SUM(G3:G6,G33:G36,G138)/6</f>
        <v>0</v>
      </c>
      <c r="V3" s="92">
        <f>SUM(H3:H6,H33:H36,H138)</f>
        <v>0</v>
      </c>
      <c r="W3" s="91">
        <f>SUM(I3:I6,I33:I36,I138)</f>
        <v>0</v>
      </c>
      <c r="X3" s="92">
        <f>SUM(J3:J6,J33:J36,J138)/10</f>
        <v>0</v>
      </c>
      <c r="Y3" s="92">
        <f>SUM(K3:K6,K33:K36,K138)/10</f>
        <v>0</v>
      </c>
      <c r="Z3" s="92">
        <f>SUM(L3:L6,L33:L36,L138)/10</f>
        <v>0</v>
      </c>
      <c r="AA3" s="92">
        <f>SUM(M3:M6,M33:M36,M138)/6</f>
        <v>0</v>
      </c>
      <c r="AB3" s="92">
        <f>SUM(N3:N6,N33:N36,N138)</f>
        <v>0</v>
      </c>
      <c r="AD3" s="61" t="s">
        <v>37</v>
      </c>
      <c r="AE3" s="63">
        <v>2</v>
      </c>
      <c r="AF3" s="63">
        <v>4</v>
      </c>
      <c r="AG3" s="63">
        <v>4</v>
      </c>
      <c r="AH3" s="63">
        <v>4</v>
      </c>
      <c r="AI3" s="17">
        <v>4</v>
      </c>
      <c r="AJ3" s="17">
        <v>5</v>
      </c>
      <c r="AK3" s="62">
        <v>1</v>
      </c>
      <c r="AL3">
        <f>SUM(AI3:AK3)</f>
        <v>10</v>
      </c>
    </row>
    <row r="4" spans="1:38">
      <c r="A4" s="159"/>
      <c r="B4" s="4">
        <v>62</v>
      </c>
      <c r="C4" s="4">
        <v>0</v>
      </c>
      <c r="D4" s="57"/>
      <c r="E4" s="57"/>
      <c r="F4" s="54"/>
      <c r="G4" s="54"/>
      <c r="H4" s="54"/>
      <c r="I4" s="4">
        <v>0</v>
      </c>
      <c r="J4" s="54"/>
      <c r="K4" s="54"/>
      <c r="L4" s="54"/>
      <c r="M4" s="54"/>
      <c r="N4" s="54"/>
      <c r="P4" s="86" t="s">
        <v>38</v>
      </c>
      <c r="Q4" s="55">
        <f>SUM(C7:C12,C37:C42,C68:C87,C141:C146)</f>
        <v>0</v>
      </c>
      <c r="R4" s="55">
        <f>SUM(D7:D12,D37:D42,D68:D87,D141:D146)/32</f>
        <v>5.8331650000000013E-2</v>
      </c>
      <c r="S4" s="55">
        <f>SUM(E7:E12,E37:E42,E68:E87,E141:E146)/32</f>
        <v>0.18910840000000004</v>
      </c>
      <c r="T4" s="55">
        <f>SUM(F7:F12,F37:F42,F68:F87,F141:F146)/32</f>
        <v>0.59933659500000014</v>
      </c>
      <c r="U4" s="55">
        <f>SUM(G7:G12,G37:G42,G68:G87,G141:G146)/26</f>
        <v>4.6966061538461545</v>
      </c>
      <c r="V4" s="55">
        <f>SUM(H68:H87,H141:H146)/26</f>
        <v>16.640048928000002</v>
      </c>
      <c r="W4" s="89">
        <f>SUM(I7:I12,I37:I42,I68:I87,I141:I146)</f>
        <v>0</v>
      </c>
      <c r="X4" s="55">
        <f>SUM(J7:J12,J37:J42,J68:J87,J141:J146)/32</f>
        <v>0.1875</v>
      </c>
      <c r="Y4" s="55">
        <f>SUM(K7:K12,K37:K42,K68:K87,K141:K146)/32</f>
        <v>0.5</v>
      </c>
      <c r="Z4" s="55">
        <f>SUM(L7:L12,L37:L42,L68:L87,L141:L146)/32</f>
        <v>1.1875</v>
      </c>
      <c r="AA4" s="55">
        <f>SUM(M7:M12,M37:M42,M68:M87,M141:M146)/26</f>
        <v>4.384615384615385</v>
      </c>
      <c r="AB4" s="55">
        <f>SUM(N68:N87,N141:N146)/26</f>
        <v>7.4615384615384617</v>
      </c>
      <c r="AD4" s="61" t="s">
        <v>52</v>
      </c>
      <c r="AE4" s="63">
        <v>2</v>
      </c>
      <c r="AF4" s="63">
        <v>6</v>
      </c>
      <c r="AG4" s="63">
        <v>6</v>
      </c>
      <c r="AH4" s="63">
        <v>6</v>
      </c>
      <c r="AI4" s="17">
        <v>6</v>
      </c>
      <c r="AJ4" s="17">
        <v>20</v>
      </c>
      <c r="AK4" s="62">
        <v>6</v>
      </c>
      <c r="AL4">
        <f t="shared" ref="AL4:AL8" si="0">SUM(AI4:AK4)</f>
        <v>32</v>
      </c>
    </row>
    <row r="5" spans="1:38">
      <c r="A5" s="159"/>
      <c r="B5" s="3">
        <v>63</v>
      </c>
      <c r="C5" s="3">
        <v>0</v>
      </c>
      <c r="D5" s="56"/>
      <c r="E5" s="56"/>
      <c r="F5" s="54"/>
      <c r="G5" s="54"/>
      <c r="H5" s="54"/>
      <c r="I5" s="3">
        <v>0</v>
      </c>
      <c r="J5" s="53"/>
      <c r="K5" s="53"/>
      <c r="L5" s="54"/>
      <c r="M5" s="54"/>
      <c r="N5" s="54"/>
      <c r="P5" s="86" t="s">
        <v>39</v>
      </c>
      <c r="Q5" s="55">
        <f>SUM(C13:C16,C43:C46,C88:C92,C140)</f>
        <v>0</v>
      </c>
      <c r="R5" s="55">
        <f>SUM(D13:D16,D43:D46,D88:D92,D140)/10</f>
        <v>0</v>
      </c>
      <c r="S5" s="55">
        <f>SUM(E13:E16,E43:E46,E88:E92,E140)/10</f>
        <v>0</v>
      </c>
      <c r="T5" s="55">
        <f>SUM(F13:F16,F43:F46,F88:F92,F140)/10</f>
        <v>0</v>
      </c>
      <c r="U5" s="55">
        <f>SUM(G13:G16,G43:G46,G88:G92,G140)/6</f>
        <v>0</v>
      </c>
      <c r="V5" s="55">
        <f>SUM(H13:H16,H43:H46,H88:H92,H140)</f>
        <v>0</v>
      </c>
      <c r="W5" s="89">
        <f>SUM(I13:I16,I43:I46,I88:I92,I140)</f>
        <v>0</v>
      </c>
      <c r="X5" s="55">
        <f>SUM(J13:J16,J43:J46,J88:J92,J140)/10</f>
        <v>0</v>
      </c>
      <c r="Y5" s="55">
        <f>SUM(K13:K16,K43:K46,K88:K92,K140)/10</f>
        <v>0</v>
      </c>
      <c r="Z5" s="55">
        <f>SUM(L13:L16,L43:L46,L88:L92,L140)/10</f>
        <v>0</v>
      </c>
      <c r="AA5" s="55">
        <f>SUM(M13:M16,M43:M46,M88:M92,M140)/6</f>
        <v>0</v>
      </c>
      <c r="AB5" s="55">
        <f>SUM(N13:N16,N43:N46,N88:N92,N140)</f>
        <v>0</v>
      </c>
      <c r="AD5" s="64" t="s">
        <v>53</v>
      </c>
      <c r="AE5" s="65">
        <v>2</v>
      </c>
      <c r="AF5" s="65">
        <v>4</v>
      </c>
      <c r="AG5" s="65">
        <v>4</v>
      </c>
      <c r="AH5" s="65">
        <v>4</v>
      </c>
      <c r="AI5" s="66">
        <v>4</v>
      </c>
      <c r="AJ5" s="66">
        <v>5</v>
      </c>
      <c r="AK5" s="67">
        <v>1</v>
      </c>
      <c r="AL5">
        <f t="shared" si="0"/>
        <v>10</v>
      </c>
    </row>
    <row r="6" spans="1:38" ht="14.4" customHeight="1">
      <c r="A6" s="159"/>
      <c r="B6" s="4">
        <v>64</v>
      </c>
      <c r="C6" s="4">
        <v>0</v>
      </c>
      <c r="D6" s="57"/>
      <c r="E6" s="57"/>
      <c r="F6" s="54"/>
      <c r="G6" s="54"/>
      <c r="H6" s="54"/>
      <c r="I6" s="4">
        <v>0</v>
      </c>
      <c r="J6" s="54"/>
      <c r="K6" s="54"/>
      <c r="L6" s="54"/>
      <c r="M6" s="54"/>
      <c r="N6" s="54"/>
      <c r="P6" s="86" t="s">
        <v>40</v>
      </c>
      <c r="Q6" s="55">
        <f>SUM(C17:C22,C47:C52,C93:C112,C147:C152)</f>
        <v>0</v>
      </c>
      <c r="R6" s="55">
        <f>SUM(D17:D22,D47:D52,D93:D112,D147:D152)/32</f>
        <v>1.5210000000000003E-2</v>
      </c>
      <c r="S6" s="55">
        <f>SUM(E17:E22,E47:E52,E93:E112,E147:E152)/32</f>
        <v>2.4663925000000007E-2</v>
      </c>
      <c r="T6" s="55">
        <f>SUM(F17:F22,F47:F52,F93:F112,F147:F152)/32</f>
        <v>0.2401046375</v>
      </c>
      <c r="U6" s="55">
        <f>SUM(G17:G22,G47:G52,G93:G112,G147:G152)/26</f>
        <v>2.2748000000000004</v>
      </c>
      <c r="V6" s="55">
        <f>SUM(H93:H112,H147:H152)/26</f>
        <v>14.306824615384615</v>
      </c>
      <c r="W6" s="89">
        <f>SUM(I17:I22,I47:I52,I93:I112,I147:I152)</f>
        <v>0</v>
      </c>
      <c r="X6" s="55">
        <f>SUM(J17:J22,J47:J52,J93:J112,J147:J152)/32</f>
        <v>6.25E-2</v>
      </c>
      <c r="Y6" s="55">
        <f>SUM(K17:K22,K47:K52,K93:K112,K147:K152)/32</f>
        <v>0.125</v>
      </c>
      <c r="Z6" s="55">
        <f>SUM(L17:L22,L47:L52,L93:L112,L147:L152)/32</f>
        <v>1.0625</v>
      </c>
      <c r="AA6" s="55">
        <f>SUM(M17:M22,M47:M52,M93:M112,M147:M152)/26</f>
        <v>2.5384615384615383</v>
      </c>
      <c r="AB6" s="55">
        <f>SUM(N93:N112,N147:N152)/26</f>
        <v>6</v>
      </c>
      <c r="AD6" s="64" t="s">
        <v>54</v>
      </c>
      <c r="AE6" s="65">
        <v>2</v>
      </c>
      <c r="AF6" s="65">
        <v>6</v>
      </c>
      <c r="AG6" s="65">
        <v>6</v>
      </c>
      <c r="AH6" s="65">
        <v>6</v>
      </c>
      <c r="AI6" s="66">
        <v>6</v>
      </c>
      <c r="AJ6" s="66">
        <v>20</v>
      </c>
      <c r="AK6" s="67">
        <v>6</v>
      </c>
      <c r="AL6">
        <f t="shared" si="0"/>
        <v>32</v>
      </c>
    </row>
    <row r="7" spans="1:38">
      <c r="A7" s="159" t="s">
        <v>6</v>
      </c>
      <c r="B7" s="3">
        <v>65</v>
      </c>
      <c r="C7" s="3">
        <v>0</v>
      </c>
      <c r="D7" s="56"/>
      <c r="E7" s="56"/>
      <c r="F7" s="54"/>
      <c r="G7" s="54"/>
      <c r="H7" s="54"/>
      <c r="I7" s="3">
        <v>0</v>
      </c>
      <c r="J7" s="53"/>
      <c r="K7" s="53"/>
      <c r="L7" s="54"/>
      <c r="M7" s="54"/>
      <c r="N7" s="54"/>
      <c r="P7" s="86" t="s">
        <v>41</v>
      </c>
      <c r="Q7" s="55">
        <f>SUM(C23:C26,C53:C56,C113:C117,C139)</f>
        <v>0</v>
      </c>
      <c r="R7" s="55">
        <f>SUM(D23:D26,D53:D56,D113:D117,D139)/10</f>
        <v>0</v>
      </c>
      <c r="S7" s="55">
        <f>SUM(E23:E26,E53:E56,E113:E117,E139)/10</f>
        <v>0</v>
      </c>
      <c r="T7" s="55">
        <f>SUM(F23:F26,F53:F56,F113:F117,F139)/10</f>
        <v>0</v>
      </c>
      <c r="U7" s="55">
        <f>SUM(G23:G26,G53:G56,G113:G117,G139)/6</f>
        <v>0</v>
      </c>
      <c r="V7" s="55">
        <f>SUM(H23:H26,H53:H56,H113:H117,H139)</f>
        <v>0</v>
      </c>
      <c r="W7" s="89">
        <f>SUM(I23:I26,I53:I56,I113:I117,I139)</f>
        <v>0</v>
      </c>
      <c r="X7" s="55">
        <f>SUM(J23:J26,J53:J56,J113:J117,J139)/10</f>
        <v>0</v>
      </c>
      <c r="Y7" s="55">
        <f>SUM(K23:K26,K53:K56,K113:K117,K139)/10</f>
        <v>0</v>
      </c>
      <c r="Z7" s="55">
        <f>SUM(L23:L26,L53:L56,L113:L117,L139)/10</f>
        <v>0</v>
      </c>
      <c r="AA7" s="55">
        <f>SUM(M23:M26,M53:M56,M113:M117,M139)</f>
        <v>0</v>
      </c>
      <c r="AB7" s="55">
        <f>SUM(N23:N26,N53:N56,N113:N117,N139)</f>
        <v>0</v>
      </c>
      <c r="AD7" s="68" t="s">
        <v>55</v>
      </c>
      <c r="AE7" s="69">
        <v>2</v>
      </c>
      <c r="AF7" s="69">
        <v>4</v>
      </c>
      <c r="AG7" s="69">
        <v>4</v>
      </c>
      <c r="AH7" s="69">
        <v>4</v>
      </c>
      <c r="AI7" s="70">
        <v>4</v>
      </c>
      <c r="AJ7" s="70">
        <v>5</v>
      </c>
      <c r="AK7" s="71">
        <v>1</v>
      </c>
      <c r="AL7">
        <f t="shared" si="0"/>
        <v>10</v>
      </c>
    </row>
    <row r="8" spans="1:38" ht="15" thickBot="1">
      <c r="A8" s="159"/>
      <c r="B8" s="4">
        <v>66</v>
      </c>
      <c r="C8" s="4">
        <v>0</v>
      </c>
      <c r="D8" s="57"/>
      <c r="E8" s="57"/>
      <c r="F8" s="54"/>
      <c r="G8" s="54"/>
      <c r="H8" s="54"/>
      <c r="I8" s="4">
        <v>0</v>
      </c>
      <c r="J8" s="54"/>
      <c r="K8" s="54"/>
      <c r="L8" s="54"/>
      <c r="M8" s="54"/>
      <c r="N8" s="54"/>
      <c r="P8" s="87" t="s">
        <v>42</v>
      </c>
      <c r="Q8" s="88">
        <f>SUM(C27:C32,C57:C62,C118:C137,C153:C158)</f>
        <v>0</v>
      </c>
      <c r="R8" s="88">
        <f>SUM(D27:D32,D57:D62,D118:D137,D153:D158)/32</f>
        <v>6.8640000000000012E-3</v>
      </c>
      <c r="S8" s="88">
        <f>SUM(E27:E32,E57:E62,E118:E137,E153:E158)/32</f>
        <v>1.8434000000000006E-2</v>
      </c>
      <c r="T8" s="88">
        <f>SUM(F27:F32,F57:F62,F118:F137,F153:F158)/32</f>
        <v>6.9918225000000014E-2</v>
      </c>
      <c r="U8" s="88">
        <f>SUM(G27:G32,G57:G62,G118:G137,G153:G158)/25</f>
        <v>1.9466288</v>
      </c>
      <c r="V8" s="55">
        <f>SUM(H119:H137,H153:H158)/25</f>
        <v>7.8123344000000001</v>
      </c>
      <c r="W8" s="90">
        <f>SUM(I27:I32,I57:I62,I118:I137,I153:I158)</f>
        <v>0</v>
      </c>
      <c r="X8" s="88">
        <f>SUM(J27:J32,J57:J62,J118:J137,J153:J158)/32</f>
        <v>3.125E-2</v>
      </c>
      <c r="Y8" s="88">
        <f>SUM(K27:K32,K57:K62,K118:K137,K153:K158)/32</f>
        <v>9.375E-2</v>
      </c>
      <c r="Z8" s="88">
        <f>SUM(L27:L32,L57:L62,L118:L137,L153:L158)/32</f>
        <v>0.28125</v>
      </c>
      <c r="AA8" s="88">
        <f>SUM(M27:M32,M57:M62,M118:M137,M153:M158)/25</f>
        <v>2.72</v>
      </c>
      <c r="AB8" s="55">
        <f>SUM(N119:N137,N153:N158)/25</f>
        <v>4.12</v>
      </c>
      <c r="AD8" s="72" t="s">
        <v>56</v>
      </c>
      <c r="AE8" s="73">
        <v>2</v>
      </c>
      <c r="AF8" s="73">
        <v>6</v>
      </c>
      <c r="AG8" s="73">
        <v>6</v>
      </c>
      <c r="AH8" s="73">
        <v>6</v>
      </c>
      <c r="AI8" s="74">
        <v>6</v>
      </c>
      <c r="AJ8" s="74">
        <v>20</v>
      </c>
      <c r="AK8" s="75">
        <v>6</v>
      </c>
      <c r="AL8">
        <f t="shared" si="0"/>
        <v>32</v>
      </c>
    </row>
    <row r="9" spans="1:38">
      <c r="A9" s="159"/>
      <c r="B9" s="3">
        <v>67</v>
      </c>
      <c r="C9" s="3">
        <v>0</v>
      </c>
      <c r="D9" s="56"/>
      <c r="E9" s="56"/>
      <c r="F9" s="54"/>
      <c r="G9" s="54"/>
      <c r="H9" s="54"/>
      <c r="I9" s="3">
        <v>0</v>
      </c>
      <c r="J9" s="53"/>
      <c r="K9" s="53"/>
      <c r="L9" s="54"/>
      <c r="M9" s="54"/>
      <c r="N9" s="54"/>
      <c r="AD9" s="76" t="s">
        <v>57</v>
      </c>
      <c r="AE9" s="77">
        <f>SUM(AE3:AE8)</f>
        <v>12</v>
      </c>
      <c r="AF9" s="77">
        <f>SUM(AF3:AF8)</f>
        <v>30</v>
      </c>
      <c r="AG9" s="77">
        <f t="shared" ref="AG9:AK9" si="1">SUM(AG3:AG8)</f>
        <v>30</v>
      </c>
      <c r="AH9" s="77">
        <f t="shared" si="1"/>
        <v>30</v>
      </c>
      <c r="AI9" s="78">
        <f t="shared" si="1"/>
        <v>30</v>
      </c>
      <c r="AJ9" s="78">
        <f t="shared" si="1"/>
        <v>75</v>
      </c>
      <c r="AK9" s="79">
        <f t="shared" si="1"/>
        <v>21</v>
      </c>
    </row>
    <row r="10" spans="1:38" ht="44" thickBot="1">
      <c r="A10" s="159"/>
      <c r="B10" s="4">
        <v>68</v>
      </c>
      <c r="C10" s="4">
        <v>0</v>
      </c>
      <c r="D10" s="57"/>
      <c r="E10" s="57"/>
      <c r="F10" s="54"/>
      <c r="G10" s="54"/>
      <c r="H10" s="54"/>
      <c r="I10" s="4">
        <v>0</v>
      </c>
      <c r="J10" s="54"/>
      <c r="K10" s="54"/>
      <c r="L10" s="54"/>
      <c r="M10" s="54"/>
      <c r="N10" s="54"/>
      <c r="AD10" s="80"/>
      <c r="AE10" s="81"/>
      <c r="AF10" s="81"/>
      <c r="AG10" s="81"/>
      <c r="AH10" s="82"/>
      <c r="AI10" s="82"/>
      <c r="AJ10" s="83" t="s">
        <v>58</v>
      </c>
      <c r="AK10" s="84">
        <f>SUM(AE3:AK8)</f>
        <v>228</v>
      </c>
    </row>
    <row r="11" spans="1:38">
      <c r="A11" s="159"/>
      <c r="B11" s="3">
        <v>69</v>
      </c>
      <c r="C11" s="3">
        <v>0</v>
      </c>
      <c r="D11" s="56"/>
      <c r="E11" s="56"/>
      <c r="F11" s="54"/>
      <c r="G11" s="54"/>
      <c r="H11" s="54"/>
      <c r="I11" s="3">
        <v>0</v>
      </c>
      <c r="J11" s="53"/>
      <c r="K11" s="53"/>
      <c r="L11" s="54"/>
      <c r="M11" s="54"/>
      <c r="N11" s="54"/>
    </row>
    <row r="12" spans="1:38" ht="14.4" customHeight="1">
      <c r="A12" s="159"/>
      <c r="B12" s="4">
        <v>70</v>
      </c>
      <c r="C12" s="4">
        <v>0</v>
      </c>
      <c r="D12" s="57"/>
      <c r="E12" s="57"/>
      <c r="F12" s="54"/>
      <c r="G12" s="54"/>
      <c r="H12" s="54"/>
      <c r="I12" s="4">
        <v>0</v>
      </c>
      <c r="J12" s="54"/>
      <c r="K12" s="54"/>
      <c r="L12" s="54"/>
      <c r="M12" s="54"/>
      <c r="N12" s="54"/>
    </row>
    <row r="13" spans="1:38">
      <c r="A13" s="159" t="s">
        <v>7</v>
      </c>
      <c r="B13" s="3">
        <v>71</v>
      </c>
      <c r="C13" s="3">
        <v>0</v>
      </c>
      <c r="D13" s="56"/>
      <c r="E13" s="56"/>
      <c r="F13" s="54"/>
      <c r="G13" s="54"/>
      <c r="H13" s="54"/>
      <c r="I13" s="3">
        <v>0</v>
      </c>
      <c r="J13" s="53"/>
      <c r="K13" s="53"/>
      <c r="L13" s="54"/>
      <c r="M13" s="54"/>
      <c r="N13" s="54"/>
    </row>
    <row r="14" spans="1:38">
      <c r="A14" s="159"/>
      <c r="B14" s="4">
        <v>72</v>
      </c>
      <c r="C14" s="4">
        <v>0</v>
      </c>
      <c r="D14" s="57"/>
      <c r="E14" s="57"/>
      <c r="F14" s="54"/>
      <c r="G14" s="54"/>
      <c r="H14" s="54"/>
      <c r="I14" s="4">
        <v>0</v>
      </c>
      <c r="J14" s="54"/>
      <c r="K14" s="54"/>
      <c r="L14" s="54"/>
      <c r="M14" s="54"/>
      <c r="N14" s="54"/>
    </row>
    <row r="15" spans="1:38">
      <c r="A15" s="159"/>
      <c r="B15" s="3">
        <v>73</v>
      </c>
      <c r="C15" s="3">
        <v>0</v>
      </c>
      <c r="D15" s="56"/>
      <c r="E15" s="56"/>
      <c r="F15" s="54"/>
      <c r="G15" s="54"/>
      <c r="H15" s="54"/>
      <c r="I15" s="3">
        <v>0</v>
      </c>
      <c r="J15" s="53"/>
      <c r="K15" s="53"/>
      <c r="L15" s="54"/>
      <c r="M15" s="54"/>
      <c r="N15" s="54"/>
    </row>
    <row r="16" spans="1:38" ht="14.4" customHeight="1">
      <c r="A16" s="159"/>
      <c r="B16" s="4">
        <v>74</v>
      </c>
      <c r="C16" s="4">
        <v>0</v>
      </c>
      <c r="D16" s="57"/>
      <c r="E16" s="57"/>
      <c r="F16" s="54"/>
      <c r="G16" s="54"/>
      <c r="H16" s="54"/>
      <c r="I16" s="4">
        <v>0</v>
      </c>
      <c r="J16" s="54"/>
      <c r="K16" s="54"/>
      <c r="L16" s="54"/>
      <c r="M16" s="54"/>
      <c r="N16" s="54"/>
    </row>
    <row r="17" spans="1:14">
      <c r="A17" s="159" t="s">
        <v>8</v>
      </c>
      <c r="B17" s="3">
        <v>75</v>
      </c>
      <c r="C17" s="3">
        <v>0</v>
      </c>
      <c r="D17" s="56"/>
      <c r="E17" s="56"/>
      <c r="F17" s="54"/>
      <c r="G17" s="54"/>
      <c r="H17" s="54"/>
      <c r="I17" s="3">
        <v>0</v>
      </c>
      <c r="J17" s="53"/>
      <c r="K17" s="53"/>
      <c r="L17" s="54"/>
      <c r="M17" s="54"/>
      <c r="N17" s="54"/>
    </row>
    <row r="18" spans="1:14">
      <c r="A18" s="159"/>
      <c r="B18" s="4">
        <v>76</v>
      </c>
      <c r="C18" s="4">
        <v>0</v>
      </c>
      <c r="D18" s="57"/>
      <c r="E18" s="57"/>
      <c r="F18" s="54"/>
      <c r="G18" s="54"/>
      <c r="H18" s="54"/>
      <c r="I18" s="4">
        <v>0</v>
      </c>
      <c r="J18" s="54"/>
      <c r="K18" s="54"/>
      <c r="L18" s="54"/>
      <c r="M18" s="54"/>
      <c r="N18" s="54"/>
    </row>
    <row r="19" spans="1:14">
      <c r="A19" s="159"/>
      <c r="B19" s="3">
        <v>77</v>
      </c>
      <c r="C19" s="3">
        <v>0</v>
      </c>
      <c r="D19" s="56"/>
      <c r="E19" s="56"/>
      <c r="F19" s="54"/>
      <c r="G19" s="54"/>
      <c r="H19" s="54"/>
      <c r="I19" s="3">
        <v>0</v>
      </c>
      <c r="J19" s="53"/>
      <c r="K19" s="53"/>
      <c r="L19" s="54"/>
      <c r="M19" s="54"/>
      <c r="N19" s="54"/>
    </row>
    <row r="20" spans="1:14">
      <c r="A20" s="159"/>
      <c r="B20" s="4">
        <v>78</v>
      </c>
      <c r="C20" s="4">
        <v>0</v>
      </c>
      <c r="D20" s="57"/>
      <c r="E20" s="57"/>
      <c r="F20" s="54"/>
      <c r="G20" s="54"/>
      <c r="H20" s="54"/>
      <c r="I20" s="4">
        <v>0</v>
      </c>
      <c r="J20" s="54"/>
      <c r="K20" s="54"/>
      <c r="L20" s="54"/>
      <c r="M20" s="54"/>
      <c r="N20" s="54"/>
    </row>
    <row r="21" spans="1:14">
      <c r="A21" s="159"/>
      <c r="B21" s="3">
        <v>79</v>
      </c>
      <c r="C21" s="3">
        <v>0</v>
      </c>
      <c r="D21" s="56"/>
      <c r="E21" s="56"/>
      <c r="F21" s="54"/>
      <c r="G21" s="54"/>
      <c r="H21" s="54"/>
      <c r="I21" s="3">
        <v>0</v>
      </c>
      <c r="J21" s="53"/>
      <c r="K21" s="53"/>
      <c r="L21" s="54"/>
      <c r="M21" s="54"/>
      <c r="N21" s="54"/>
    </row>
    <row r="22" spans="1:14" ht="14.4" customHeight="1">
      <c r="A22" s="159"/>
      <c r="B22" s="4">
        <v>80</v>
      </c>
      <c r="C22" s="4">
        <v>0</v>
      </c>
      <c r="D22" s="57"/>
      <c r="E22" s="57"/>
      <c r="F22" s="54"/>
      <c r="G22" s="54"/>
      <c r="H22" s="54"/>
      <c r="I22" s="4">
        <v>0</v>
      </c>
      <c r="J22" s="54"/>
      <c r="K22" s="54"/>
      <c r="L22" s="54"/>
      <c r="M22" s="54"/>
      <c r="N22" s="54"/>
    </row>
    <row r="23" spans="1:14">
      <c r="A23" s="152" t="s">
        <v>9</v>
      </c>
      <c r="B23" s="3">
        <v>81</v>
      </c>
      <c r="C23" s="3">
        <v>0</v>
      </c>
      <c r="D23" s="56"/>
      <c r="E23" s="56"/>
      <c r="F23" s="54"/>
      <c r="G23" s="54"/>
      <c r="H23" s="54"/>
      <c r="I23" s="3">
        <v>0</v>
      </c>
      <c r="J23" s="53"/>
      <c r="K23" s="53"/>
      <c r="L23" s="54"/>
      <c r="M23" s="54"/>
      <c r="N23" s="54"/>
    </row>
    <row r="24" spans="1:14">
      <c r="A24" s="153"/>
      <c r="B24" s="4">
        <v>82</v>
      </c>
      <c r="C24" s="4">
        <v>0</v>
      </c>
      <c r="D24" s="57"/>
      <c r="E24" s="57"/>
      <c r="F24" s="54"/>
      <c r="G24" s="54"/>
      <c r="H24" s="54"/>
      <c r="I24" s="4">
        <v>0</v>
      </c>
      <c r="J24" s="54"/>
      <c r="K24" s="54"/>
      <c r="L24" s="54"/>
      <c r="M24" s="54"/>
      <c r="N24" s="54"/>
    </row>
    <row r="25" spans="1:14">
      <c r="A25" s="153"/>
      <c r="B25" s="3">
        <v>83</v>
      </c>
      <c r="C25" s="3">
        <v>0</v>
      </c>
      <c r="D25" s="56"/>
      <c r="E25" s="56"/>
      <c r="F25" s="54"/>
      <c r="G25" s="54"/>
      <c r="H25" s="54"/>
      <c r="I25" s="3">
        <v>0</v>
      </c>
      <c r="J25" s="53"/>
      <c r="K25" s="53"/>
      <c r="L25" s="54"/>
      <c r="M25" s="54"/>
      <c r="N25" s="54"/>
    </row>
    <row r="26" spans="1:14" ht="14.4" customHeight="1">
      <c r="A26" s="154"/>
      <c r="B26" s="4">
        <v>84</v>
      </c>
      <c r="C26" s="4">
        <v>0</v>
      </c>
      <c r="D26" s="57"/>
      <c r="E26" s="57"/>
      <c r="F26" s="54"/>
      <c r="G26" s="54"/>
      <c r="H26" s="54"/>
      <c r="I26" s="4">
        <v>0</v>
      </c>
      <c r="J26" s="54"/>
      <c r="K26" s="54"/>
      <c r="L26" s="54"/>
      <c r="M26" s="54"/>
      <c r="N26" s="54"/>
    </row>
    <row r="27" spans="1:14">
      <c r="A27" s="152" t="s">
        <v>10</v>
      </c>
      <c r="B27" s="3">
        <v>85</v>
      </c>
      <c r="C27" s="3">
        <v>0</v>
      </c>
      <c r="D27" s="56"/>
      <c r="E27" s="56"/>
      <c r="F27" s="54"/>
      <c r="G27" s="54"/>
      <c r="H27" s="54"/>
      <c r="I27" s="3">
        <v>0</v>
      </c>
      <c r="J27" s="53"/>
      <c r="K27" s="53"/>
      <c r="L27" s="54"/>
      <c r="M27" s="54"/>
      <c r="N27" s="54"/>
    </row>
    <row r="28" spans="1:14">
      <c r="A28" s="153"/>
      <c r="B28" s="4">
        <v>86</v>
      </c>
      <c r="C28" s="4">
        <v>0</v>
      </c>
      <c r="D28" s="57"/>
      <c r="E28" s="57"/>
      <c r="F28" s="54"/>
      <c r="G28" s="54"/>
      <c r="H28" s="54"/>
      <c r="I28" s="4">
        <v>0</v>
      </c>
      <c r="J28" s="54"/>
      <c r="K28" s="54"/>
      <c r="L28" s="54"/>
      <c r="M28" s="54"/>
      <c r="N28" s="54"/>
    </row>
    <row r="29" spans="1:14">
      <c r="A29" s="153"/>
      <c r="B29" s="3">
        <v>87</v>
      </c>
      <c r="C29" s="3">
        <v>0</v>
      </c>
      <c r="D29" s="56"/>
      <c r="E29" s="56"/>
      <c r="F29" s="54"/>
      <c r="G29" s="54"/>
      <c r="H29" s="54"/>
      <c r="I29" s="3">
        <v>0</v>
      </c>
      <c r="J29" s="53"/>
      <c r="K29" s="53"/>
      <c r="L29" s="54"/>
      <c r="M29" s="54"/>
      <c r="N29" s="54"/>
    </row>
    <row r="30" spans="1:14">
      <c r="A30" s="153"/>
      <c r="B30" s="4">
        <v>88</v>
      </c>
      <c r="C30" s="4">
        <v>0</v>
      </c>
      <c r="D30" s="57"/>
      <c r="E30" s="57"/>
      <c r="F30" s="54"/>
      <c r="G30" s="54"/>
      <c r="H30" s="54"/>
      <c r="I30" s="4">
        <v>0</v>
      </c>
      <c r="J30" s="54"/>
      <c r="K30" s="54"/>
      <c r="L30" s="54"/>
      <c r="M30" s="54"/>
      <c r="N30" s="54"/>
    </row>
    <row r="31" spans="1:14">
      <c r="A31" s="153"/>
      <c r="B31" s="3">
        <v>89</v>
      </c>
      <c r="C31" s="3">
        <v>0</v>
      </c>
      <c r="D31" s="56"/>
      <c r="E31" s="56"/>
      <c r="F31" s="54"/>
      <c r="G31" s="54"/>
      <c r="H31" s="54"/>
      <c r="I31" s="3">
        <v>0</v>
      </c>
      <c r="J31" s="53"/>
      <c r="K31" s="53"/>
      <c r="L31" s="54"/>
      <c r="M31" s="54"/>
      <c r="N31" s="54"/>
    </row>
    <row r="32" spans="1:14">
      <c r="A32" s="154"/>
      <c r="B32" s="4">
        <v>90</v>
      </c>
      <c r="C32" s="4">
        <v>0</v>
      </c>
      <c r="D32" s="57"/>
      <c r="E32" s="57"/>
      <c r="F32" s="54"/>
      <c r="G32" s="54"/>
      <c r="H32" s="54"/>
      <c r="I32" s="4">
        <v>0</v>
      </c>
      <c r="J32" s="54"/>
      <c r="K32" s="54"/>
      <c r="L32" s="54"/>
      <c r="M32" s="54"/>
      <c r="N32" s="54"/>
    </row>
    <row r="33" spans="1:14">
      <c r="A33" s="159" t="s">
        <v>11</v>
      </c>
      <c r="B33" s="3">
        <v>91</v>
      </c>
      <c r="C33" s="3">
        <v>0</v>
      </c>
      <c r="D33" s="36">
        <f>'16w'!C2</f>
        <v>0</v>
      </c>
      <c r="E33" s="36">
        <f>'18w'!C2</f>
        <v>0</v>
      </c>
      <c r="F33" s="3">
        <v>0</v>
      </c>
      <c r="G33" s="54"/>
      <c r="H33" s="54"/>
      <c r="I33" s="3">
        <v>0</v>
      </c>
      <c r="J33" s="33">
        <f>'16w'!D2</f>
        <v>0</v>
      </c>
      <c r="K33" s="33">
        <f>'18w'!D2</f>
        <v>0</v>
      </c>
      <c r="L33" s="3">
        <v>0</v>
      </c>
      <c r="M33" s="54"/>
      <c r="N33" s="54"/>
    </row>
    <row r="34" spans="1:14">
      <c r="A34" s="159"/>
      <c r="B34" s="4">
        <v>92</v>
      </c>
      <c r="C34" s="17">
        <v>0</v>
      </c>
      <c r="D34" s="58">
        <f>'16w'!C3</f>
        <v>0</v>
      </c>
      <c r="E34" s="58">
        <f>'18w'!C3</f>
        <v>0</v>
      </c>
      <c r="F34" s="17">
        <v>0</v>
      </c>
      <c r="G34" s="54"/>
      <c r="H34" s="54"/>
      <c r="I34" s="17">
        <v>0</v>
      </c>
      <c r="J34" s="59">
        <f>'16w'!D3</f>
        <v>0</v>
      </c>
      <c r="K34" s="59">
        <f>'18w'!D3</f>
        <v>0</v>
      </c>
      <c r="L34" s="17">
        <v>0</v>
      </c>
      <c r="M34" s="54"/>
      <c r="N34" s="54"/>
    </row>
    <row r="35" spans="1:14">
      <c r="A35" s="159"/>
      <c r="B35" s="3">
        <v>93</v>
      </c>
      <c r="C35" s="3">
        <v>0</v>
      </c>
      <c r="D35" s="36">
        <f>'16w'!C4</f>
        <v>0</v>
      </c>
      <c r="E35" s="36">
        <f>'18w'!C4</f>
        <v>0</v>
      </c>
      <c r="F35" s="3">
        <v>0</v>
      </c>
      <c r="G35" s="54"/>
      <c r="H35" s="54"/>
      <c r="I35" s="3">
        <v>0</v>
      </c>
      <c r="J35" s="33">
        <f>'16w'!D4</f>
        <v>0</v>
      </c>
      <c r="K35" s="33">
        <f>'18w'!D4</f>
        <v>0</v>
      </c>
      <c r="L35" s="3">
        <v>0</v>
      </c>
      <c r="M35" s="54"/>
      <c r="N35" s="54"/>
    </row>
    <row r="36" spans="1:14" ht="14.4" customHeight="1">
      <c r="A36" s="159"/>
      <c r="B36" s="4">
        <v>94</v>
      </c>
      <c r="C36" s="17">
        <v>0</v>
      </c>
      <c r="D36" s="58">
        <f>'16w'!C5</f>
        <v>0</v>
      </c>
      <c r="E36" s="58">
        <f>'18w'!C5</f>
        <v>0</v>
      </c>
      <c r="F36" s="17">
        <v>0</v>
      </c>
      <c r="G36" s="54"/>
      <c r="H36" s="54"/>
      <c r="I36" s="17">
        <v>0</v>
      </c>
      <c r="J36" s="59">
        <f>'16w'!D5</f>
        <v>0</v>
      </c>
      <c r="K36" s="59">
        <f>'18w'!D5</f>
        <v>0</v>
      </c>
      <c r="L36" s="17">
        <v>0</v>
      </c>
      <c r="M36" s="54"/>
      <c r="N36" s="54"/>
    </row>
    <row r="37" spans="1:14">
      <c r="A37" s="159" t="s">
        <v>12</v>
      </c>
      <c r="B37" s="3">
        <v>95</v>
      </c>
      <c r="C37" s="3">
        <v>0</v>
      </c>
      <c r="D37" s="36">
        <f>'16w'!C6</f>
        <v>0</v>
      </c>
      <c r="E37" s="36">
        <f>'18w'!C6</f>
        <v>0</v>
      </c>
      <c r="F37" s="3">
        <v>0</v>
      </c>
      <c r="G37" s="54"/>
      <c r="H37" s="54"/>
      <c r="I37" s="3">
        <v>0</v>
      </c>
      <c r="J37" s="33">
        <f>'16w'!D6</f>
        <v>0</v>
      </c>
      <c r="K37" s="33">
        <f>'18w'!D6</f>
        <v>0</v>
      </c>
      <c r="L37" s="3">
        <v>0</v>
      </c>
      <c r="M37" s="54"/>
      <c r="N37" s="54"/>
    </row>
    <row r="38" spans="1:14">
      <c r="A38" s="159"/>
      <c r="B38" s="4">
        <v>96</v>
      </c>
      <c r="C38" s="17">
        <v>0</v>
      </c>
      <c r="D38" s="58">
        <f>'16w'!C7</f>
        <v>0</v>
      </c>
      <c r="E38" s="58">
        <f>'18w'!C7</f>
        <v>0</v>
      </c>
      <c r="F38" s="17">
        <v>0.30767359999999999</v>
      </c>
      <c r="G38" s="54"/>
      <c r="H38" s="54"/>
      <c r="I38" s="17">
        <v>0</v>
      </c>
      <c r="J38" s="59">
        <f>'16w'!D7</f>
        <v>0</v>
      </c>
      <c r="K38" s="59">
        <f>'18w'!D7</f>
        <v>0</v>
      </c>
      <c r="L38" s="17">
        <v>1</v>
      </c>
      <c r="M38" s="54"/>
      <c r="N38" s="54"/>
    </row>
    <row r="39" spans="1:14">
      <c r="A39" s="159"/>
      <c r="B39" s="3">
        <v>97</v>
      </c>
      <c r="C39" s="3">
        <v>0</v>
      </c>
      <c r="D39" s="36">
        <f>'16w'!C8</f>
        <v>0</v>
      </c>
      <c r="E39" s="36">
        <f>'18w'!C8</f>
        <v>0</v>
      </c>
      <c r="F39" s="3">
        <v>0</v>
      </c>
      <c r="G39" s="54"/>
      <c r="H39" s="54"/>
      <c r="I39" s="3">
        <v>0</v>
      </c>
      <c r="J39" s="33">
        <f>'16w'!D8</f>
        <v>0</v>
      </c>
      <c r="K39" s="33">
        <f>'18w'!D8</f>
        <v>0</v>
      </c>
      <c r="L39" s="3">
        <v>0</v>
      </c>
      <c r="M39" s="54"/>
      <c r="N39" s="54"/>
    </row>
    <row r="40" spans="1:14">
      <c r="A40" s="159"/>
      <c r="B40" s="4">
        <v>98</v>
      </c>
      <c r="C40" s="17">
        <v>0</v>
      </c>
      <c r="D40" s="58">
        <f>'16w'!C9</f>
        <v>5.3045200000000001E-2</v>
      </c>
      <c r="E40" s="58">
        <f>'18w'!C9</f>
        <v>1.2946751999999999</v>
      </c>
      <c r="F40" s="17">
        <v>1.5043807999999996</v>
      </c>
      <c r="G40" s="54"/>
      <c r="H40" s="54"/>
      <c r="I40" s="17">
        <v>0</v>
      </c>
      <c r="J40" s="59">
        <f>'16w'!D9</f>
        <v>1</v>
      </c>
      <c r="K40" s="59">
        <f>'18w'!D9</f>
        <v>3</v>
      </c>
      <c r="L40" s="17">
        <v>4</v>
      </c>
      <c r="M40" s="54"/>
      <c r="N40" s="54"/>
    </row>
    <row r="41" spans="1:14">
      <c r="A41" s="159"/>
      <c r="B41" s="3">
        <v>99</v>
      </c>
      <c r="C41" s="3">
        <v>0</v>
      </c>
      <c r="D41" s="36">
        <f>'16w'!C10</f>
        <v>8.923720000000003E-2</v>
      </c>
      <c r="E41" s="36">
        <f>'18w'!C10</f>
        <v>0.73892000000000002</v>
      </c>
      <c r="F41" s="3">
        <v>7.6650142400000005</v>
      </c>
      <c r="G41" s="54"/>
      <c r="H41" s="54"/>
      <c r="I41" s="3">
        <v>0</v>
      </c>
      <c r="J41" s="33">
        <f>'16w'!D10</f>
        <v>1</v>
      </c>
      <c r="K41" s="33">
        <f>'18w'!D10</f>
        <v>2</v>
      </c>
      <c r="L41" s="3">
        <v>6</v>
      </c>
      <c r="M41" s="54"/>
      <c r="N41" s="54"/>
    </row>
    <row r="42" spans="1:14" ht="14.4" customHeight="1">
      <c r="A42" s="159"/>
      <c r="B42" s="4">
        <v>100</v>
      </c>
      <c r="C42" s="17">
        <v>0</v>
      </c>
      <c r="D42" s="58">
        <f>'16w'!C11</f>
        <v>0</v>
      </c>
      <c r="E42" s="58">
        <f>'18w'!C11</f>
        <v>0.31850000000000006</v>
      </c>
      <c r="F42" s="17">
        <v>0.31850000000000006</v>
      </c>
      <c r="G42" s="54"/>
      <c r="H42" s="54"/>
      <c r="I42" s="17">
        <v>0</v>
      </c>
      <c r="J42" s="59">
        <f>'16w'!D11</f>
        <v>0</v>
      </c>
      <c r="K42" s="59">
        <f>'18w'!D11</f>
        <v>1</v>
      </c>
      <c r="L42" s="17">
        <v>1</v>
      </c>
      <c r="M42" s="54"/>
      <c r="N42" s="54"/>
    </row>
    <row r="43" spans="1:14">
      <c r="A43" s="159" t="s">
        <v>13</v>
      </c>
      <c r="B43" s="3">
        <v>101</v>
      </c>
      <c r="C43" s="3">
        <v>0</v>
      </c>
      <c r="D43" s="36">
        <f>'16w'!C12</f>
        <v>0</v>
      </c>
      <c r="E43" s="36">
        <f>'18w'!C12</f>
        <v>0</v>
      </c>
      <c r="F43" s="3">
        <v>0</v>
      </c>
      <c r="G43" s="54"/>
      <c r="H43" s="54"/>
      <c r="I43" s="3">
        <v>0</v>
      </c>
      <c r="J43" s="33">
        <f>'16w'!D12</f>
        <v>0</v>
      </c>
      <c r="K43" s="33">
        <f>'18w'!D12</f>
        <v>0</v>
      </c>
      <c r="L43" s="3">
        <v>0</v>
      </c>
      <c r="M43" s="54"/>
      <c r="N43" s="54"/>
    </row>
    <row r="44" spans="1:14">
      <c r="A44" s="159"/>
      <c r="B44" s="4">
        <v>102</v>
      </c>
      <c r="C44" s="17">
        <v>0</v>
      </c>
      <c r="D44" s="58">
        <f>'16w'!C13</f>
        <v>0</v>
      </c>
      <c r="E44" s="58">
        <f>'18w'!C13</f>
        <v>0</v>
      </c>
      <c r="F44" s="17">
        <v>0</v>
      </c>
      <c r="G44" s="54"/>
      <c r="H44" s="54"/>
      <c r="I44" s="17">
        <v>0</v>
      </c>
      <c r="J44" s="59">
        <f>'16w'!D13</f>
        <v>0</v>
      </c>
      <c r="K44" s="59">
        <f>'18w'!D13</f>
        <v>0</v>
      </c>
      <c r="L44" s="17">
        <v>0</v>
      </c>
      <c r="M44" s="54"/>
      <c r="N44" s="54"/>
    </row>
    <row r="45" spans="1:14">
      <c r="A45" s="159"/>
      <c r="B45" s="3">
        <v>103</v>
      </c>
      <c r="C45" s="3">
        <v>0</v>
      </c>
      <c r="D45" s="36">
        <f>'16w'!C14</f>
        <v>0</v>
      </c>
      <c r="E45" s="36">
        <f>'18w'!C14</f>
        <v>0</v>
      </c>
      <c r="F45" s="3">
        <v>0</v>
      </c>
      <c r="G45" s="54"/>
      <c r="H45" s="54"/>
      <c r="I45" s="3">
        <v>0</v>
      </c>
      <c r="J45" s="33">
        <f>'16w'!D14</f>
        <v>0</v>
      </c>
      <c r="K45" s="33">
        <f>'18w'!D14</f>
        <v>0</v>
      </c>
      <c r="L45" s="3">
        <v>0</v>
      </c>
      <c r="M45" s="54"/>
      <c r="N45" s="54"/>
    </row>
    <row r="46" spans="1:14" ht="14.4" customHeight="1">
      <c r="A46" s="159"/>
      <c r="B46" s="4">
        <v>104</v>
      </c>
      <c r="C46" s="17">
        <v>0</v>
      </c>
      <c r="D46" s="58">
        <f>'16w'!C15</f>
        <v>0</v>
      </c>
      <c r="E46" s="58">
        <f>'18w'!C15</f>
        <v>0</v>
      </c>
      <c r="F46" s="17">
        <v>0</v>
      </c>
      <c r="G46" s="54"/>
      <c r="H46" s="54"/>
      <c r="I46" s="17">
        <v>0</v>
      </c>
      <c r="J46" s="59">
        <f>'16w'!D15</f>
        <v>0</v>
      </c>
      <c r="K46" s="59">
        <f>'18w'!D15</f>
        <v>0</v>
      </c>
      <c r="L46" s="17">
        <v>0</v>
      </c>
      <c r="M46" s="54"/>
      <c r="N46" s="54"/>
    </row>
    <row r="47" spans="1:14">
      <c r="A47" s="159" t="s">
        <v>14</v>
      </c>
      <c r="B47" s="3">
        <v>105</v>
      </c>
      <c r="C47" s="3">
        <v>0</v>
      </c>
      <c r="D47" s="36">
        <f>'16w'!C16</f>
        <v>0</v>
      </c>
      <c r="E47" s="36">
        <f>'18w'!C16</f>
        <v>0</v>
      </c>
      <c r="F47" s="3">
        <v>1.1255712000000002</v>
      </c>
      <c r="G47" s="54"/>
      <c r="H47" s="54"/>
      <c r="I47" s="3">
        <v>0</v>
      </c>
      <c r="J47" s="33">
        <f>'16w'!D16</f>
        <v>0</v>
      </c>
      <c r="K47" s="33">
        <f>'18w'!D16</f>
        <v>0</v>
      </c>
      <c r="L47" s="3">
        <v>4</v>
      </c>
      <c r="M47" s="54"/>
      <c r="N47" s="54"/>
    </row>
    <row r="48" spans="1:14">
      <c r="A48" s="159"/>
      <c r="B48" s="4">
        <v>106</v>
      </c>
      <c r="C48" s="17">
        <v>0</v>
      </c>
      <c r="D48" s="58">
        <f>'16w'!C17</f>
        <v>0</v>
      </c>
      <c r="E48" s="58">
        <f>'18w'!C17</f>
        <v>0</v>
      </c>
      <c r="F48" s="17">
        <v>0.39899080000000003</v>
      </c>
      <c r="G48" s="54"/>
      <c r="H48" s="54"/>
      <c r="I48" s="17">
        <v>0</v>
      </c>
      <c r="J48" s="59">
        <f>'16w'!D17</f>
        <v>0</v>
      </c>
      <c r="K48" s="59">
        <f>'18w'!D17</f>
        <v>0</v>
      </c>
      <c r="L48" s="17">
        <v>1</v>
      </c>
      <c r="M48" s="54"/>
      <c r="N48" s="54"/>
    </row>
    <row r="49" spans="1:14">
      <c r="A49" s="159"/>
      <c r="B49" s="3">
        <v>107</v>
      </c>
      <c r="C49" s="3">
        <v>0</v>
      </c>
      <c r="D49" s="36">
        <f>'16w'!C18</f>
        <v>0</v>
      </c>
      <c r="E49" s="36">
        <f>'18w'!C18</f>
        <v>0</v>
      </c>
      <c r="F49" s="3">
        <v>0.30055999999999999</v>
      </c>
      <c r="G49" s="54"/>
      <c r="H49" s="54"/>
      <c r="I49" s="3">
        <v>0</v>
      </c>
      <c r="J49" s="33">
        <f>'16w'!D18</f>
        <v>0</v>
      </c>
      <c r="K49" s="33">
        <f>'18w'!D18</f>
        <v>0</v>
      </c>
      <c r="L49" s="3">
        <v>1</v>
      </c>
      <c r="M49" s="54"/>
      <c r="N49" s="54"/>
    </row>
    <row r="50" spans="1:14">
      <c r="A50" s="159"/>
      <c r="B50" s="4">
        <v>108</v>
      </c>
      <c r="C50" s="17">
        <v>0</v>
      </c>
      <c r="D50" s="58">
        <f>'16w'!C19</f>
        <v>0</v>
      </c>
      <c r="E50" s="58">
        <f>'18w'!C19</f>
        <v>0</v>
      </c>
      <c r="F50" s="17">
        <v>0</v>
      </c>
      <c r="G50" s="54"/>
      <c r="H50" s="54"/>
      <c r="I50" s="17">
        <v>0</v>
      </c>
      <c r="J50" s="59">
        <f>'16w'!D19</f>
        <v>0</v>
      </c>
      <c r="K50" s="59">
        <f>'18w'!D19</f>
        <v>0</v>
      </c>
      <c r="L50" s="17">
        <v>0</v>
      </c>
      <c r="M50" s="54"/>
      <c r="N50" s="54"/>
    </row>
    <row r="51" spans="1:14">
      <c r="A51" s="159"/>
      <c r="B51" s="3">
        <v>109</v>
      </c>
      <c r="C51" s="3">
        <v>0</v>
      </c>
      <c r="D51" s="36">
        <f>'16w'!C20</f>
        <v>0</v>
      </c>
      <c r="E51" s="36">
        <f>'18w'!C20</f>
        <v>0</v>
      </c>
      <c r="F51" s="3">
        <v>0.69264000000000014</v>
      </c>
      <c r="G51" s="54"/>
      <c r="H51" s="54"/>
      <c r="I51" s="3">
        <v>0</v>
      </c>
      <c r="J51" s="33">
        <f>'16w'!D20</f>
        <v>0</v>
      </c>
      <c r="K51" s="33">
        <f>'18w'!D20</f>
        <v>0</v>
      </c>
      <c r="L51" s="3">
        <v>2</v>
      </c>
      <c r="M51" s="54"/>
      <c r="N51" s="54"/>
    </row>
    <row r="52" spans="1:14" ht="14.4" customHeight="1">
      <c r="A52" s="159"/>
      <c r="B52" s="4">
        <v>110</v>
      </c>
      <c r="C52" s="17">
        <v>0</v>
      </c>
      <c r="D52" s="58">
        <f>'16w'!C21</f>
        <v>0</v>
      </c>
      <c r="E52" s="58">
        <f>'18w'!C21</f>
        <v>0</v>
      </c>
      <c r="F52" s="17">
        <v>0</v>
      </c>
      <c r="G52" s="54"/>
      <c r="H52" s="54"/>
      <c r="I52" s="17">
        <v>0</v>
      </c>
      <c r="J52" s="59">
        <f>'16w'!D21</f>
        <v>0</v>
      </c>
      <c r="K52" s="59">
        <f>'18w'!D21</f>
        <v>0</v>
      </c>
      <c r="L52" s="17">
        <v>0</v>
      </c>
      <c r="M52" s="54"/>
      <c r="N52" s="54"/>
    </row>
    <row r="53" spans="1:14">
      <c r="A53" s="152" t="s">
        <v>15</v>
      </c>
      <c r="B53" s="3">
        <v>111</v>
      </c>
      <c r="C53" s="3">
        <v>0</v>
      </c>
      <c r="D53" s="36">
        <f>'16w'!C22</f>
        <v>0</v>
      </c>
      <c r="E53" s="36">
        <f>'18w'!C22</f>
        <v>0</v>
      </c>
      <c r="F53" s="3">
        <v>0</v>
      </c>
      <c r="G53" s="54"/>
      <c r="H53" s="54"/>
      <c r="I53" s="3">
        <v>0</v>
      </c>
      <c r="J53" s="33">
        <f>'16w'!D22</f>
        <v>0</v>
      </c>
      <c r="K53" s="33">
        <f>'18w'!D22</f>
        <v>0</v>
      </c>
      <c r="L53" s="3">
        <v>0</v>
      </c>
      <c r="M53" s="54"/>
      <c r="N53" s="54"/>
    </row>
    <row r="54" spans="1:14">
      <c r="A54" s="153"/>
      <c r="B54" s="4">
        <v>112</v>
      </c>
      <c r="C54" s="17">
        <v>0</v>
      </c>
      <c r="D54" s="58">
        <f>'16w'!C23</f>
        <v>0</v>
      </c>
      <c r="E54" s="58">
        <f>'18w'!C23</f>
        <v>0</v>
      </c>
      <c r="F54" s="17">
        <v>0</v>
      </c>
      <c r="G54" s="54"/>
      <c r="H54" s="54"/>
      <c r="I54" s="17">
        <v>0</v>
      </c>
      <c r="J54" s="59">
        <f>'16w'!D23</f>
        <v>0</v>
      </c>
      <c r="K54" s="59">
        <f>'18w'!D23</f>
        <v>0</v>
      </c>
      <c r="L54" s="17">
        <v>0</v>
      </c>
      <c r="M54" s="54"/>
      <c r="N54" s="54"/>
    </row>
    <row r="55" spans="1:14">
      <c r="A55" s="153"/>
      <c r="B55" s="3">
        <v>113</v>
      </c>
      <c r="C55" s="3">
        <v>0</v>
      </c>
      <c r="D55" s="36">
        <f>'16w'!C24</f>
        <v>0</v>
      </c>
      <c r="E55" s="36">
        <f>'18w'!C24</f>
        <v>0</v>
      </c>
      <c r="F55" s="3">
        <v>0</v>
      </c>
      <c r="G55" s="54"/>
      <c r="H55" s="54"/>
      <c r="I55" s="3">
        <v>0</v>
      </c>
      <c r="J55" s="33">
        <f>'16w'!D24</f>
        <v>0</v>
      </c>
      <c r="K55" s="33">
        <f>'18w'!D24</f>
        <v>0</v>
      </c>
      <c r="L55" s="3">
        <v>0</v>
      </c>
      <c r="M55" s="54"/>
      <c r="N55" s="54"/>
    </row>
    <row r="56" spans="1:14" ht="14.4" customHeight="1">
      <c r="A56" s="154"/>
      <c r="B56" s="4">
        <v>114</v>
      </c>
      <c r="C56" s="17">
        <v>0</v>
      </c>
      <c r="D56" s="58">
        <f>'16w'!C25</f>
        <v>0</v>
      </c>
      <c r="E56" s="58">
        <f>'18w'!C25</f>
        <v>0</v>
      </c>
      <c r="F56" s="17">
        <v>0</v>
      </c>
      <c r="G56" s="54"/>
      <c r="H56" s="54"/>
      <c r="I56" s="17">
        <v>0</v>
      </c>
      <c r="J56" s="59">
        <f>'16w'!D25</f>
        <v>0</v>
      </c>
      <c r="K56" s="59">
        <f>'18w'!D25</f>
        <v>0</v>
      </c>
      <c r="L56" s="17">
        <v>0</v>
      </c>
      <c r="M56" s="54"/>
      <c r="N56" s="54"/>
    </row>
    <row r="57" spans="1:14">
      <c r="A57" s="152" t="s">
        <v>16</v>
      </c>
      <c r="B57" s="3">
        <v>115</v>
      </c>
      <c r="C57" s="3">
        <v>0</v>
      </c>
      <c r="D57" s="36">
        <f>'16w'!C26</f>
        <v>0</v>
      </c>
      <c r="E57" s="36">
        <f>'18w'!C26</f>
        <v>0</v>
      </c>
      <c r="F57" s="3">
        <v>0</v>
      </c>
      <c r="G57" s="54"/>
      <c r="H57" s="54"/>
      <c r="I57" s="3">
        <v>0</v>
      </c>
      <c r="J57" s="33">
        <f>'16w'!D26</f>
        <v>0</v>
      </c>
      <c r="K57" s="33">
        <f>'18w'!D26</f>
        <v>0</v>
      </c>
      <c r="L57" s="3">
        <v>0</v>
      </c>
      <c r="M57" s="54"/>
      <c r="N57" s="54"/>
    </row>
    <row r="58" spans="1:14">
      <c r="A58" s="153"/>
      <c r="B58" s="4">
        <v>116</v>
      </c>
      <c r="C58" s="17">
        <v>0</v>
      </c>
      <c r="D58" s="58">
        <f>'16w'!C27</f>
        <v>0</v>
      </c>
      <c r="E58" s="58">
        <f>'18w'!C27</f>
        <v>0</v>
      </c>
      <c r="F58" s="17">
        <v>0</v>
      </c>
      <c r="G58" s="54"/>
      <c r="H58" s="54"/>
      <c r="I58" s="17">
        <v>0</v>
      </c>
      <c r="J58" s="59">
        <f>'16w'!D27</f>
        <v>0</v>
      </c>
      <c r="K58" s="59">
        <f>'18w'!D27</f>
        <v>0</v>
      </c>
      <c r="L58" s="17">
        <v>0</v>
      </c>
      <c r="M58" s="54"/>
      <c r="N58" s="54"/>
    </row>
    <row r="59" spans="1:14">
      <c r="A59" s="153"/>
      <c r="B59" s="3">
        <v>117</v>
      </c>
      <c r="C59" s="3">
        <v>0</v>
      </c>
      <c r="D59" s="36">
        <f>'16w'!C28</f>
        <v>0</v>
      </c>
      <c r="E59" s="36">
        <f>'18w'!C28</f>
        <v>0</v>
      </c>
      <c r="F59" s="3">
        <v>0</v>
      </c>
      <c r="G59" s="54"/>
      <c r="H59" s="54"/>
      <c r="I59" s="3">
        <v>0</v>
      </c>
      <c r="J59" s="33">
        <f>'16w'!D28</f>
        <v>0</v>
      </c>
      <c r="K59" s="33">
        <f>'18w'!D28</f>
        <v>0</v>
      </c>
      <c r="L59" s="3">
        <v>0</v>
      </c>
      <c r="M59" s="54"/>
      <c r="N59" s="54"/>
    </row>
    <row r="60" spans="1:14">
      <c r="A60" s="153"/>
      <c r="B60" s="4">
        <v>118</v>
      </c>
      <c r="C60" s="17">
        <v>0</v>
      </c>
      <c r="D60" s="58">
        <f>'16w'!C29</f>
        <v>0</v>
      </c>
      <c r="E60" s="58">
        <f>'18w'!C29</f>
        <v>0</v>
      </c>
      <c r="F60" s="17">
        <v>0.60580000000000012</v>
      </c>
      <c r="G60" s="54"/>
      <c r="H60" s="54"/>
      <c r="I60" s="17">
        <v>0</v>
      </c>
      <c r="J60" s="59">
        <f>'16w'!D29</f>
        <v>0</v>
      </c>
      <c r="K60" s="59">
        <f>'18w'!D29</f>
        <v>0</v>
      </c>
      <c r="L60" s="17">
        <v>2</v>
      </c>
      <c r="M60" s="54"/>
      <c r="N60" s="54"/>
    </row>
    <row r="61" spans="1:14">
      <c r="A61" s="153"/>
      <c r="B61" s="3">
        <v>119</v>
      </c>
      <c r="C61" s="3">
        <v>0</v>
      </c>
      <c r="D61" s="36">
        <f>'16w'!C30</f>
        <v>0.21964800000000004</v>
      </c>
      <c r="E61" s="36">
        <f>'18w'!C30</f>
        <v>0.21964800000000004</v>
      </c>
      <c r="F61" s="3">
        <v>0.21964800000000004</v>
      </c>
      <c r="G61" s="54"/>
      <c r="H61" s="54"/>
      <c r="I61" s="3">
        <v>0</v>
      </c>
      <c r="J61" s="33">
        <f>'16w'!D30</f>
        <v>1</v>
      </c>
      <c r="K61" s="33">
        <f>'18w'!D30</f>
        <v>1</v>
      </c>
      <c r="L61" s="3">
        <v>1</v>
      </c>
      <c r="M61" s="54"/>
      <c r="N61" s="54"/>
    </row>
    <row r="62" spans="1:14">
      <c r="A62" s="154"/>
      <c r="B62" s="4">
        <v>120</v>
      </c>
      <c r="C62" s="17">
        <v>0</v>
      </c>
      <c r="D62" s="58">
        <f>'16w'!C31</f>
        <v>0</v>
      </c>
      <c r="E62" s="58">
        <f>'18w'!C31</f>
        <v>0</v>
      </c>
      <c r="F62" s="17">
        <v>0</v>
      </c>
      <c r="G62" s="54"/>
      <c r="H62" s="54"/>
      <c r="I62" s="17">
        <v>0</v>
      </c>
      <c r="J62" s="59">
        <f>'16w'!D31</f>
        <v>0</v>
      </c>
      <c r="K62" s="59">
        <f>'18w'!D31</f>
        <v>0</v>
      </c>
      <c r="L62" s="17">
        <v>0</v>
      </c>
      <c r="M62" s="54"/>
      <c r="N62" s="54"/>
    </row>
    <row r="63" spans="1:14">
      <c r="A63" s="152" t="s">
        <v>17</v>
      </c>
      <c r="B63" s="3">
        <v>121</v>
      </c>
      <c r="C63" s="3">
        <v>0</v>
      </c>
      <c r="D63" s="36">
        <f>'16w'!C32</f>
        <v>0</v>
      </c>
      <c r="E63" s="36">
        <f>'18w'!C32</f>
        <v>0</v>
      </c>
      <c r="F63" s="3">
        <v>0</v>
      </c>
      <c r="G63" s="3">
        <v>0</v>
      </c>
      <c r="H63" s="3">
        <v>0</v>
      </c>
      <c r="I63" s="3">
        <v>0</v>
      </c>
      <c r="J63" s="33">
        <f>'16w'!D32</f>
        <v>0</v>
      </c>
      <c r="K63" s="33">
        <f>'18w'!D32</f>
        <v>0</v>
      </c>
      <c r="L63" s="3">
        <v>0</v>
      </c>
      <c r="M63" s="3">
        <v>0</v>
      </c>
      <c r="N63" s="3">
        <v>0</v>
      </c>
    </row>
    <row r="64" spans="1:14">
      <c r="A64" s="153"/>
      <c r="B64" s="4">
        <v>122</v>
      </c>
      <c r="C64" s="17">
        <v>0</v>
      </c>
      <c r="D64" s="58">
        <f>'16w'!C33</f>
        <v>0</v>
      </c>
      <c r="E64" s="58">
        <f>'18w'!C33</f>
        <v>0</v>
      </c>
      <c r="F64" s="17">
        <v>0</v>
      </c>
      <c r="G64" s="17">
        <v>0</v>
      </c>
      <c r="H64" s="17">
        <v>0</v>
      </c>
      <c r="I64" s="17">
        <v>0</v>
      </c>
      <c r="J64" s="59">
        <f>'16w'!D33</f>
        <v>0</v>
      </c>
      <c r="K64" s="59">
        <f>'18w'!D33</f>
        <v>0</v>
      </c>
      <c r="L64" s="17">
        <v>0</v>
      </c>
      <c r="M64" s="17">
        <v>0</v>
      </c>
      <c r="N64" s="17">
        <v>0</v>
      </c>
    </row>
    <row r="65" spans="1:14">
      <c r="A65" s="153"/>
      <c r="B65" s="3">
        <v>123</v>
      </c>
      <c r="C65" s="3">
        <v>0</v>
      </c>
      <c r="D65" s="36">
        <f>'16w'!C34</f>
        <v>0</v>
      </c>
      <c r="E65" s="36">
        <f>'18w'!C34</f>
        <v>0</v>
      </c>
      <c r="F65" s="3">
        <v>0</v>
      </c>
      <c r="G65" s="3">
        <v>0</v>
      </c>
      <c r="H65" s="3">
        <v>0</v>
      </c>
      <c r="I65" s="3">
        <v>0</v>
      </c>
      <c r="J65" s="33">
        <f>'16w'!D34</f>
        <v>0</v>
      </c>
      <c r="K65" s="33">
        <f>'18w'!D34</f>
        <v>0</v>
      </c>
      <c r="L65" s="3">
        <v>0</v>
      </c>
      <c r="M65" s="3">
        <v>0</v>
      </c>
      <c r="N65" s="3">
        <v>0</v>
      </c>
    </row>
    <row r="66" spans="1:14">
      <c r="A66" s="153"/>
      <c r="B66" s="4">
        <v>124</v>
      </c>
      <c r="C66" s="17">
        <v>0</v>
      </c>
      <c r="D66" s="58">
        <f>'16w'!C35</f>
        <v>0</v>
      </c>
      <c r="E66" s="58">
        <f>'18w'!C35</f>
        <v>0</v>
      </c>
      <c r="F66" s="17">
        <v>0</v>
      </c>
      <c r="G66" s="17">
        <v>0</v>
      </c>
      <c r="H66" s="17">
        <v>0</v>
      </c>
      <c r="I66" s="17">
        <v>0</v>
      </c>
      <c r="J66" s="59">
        <f>'16w'!D35</f>
        <v>0</v>
      </c>
      <c r="K66" s="59">
        <f>'18w'!D35</f>
        <v>0</v>
      </c>
      <c r="L66" s="17">
        <v>0</v>
      </c>
      <c r="M66" s="17">
        <v>0</v>
      </c>
      <c r="N66" s="17">
        <v>0</v>
      </c>
    </row>
    <row r="67" spans="1:14">
      <c r="A67" s="154"/>
      <c r="B67" s="3">
        <v>125</v>
      </c>
      <c r="C67" s="3">
        <v>0</v>
      </c>
      <c r="D67" s="36">
        <f>'16w'!C36</f>
        <v>0</v>
      </c>
      <c r="E67" s="36">
        <f>'18w'!C36</f>
        <v>0</v>
      </c>
      <c r="F67" s="3">
        <v>0</v>
      </c>
      <c r="G67" s="3">
        <v>0</v>
      </c>
      <c r="H67" s="3">
        <v>0</v>
      </c>
      <c r="I67" s="3">
        <v>0</v>
      </c>
      <c r="J67" s="33">
        <f>'16w'!D36</f>
        <v>0</v>
      </c>
      <c r="K67" s="33">
        <f>'18w'!D36</f>
        <v>0</v>
      </c>
      <c r="L67" s="3">
        <v>0</v>
      </c>
      <c r="M67" s="3">
        <v>0</v>
      </c>
      <c r="N67" s="3">
        <v>0</v>
      </c>
    </row>
    <row r="68" spans="1:14">
      <c r="A68" s="152" t="s">
        <v>18</v>
      </c>
      <c r="B68" s="145">
        <v>131</v>
      </c>
      <c r="C68" s="145">
        <v>0</v>
      </c>
      <c r="D68" s="146">
        <f>'16w'!C37</f>
        <v>0</v>
      </c>
      <c r="E68" s="146">
        <f>'18w'!C37</f>
        <v>0.63449360000000021</v>
      </c>
      <c r="F68" s="145">
        <v>1.1120616000000001</v>
      </c>
      <c r="G68" s="147">
        <v>23.435360000000003</v>
      </c>
      <c r="H68" s="147">
        <v>34.192800000000005</v>
      </c>
      <c r="I68" s="145">
        <v>0</v>
      </c>
      <c r="J68" s="148">
        <f>'16w'!D37</f>
        <v>0</v>
      </c>
      <c r="K68" s="148">
        <f>'18w'!D37</f>
        <v>1</v>
      </c>
      <c r="L68" s="145">
        <v>1</v>
      </c>
      <c r="M68" s="145">
        <v>6</v>
      </c>
      <c r="N68" s="145">
        <v>21</v>
      </c>
    </row>
    <row r="69" spans="1:14">
      <c r="A69" s="153"/>
      <c r="B69" s="3">
        <v>132</v>
      </c>
      <c r="C69" s="3">
        <v>0</v>
      </c>
      <c r="D69" s="36">
        <f>'16w'!C38</f>
        <v>0</v>
      </c>
      <c r="E69" s="36">
        <f>'18w'!C38</f>
        <v>0</v>
      </c>
      <c r="F69" s="3">
        <v>0</v>
      </c>
      <c r="G69" s="3">
        <v>1.8907200000000004</v>
      </c>
      <c r="H69" s="3">
        <v>9.1623999999999999</v>
      </c>
      <c r="I69" s="3">
        <v>0</v>
      </c>
      <c r="J69" s="33">
        <f>'16w'!D38</f>
        <v>0</v>
      </c>
      <c r="K69" s="33">
        <f>'18w'!D38</f>
        <v>0</v>
      </c>
      <c r="L69" s="3">
        <v>0</v>
      </c>
      <c r="M69" s="3">
        <v>6</v>
      </c>
      <c r="N69" s="3">
        <v>6</v>
      </c>
    </row>
    <row r="70" spans="1:14">
      <c r="A70" s="153"/>
      <c r="B70" s="4">
        <v>133</v>
      </c>
      <c r="C70" s="17">
        <v>0</v>
      </c>
      <c r="D70" s="58">
        <f>'16w'!C39</f>
        <v>0.33696000000000009</v>
      </c>
      <c r="E70" s="58">
        <f>'18w'!C39</f>
        <v>0.33696000000000009</v>
      </c>
      <c r="F70" s="17">
        <v>0.36367760000000005</v>
      </c>
      <c r="G70" s="17">
        <v>2.9905200000000005</v>
      </c>
      <c r="H70" s="17">
        <v>3.3040799999999999</v>
      </c>
      <c r="I70" s="17">
        <v>0</v>
      </c>
      <c r="J70" s="59">
        <f>'16w'!D39</f>
        <v>1</v>
      </c>
      <c r="K70" s="59">
        <f>'18w'!D39</f>
        <v>1</v>
      </c>
      <c r="L70" s="17">
        <v>1</v>
      </c>
      <c r="M70" s="17">
        <v>6</v>
      </c>
      <c r="N70" s="17">
        <v>6</v>
      </c>
    </row>
    <row r="71" spans="1:14">
      <c r="A71" s="153"/>
      <c r="B71" s="3">
        <v>134</v>
      </c>
      <c r="C71" s="3">
        <v>0</v>
      </c>
      <c r="D71" s="36">
        <f>'16w'!C40</f>
        <v>0</v>
      </c>
      <c r="E71" s="36">
        <f>'18w'!C40</f>
        <v>0.45428239999999992</v>
      </c>
      <c r="F71" s="3">
        <v>0.45428239999999992</v>
      </c>
      <c r="G71" s="3">
        <v>0.4586400000000001</v>
      </c>
      <c r="H71" s="3">
        <v>2.3316800000000004</v>
      </c>
      <c r="I71" s="3">
        <v>0</v>
      </c>
      <c r="J71" s="33">
        <f>'16w'!D40</f>
        <v>0</v>
      </c>
      <c r="K71" s="33">
        <f>'18w'!D40</f>
        <v>1</v>
      </c>
      <c r="L71" s="3">
        <v>1</v>
      </c>
      <c r="M71" s="3">
        <v>3</v>
      </c>
      <c r="N71" s="3">
        <v>6</v>
      </c>
    </row>
    <row r="72" spans="1:14">
      <c r="A72" s="153"/>
      <c r="B72" s="145">
        <v>135</v>
      </c>
      <c r="C72" s="145">
        <v>0</v>
      </c>
      <c r="D72" s="146">
        <f>'16w'!C41</f>
        <v>0</v>
      </c>
      <c r="E72" s="146">
        <f>'18w'!C41</f>
        <v>0</v>
      </c>
      <c r="F72" s="145">
        <v>0.32552000000000003</v>
      </c>
      <c r="G72" s="147">
        <v>14.623440000000004</v>
      </c>
      <c r="H72" s="147">
        <v>15.01864</v>
      </c>
      <c r="I72" s="145">
        <v>0</v>
      </c>
      <c r="J72" s="148">
        <f>'16w'!D41</f>
        <v>0</v>
      </c>
      <c r="K72" s="148">
        <f>'18w'!D41</f>
        <v>0</v>
      </c>
      <c r="L72" s="145">
        <v>2</v>
      </c>
      <c r="M72" s="145">
        <v>4</v>
      </c>
      <c r="N72" s="145">
        <v>7</v>
      </c>
    </row>
    <row r="73" spans="1:14">
      <c r="A73" s="153"/>
      <c r="B73" s="3">
        <v>136</v>
      </c>
      <c r="C73" s="3">
        <v>0</v>
      </c>
      <c r="D73" s="36">
        <f>'16w'!C42</f>
        <v>0</v>
      </c>
      <c r="E73" s="36">
        <f>'18w'!C42</f>
        <v>0</v>
      </c>
      <c r="F73" s="3">
        <v>0</v>
      </c>
      <c r="G73" s="3">
        <v>1.9739199999999997</v>
      </c>
      <c r="H73" s="3">
        <v>5.763679999999999</v>
      </c>
      <c r="I73" s="3">
        <v>0</v>
      </c>
      <c r="J73" s="33">
        <f>'16w'!D42</f>
        <v>0</v>
      </c>
      <c r="K73" s="33">
        <f>'18w'!D42</f>
        <v>0</v>
      </c>
      <c r="L73" s="3">
        <v>0</v>
      </c>
      <c r="M73" s="3">
        <v>2</v>
      </c>
      <c r="N73" s="3">
        <v>6</v>
      </c>
    </row>
    <row r="74" spans="1:14">
      <c r="A74" s="153"/>
      <c r="B74" s="4">
        <v>137</v>
      </c>
      <c r="C74" s="17">
        <v>0</v>
      </c>
      <c r="D74" s="58">
        <f>'16w'!C43</f>
        <v>0</v>
      </c>
      <c r="E74" s="58">
        <f>'18w'!C43</f>
        <v>0</v>
      </c>
      <c r="F74" s="17">
        <v>0</v>
      </c>
      <c r="G74" s="17">
        <v>2.5407199999999999</v>
      </c>
      <c r="H74" s="17">
        <v>8.4156800000000018</v>
      </c>
      <c r="I74" s="17">
        <v>0</v>
      </c>
      <c r="J74" s="59">
        <f>'16w'!D43</f>
        <v>0</v>
      </c>
      <c r="K74" s="59">
        <f>'18w'!D43</f>
        <v>0</v>
      </c>
      <c r="L74" s="17">
        <v>0</v>
      </c>
      <c r="M74" s="17">
        <v>4</v>
      </c>
      <c r="N74" s="17">
        <v>14</v>
      </c>
    </row>
    <row r="75" spans="1:14">
      <c r="A75" s="153"/>
      <c r="B75" s="3">
        <v>138</v>
      </c>
      <c r="C75" s="3">
        <v>0</v>
      </c>
      <c r="D75" s="36">
        <f>'16w'!C44</f>
        <v>0.64481040000000023</v>
      </c>
      <c r="E75" s="36">
        <f>'18w'!C44</f>
        <v>0.64481040000000023</v>
      </c>
      <c r="F75" s="3">
        <v>0.37544</v>
      </c>
      <c r="G75" s="3">
        <v>1.9344000000000001</v>
      </c>
      <c r="H75" s="3">
        <v>2.2183200000000003</v>
      </c>
      <c r="I75" s="3">
        <v>0</v>
      </c>
      <c r="J75" s="33">
        <f>'16w'!D44</f>
        <v>1</v>
      </c>
      <c r="K75" s="33">
        <f>'18w'!D44</f>
        <v>1</v>
      </c>
      <c r="L75" s="3">
        <v>1</v>
      </c>
      <c r="M75" s="3">
        <v>4</v>
      </c>
      <c r="N75" s="3">
        <v>6</v>
      </c>
    </row>
    <row r="76" spans="1:14">
      <c r="A76" s="153"/>
      <c r="B76" s="4">
        <v>139</v>
      </c>
      <c r="C76" s="17">
        <v>0</v>
      </c>
      <c r="D76" s="58">
        <f>'16w'!C45</f>
        <v>0</v>
      </c>
      <c r="E76" s="58">
        <f>'18w'!C45</f>
        <v>0</v>
      </c>
      <c r="F76" s="17">
        <v>0.10400000000000001</v>
      </c>
      <c r="G76" s="17">
        <v>2.2297600000000006</v>
      </c>
      <c r="H76" s="17">
        <v>2.9744000000000002</v>
      </c>
      <c r="I76" s="17">
        <v>0</v>
      </c>
      <c r="J76" s="59">
        <f>'16w'!D45</f>
        <v>0</v>
      </c>
      <c r="K76" s="59">
        <f>'18w'!D45</f>
        <v>0</v>
      </c>
      <c r="L76" s="17">
        <v>2</v>
      </c>
      <c r="M76" s="17">
        <v>5</v>
      </c>
      <c r="N76" s="17">
        <v>7</v>
      </c>
    </row>
    <row r="77" spans="1:14">
      <c r="A77" s="153"/>
      <c r="B77" s="3">
        <v>140</v>
      </c>
      <c r="C77" s="3">
        <v>0</v>
      </c>
      <c r="D77" s="36">
        <f>'16w'!C46</f>
        <v>0</v>
      </c>
      <c r="E77" s="36">
        <f>'18w'!C46</f>
        <v>0.35386000000000006</v>
      </c>
      <c r="F77" s="3">
        <v>0.41600000000000004</v>
      </c>
      <c r="G77" s="3">
        <v>0.50336000000000014</v>
      </c>
      <c r="H77" s="3">
        <v>0.50336000000000014</v>
      </c>
      <c r="I77" s="3">
        <v>0</v>
      </c>
      <c r="J77" s="33">
        <f>'16w'!D46</f>
        <v>0</v>
      </c>
      <c r="K77" s="33">
        <f>'18w'!D46</f>
        <v>2</v>
      </c>
      <c r="L77" s="3">
        <v>1</v>
      </c>
      <c r="M77" s="3">
        <v>1</v>
      </c>
      <c r="N77" s="3">
        <v>1</v>
      </c>
    </row>
    <row r="78" spans="1:14">
      <c r="A78" s="153"/>
      <c r="B78" s="4">
        <v>141</v>
      </c>
      <c r="C78" s="17">
        <v>0</v>
      </c>
      <c r="D78" s="58">
        <f>'16w'!C47</f>
        <v>0</v>
      </c>
      <c r="E78" s="58">
        <f>'18w'!C47</f>
        <v>0</v>
      </c>
      <c r="F78" s="17">
        <v>0</v>
      </c>
      <c r="G78" s="17">
        <v>1.7534399999999999</v>
      </c>
      <c r="H78" s="17">
        <v>4.4075200000000017</v>
      </c>
      <c r="I78" s="17">
        <v>0</v>
      </c>
      <c r="J78" s="59">
        <f>'16w'!D47</f>
        <v>0</v>
      </c>
      <c r="K78" s="59">
        <f>'18w'!D47</f>
        <v>0</v>
      </c>
      <c r="L78" s="17">
        <v>0</v>
      </c>
      <c r="M78" s="17">
        <v>5</v>
      </c>
      <c r="N78" s="17">
        <v>6</v>
      </c>
    </row>
    <row r="79" spans="1:14">
      <c r="A79" s="153"/>
      <c r="B79" s="3">
        <v>142</v>
      </c>
      <c r="C79" s="3">
        <v>0</v>
      </c>
      <c r="D79" s="36">
        <f>'16w'!C48</f>
        <v>0</v>
      </c>
      <c r="E79" s="36">
        <f>'18w'!C48</f>
        <v>0.34071440000000003</v>
      </c>
      <c r="F79" s="3">
        <v>0</v>
      </c>
      <c r="G79" s="3">
        <v>0.47008000000000005</v>
      </c>
      <c r="H79" s="3">
        <v>155.13160000000002</v>
      </c>
      <c r="I79" s="3">
        <v>0</v>
      </c>
      <c r="J79" s="33">
        <f>'16w'!D48</f>
        <v>0</v>
      </c>
      <c r="K79" s="33">
        <f>'18w'!D48</f>
        <v>1</v>
      </c>
      <c r="L79" s="3">
        <v>0</v>
      </c>
      <c r="M79" s="3">
        <v>2</v>
      </c>
      <c r="N79" s="3">
        <v>6</v>
      </c>
    </row>
    <row r="80" spans="1:14">
      <c r="A80" s="153"/>
      <c r="B80" s="4">
        <v>143</v>
      </c>
      <c r="C80" s="17">
        <v>0</v>
      </c>
      <c r="D80" s="58">
        <f>'16w'!C49</f>
        <v>0</v>
      </c>
      <c r="E80" s="58">
        <f>'18w'!C49</f>
        <v>0</v>
      </c>
      <c r="F80" s="17">
        <v>0</v>
      </c>
      <c r="G80" s="17">
        <v>0.75087999999999999</v>
      </c>
      <c r="H80" s="17">
        <v>1.7815200000000002</v>
      </c>
      <c r="I80" s="17">
        <v>0</v>
      </c>
      <c r="J80" s="59">
        <f>'16w'!D49</f>
        <v>0</v>
      </c>
      <c r="K80" s="59">
        <f>'18w'!D49</f>
        <v>0</v>
      </c>
      <c r="L80" s="17">
        <v>0</v>
      </c>
      <c r="M80" s="17">
        <v>1</v>
      </c>
      <c r="N80" s="17">
        <v>4</v>
      </c>
    </row>
    <row r="81" spans="1:14">
      <c r="A81" s="153"/>
      <c r="B81" s="145">
        <v>144</v>
      </c>
      <c r="C81" s="145">
        <v>0</v>
      </c>
      <c r="D81" s="146">
        <f>'16w'!C50</f>
        <v>0</v>
      </c>
      <c r="E81" s="146">
        <f>'18w'!C50</f>
        <v>0.19169280000000002</v>
      </c>
      <c r="F81" s="145">
        <v>0.44994560000000011</v>
      </c>
      <c r="G81" s="145">
        <v>2.7830399999999993</v>
      </c>
      <c r="H81" s="145">
        <v>13.639600000000002</v>
      </c>
      <c r="I81" s="145">
        <v>0</v>
      </c>
      <c r="J81" s="148">
        <f>'16w'!D50</f>
        <v>0</v>
      </c>
      <c r="K81" s="148">
        <f>'18w'!D50</f>
        <v>1</v>
      </c>
      <c r="L81" s="145">
        <v>1</v>
      </c>
      <c r="M81" s="145">
        <v>2</v>
      </c>
      <c r="N81" s="145">
        <v>6</v>
      </c>
    </row>
    <row r="82" spans="1:14">
      <c r="A82" s="153"/>
      <c r="B82" s="4">
        <v>145</v>
      </c>
      <c r="C82" s="17">
        <v>0</v>
      </c>
      <c r="D82" s="58">
        <f>'16w'!C51</f>
        <v>0</v>
      </c>
      <c r="E82" s="58">
        <f>'18w'!C51</f>
        <v>0</v>
      </c>
      <c r="F82" s="17">
        <v>0</v>
      </c>
      <c r="G82" s="17">
        <v>1.0088000000000001</v>
      </c>
      <c r="H82" s="17">
        <v>1.9411600000000002</v>
      </c>
      <c r="I82" s="17">
        <v>0</v>
      </c>
      <c r="J82" s="59">
        <f>'16w'!D51</f>
        <v>0</v>
      </c>
      <c r="K82" s="59">
        <f>'18w'!D51</f>
        <v>0</v>
      </c>
      <c r="L82" s="17">
        <v>0</v>
      </c>
      <c r="M82" s="17">
        <v>3</v>
      </c>
      <c r="N82" s="17">
        <v>6</v>
      </c>
    </row>
    <row r="83" spans="1:14">
      <c r="A83" s="153"/>
      <c r="B83" s="3">
        <v>146</v>
      </c>
      <c r="C83" s="3">
        <v>0</v>
      </c>
      <c r="D83" s="36">
        <f>'16w'!C52</f>
        <v>0</v>
      </c>
      <c r="E83" s="36">
        <f>'18w'!C52</f>
        <v>0</v>
      </c>
      <c r="F83" s="3">
        <v>0.88707840000000016</v>
      </c>
      <c r="G83" s="136">
        <v>1.92</v>
      </c>
      <c r="H83" s="136">
        <v>4.2192800000000004</v>
      </c>
      <c r="I83" s="3">
        <v>0</v>
      </c>
      <c r="J83" s="33">
        <f>'16w'!D52</f>
        <v>0</v>
      </c>
      <c r="K83" s="33">
        <f>'18w'!D52</f>
        <v>0</v>
      </c>
      <c r="L83" s="3">
        <v>3</v>
      </c>
      <c r="M83" s="3">
        <v>12</v>
      </c>
      <c r="N83" s="3">
        <v>12</v>
      </c>
    </row>
    <row r="84" spans="1:14">
      <c r="A84" s="153"/>
      <c r="B84" s="4">
        <v>147</v>
      </c>
      <c r="C84" s="17">
        <v>0</v>
      </c>
      <c r="D84" s="58">
        <f>'16w'!C53</f>
        <v>0</v>
      </c>
      <c r="E84" s="58">
        <f>'18w'!C53</f>
        <v>0</v>
      </c>
      <c r="F84" s="17">
        <v>0</v>
      </c>
      <c r="G84" s="17">
        <v>0.64376000000000011</v>
      </c>
      <c r="H84" s="17">
        <v>3.1360784000000002</v>
      </c>
      <c r="I84" s="17">
        <v>0</v>
      </c>
      <c r="J84" s="59">
        <f>'16w'!D53</f>
        <v>0</v>
      </c>
      <c r="K84" s="59">
        <f>'18w'!D53</f>
        <v>0</v>
      </c>
      <c r="L84" s="17">
        <v>0</v>
      </c>
      <c r="M84" s="17">
        <v>3</v>
      </c>
      <c r="N84" s="17">
        <v>7</v>
      </c>
    </row>
    <row r="85" spans="1:14">
      <c r="A85" s="153"/>
      <c r="B85" s="3">
        <v>148</v>
      </c>
      <c r="C85" s="3">
        <v>0</v>
      </c>
      <c r="D85" s="36">
        <f>'16w'!C54</f>
        <v>0</v>
      </c>
      <c r="E85" s="36">
        <f>'18w'!C54</f>
        <v>0</v>
      </c>
      <c r="F85" s="3">
        <v>0</v>
      </c>
      <c r="G85" s="3">
        <v>1.6504799999999997</v>
      </c>
      <c r="H85" s="3">
        <v>25.004720000000002</v>
      </c>
      <c r="I85" s="3">
        <v>0</v>
      </c>
      <c r="J85" s="33">
        <f>'16w'!D54</f>
        <v>0</v>
      </c>
      <c r="K85" s="33">
        <f>'18w'!D54</f>
        <v>0</v>
      </c>
      <c r="L85" s="3">
        <v>0</v>
      </c>
      <c r="M85" s="3">
        <v>1</v>
      </c>
      <c r="N85" s="3">
        <v>7</v>
      </c>
    </row>
    <row r="86" spans="1:14">
      <c r="A86" s="153"/>
      <c r="B86" s="4">
        <v>149</v>
      </c>
      <c r="C86" s="17">
        <v>0</v>
      </c>
      <c r="D86" s="58">
        <f>'16w'!C55</f>
        <v>0</v>
      </c>
      <c r="E86" s="58">
        <f>'18w'!C55</f>
        <v>0</v>
      </c>
      <c r="F86" s="17">
        <v>0</v>
      </c>
      <c r="G86" s="17">
        <v>0.95784000000000025</v>
      </c>
      <c r="H86" s="17">
        <v>2.4076000000000004</v>
      </c>
      <c r="I86" s="17">
        <v>0</v>
      </c>
      <c r="J86" s="59">
        <f>'16w'!D55</f>
        <v>0</v>
      </c>
      <c r="K86" s="59">
        <f>'18w'!D55</f>
        <v>0</v>
      </c>
      <c r="L86" s="17">
        <v>0</v>
      </c>
      <c r="M86" s="17">
        <v>4</v>
      </c>
      <c r="N86" s="17">
        <v>9</v>
      </c>
    </row>
    <row r="87" spans="1:14">
      <c r="A87" s="154"/>
      <c r="B87" s="3">
        <v>150</v>
      </c>
      <c r="C87" s="3">
        <v>0</v>
      </c>
      <c r="D87" s="36">
        <f>'16w'!C56</f>
        <v>0</v>
      </c>
      <c r="E87" s="36">
        <f>'18w'!C56</f>
        <v>0</v>
      </c>
      <c r="F87" s="3">
        <v>1.4906528000000003</v>
      </c>
      <c r="G87" s="3">
        <v>1.43052</v>
      </c>
      <c r="H87" s="3">
        <v>6.4895999999999994</v>
      </c>
      <c r="I87" s="3">
        <v>0</v>
      </c>
      <c r="J87" s="33">
        <f>'16w'!D56</f>
        <v>0</v>
      </c>
      <c r="K87" s="33">
        <f>'18w'!D56</f>
        <v>0</v>
      </c>
      <c r="L87" s="3">
        <v>4</v>
      </c>
      <c r="M87" s="3">
        <v>11</v>
      </c>
      <c r="N87" s="3">
        <v>11</v>
      </c>
    </row>
    <row r="88" spans="1:14">
      <c r="A88" s="152" t="s">
        <v>19</v>
      </c>
      <c r="B88" s="4">
        <v>151</v>
      </c>
      <c r="C88" s="17">
        <v>0</v>
      </c>
      <c r="D88" s="58">
        <f>'16w'!C57</f>
        <v>0</v>
      </c>
      <c r="E88" s="58">
        <f>'18w'!C57</f>
        <v>0</v>
      </c>
      <c r="F88" s="17">
        <v>0</v>
      </c>
      <c r="G88" s="17">
        <v>0</v>
      </c>
      <c r="H88" s="17">
        <v>0</v>
      </c>
      <c r="I88" s="17">
        <v>0</v>
      </c>
      <c r="J88" s="59">
        <f>'16w'!D57</f>
        <v>0</v>
      </c>
      <c r="K88" s="59">
        <f>'18w'!D57</f>
        <v>0</v>
      </c>
      <c r="L88" s="17">
        <v>0</v>
      </c>
      <c r="M88" s="17">
        <v>0</v>
      </c>
      <c r="N88" s="17">
        <v>0</v>
      </c>
    </row>
    <row r="89" spans="1:14">
      <c r="A89" s="153"/>
      <c r="B89" s="3">
        <v>152</v>
      </c>
      <c r="C89" s="3">
        <v>0</v>
      </c>
      <c r="D89" s="36">
        <f>'16w'!C58</f>
        <v>0</v>
      </c>
      <c r="E89" s="36">
        <f>'18w'!C58</f>
        <v>0</v>
      </c>
      <c r="F89" s="3">
        <v>0</v>
      </c>
      <c r="G89" s="3">
        <v>0</v>
      </c>
      <c r="H89" s="3">
        <v>0</v>
      </c>
      <c r="I89" s="3">
        <v>0</v>
      </c>
      <c r="J89" s="33">
        <f>'16w'!D58</f>
        <v>0</v>
      </c>
      <c r="K89" s="33">
        <f>'18w'!D58</f>
        <v>0</v>
      </c>
      <c r="L89" s="3">
        <v>0</v>
      </c>
      <c r="M89" s="3">
        <v>0</v>
      </c>
      <c r="N89" s="3">
        <v>0</v>
      </c>
    </row>
    <row r="90" spans="1:14">
      <c r="A90" s="153"/>
      <c r="B90" s="4">
        <v>153</v>
      </c>
      <c r="C90" s="17">
        <v>0</v>
      </c>
      <c r="D90" s="58">
        <f>'16w'!C59</f>
        <v>0</v>
      </c>
      <c r="E90" s="58">
        <f>'18w'!C59</f>
        <v>0</v>
      </c>
      <c r="F90" s="17">
        <v>0</v>
      </c>
      <c r="G90" s="17">
        <v>0</v>
      </c>
      <c r="H90" s="17">
        <v>0</v>
      </c>
      <c r="I90" s="17">
        <v>0</v>
      </c>
      <c r="J90" s="59">
        <f>'16w'!D59</f>
        <v>0</v>
      </c>
      <c r="K90" s="59">
        <f>'18w'!D59</f>
        <v>0</v>
      </c>
      <c r="L90" s="17">
        <v>0</v>
      </c>
      <c r="M90" s="17">
        <v>0</v>
      </c>
      <c r="N90" s="17">
        <v>0</v>
      </c>
    </row>
    <row r="91" spans="1:14">
      <c r="A91" s="153"/>
      <c r="B91" s="3">
        <v>154</v>
      </c>
      <c r="C91" s="3">
        <v>0</v>
      </c>
      <c r="D91" s="36">
        <f>'16w'!C60</f>
        <v>0</v>
      </c>
      <c r="E91" s="36">
        <f>'18w'!C60</f>
        <v>0</v>
      </c>
      <c r="F91" s="3">
        <v>0</v>
      </c>
      <c r="G91" s="3">
        <v>0</v>
      </c>
      <c r="H91" s="3">
        <v>0</v>
      </c>
      <c r="I91" s="3">
        <v>0</v>
      </c>
      <c r="J91" s="33">
        <f>'16w'!D60</f>
        <v>0</v>
      </c>
      <c r="K91" s="33">
        <f>'18w'!D60</f>
        <v>0</v>
      </c>
      <c r="L91" s="3">
        <v>0</v>
      </c>
      <c r="M91" s="3">
        <v>0</v>
      </c>
      <c r="N91" s="3">
        <v>0</v>
      </c>
    </row>
    <row r="92" spans="1:14">
      <c r="A92" s="154"/>
      <c r="B92" s="4">
        <v>155</v>
      </c>
      <c r="C92" s="17">
        <v>0</v>
      </c>
      <c r="D92" s="58">
        <f>'16w'!C61</f>
        <v>0</v>
      </c>
      <c r="E92" s="58">
        <f>'18w'!C61</f>
        <v>0</v>
      </c>
      <c r="F92" s="17">
        <v>0</v>
      </c>
      <c r="G92" s="17">
        <v>0</v>
      </c>
      <c r="H92" s="17">
        <v>0</v>
      </c>
      <c r="I92" s="17">
        <v>0</v>
      </c>
      <c r="J92" s="59">
        <f>'16w'!D61</f>
        <v>0</v>
      </c>
      <c r="K92" s="59">
        <f>'18w'!D61</f>
        <v>0</v>
      </c>
      <c r="L92" s="17">
        <v>0</v>
      </c>
      <c r="M92" s="17">
        <v>0</v>
      </c>
      <c r="N92" s="17">
        <v>0</v>
      </c>
    </row>
    <row r="93" spans="1:14">
      <c r="A93" s="152" t="s">
        <v>20</v>
      </c>
      <c r="B93" s="145">
        <v>161</v>
      </c>
      <c r="C93" s="145">
        <v>0</v>
      </c>
      <c r="D93" s="146">
        <f>'16w'!C62</f>
        <v>0</v>
      </c>
      <c r="E93" s="146">
        <f>'18w'!C62</f>
        <v>0</v>
      </c>
      <c r="F93" s="145">
        <v>0</v>
      </c>
      <c r="G93" s="145">
        <v>3.2687199999999996</v>
      </c>
      <c r="H93" s="145">
        <v>16.404959999999999</v>
      </c>
      <c r="I93" s="145">
        <v>0</v>
      </c>
      <c r="J93" s="148">
        <f>'16w'!D62</f>
        <v>0</v>
      </c>
      <c r="K93" s="148">
        <f>'18w'!D62</f>
        <v>0</v>
      </c>
      <c r="L93" s="145">
        <v>0</v>
      </c>
      <c r="M93" s="145">
        <v>5</v>
      </c>
      <c r="N93" s="145">
        <v>5</v>
      </c>
    </row>
    <row r="94" spans="1:14">
      <c r="A94" s="153"/>
      <c r="B94" s="4">
        <v>162</v>
      </c>
      <c r="C94" s="17">
        <v>0</v>
      </c>
      <c r="D94" s="58">
        <f>'16w'!C63</f>
        <v>0</v>
      </c>
      <c r="E94" s="58">
        <f>'18w'!C63</f>
        <v>0</v>
      </c>
      <c r="F94" s="17">
        <v>0</v>
      </c>
      <c r="G94" s="17">
        <v>0.70043999999999995</v>
      </c>
      <c r="H94" s="17">
        <v>4.8443199999999997</v>
      </c>
      <c r="I94" s="17">
        <v>0</v>
      </c>
      <c r="J94" s="59">
        <f>'16w'!D63</f>
        <v>0</v>
      </c>
      <c r="K94" s="59">
        <f>'18w'!D63</f>
        <v>0</v>
      </c>
      <c r="L94" s="17">
        <v>0</v>
      </c>
      <c r="M94" s="17">
        <v>4</v>
      </c>
      <c r="N94" s="17">
        <v>8</v>
      </c>
    </row>
    <row r="95" spans="1:14">
      <c r="A95" s="153"/>
      <c r="B95" s="3">
        <v>163</v>
      </c>
      <c r="C95" s="3">
        <v>0</v>
      </c>
      <c r="D95" s="36">
        <f>'16w'!C64</f>
        <v>0</v>
      </c>
      <c r="E95" s="36">
        <f>'18w'!C64</f>
        <v>0</v>
      </c>
      <c r="F95" s="3">
        <v>0.27976000000000006</v>
      </c>
      <c r="G95" s="3">
        <v>4.5749600000000008</v>
      </c>
      <c r="H95" s="3">
        <v>10.50348</v>
      </c>
      <c r="I95" s="3">
        <v>0</v>
      </c>
      <c r="J95" s="33">
        <f>'16w'!D64</f>
        <v>0</v>
      </c>
      <c r="K95" s="33">
        <f>'18w'!D64</f>
        <v>0</v>
      </c>
      <c r="L95" s="3">
        <v>2</v>
      </c>
      <c r="M95" s="3">
        <v>3</v>
      </c>
      <c r="N95" s="3">
        <v>9</v>
      </c>
    </row>
    <row r="96" spans="1:14">
      <c r="A96" s="153"/>
      <c r="B96" s="4">
        <v>164</v>
      </c>
      <c r="C96" s="17">
        <v>0</v>
      </c>
      <c r="D96" s="58">
        <f>'16w'!C65</f>
        <v>0</v>
      </c>
      <c r="E96" s="58">
        <f>'18w'!C65</f>
        <v>0</v>
      </c>
      <c r="F96" s="17">
        <v>0</v>
      </c>
      <c r="G96" s="17">
        <v>1.1377600000000001</v>
      </c>
      <c r="H96" s="17">
        <v>7.2602400000000014</v>
      </c>
      <c r="I96" s="17">
        <v>0</v>
      </c>
      <c r="J96" s="59">
        <f>'16w'!D65</f>
        <v>0</v>
      </c>
      <c r="K96" s="59">
        <f>'18w'!D65</f>
        <v>0</v>
      </c>
      <c r="L96" s="17">
        <v>0</v>
      </c>
      <c r="M96" s="17">
        <v>2</v>
      </c>
      <c r="N96" s="17">
        <v>3</v>
      </c>
    </row>
    <row r="97" spans="1:14">
      <c r="A97" s="153"/>
      <c r="B97" s="3">
        <v>165</v>
      </c>
      <c r="C97" s="3">
        <v>0</v>
      </c>
      <c r="D97" s="36">
        <f>'16w'!C66</f>
        <v>0</v>
      </c>
      <c r="E97" s="36">
        <f>'18w'!C66</f>
        <v>0</v>
      </c>
      <c r="F97" s="3">
        <v>0</v>
      </c>
      <c r="G97" s="3">
        <v>7.1863999999999999</v>
      </c>
      <c r="H97" s="3">
        <v>62.964199999999991</v>
      </c>
      <c r="I97" s="3">
        <v>0</v>
      </c>
      <c r="J97" s="33">
        <f>'16w'!D66</f>
        <v>0</v>
      </c>
      <c r="K97" s="33">
        <f>'18w'!D66</f>
        <v>0</v>
      </c>
      <c r="L97" s="3">
        <v>0</v>
      </c>
      <c r="M97" s="3">
        <v>3</v>
      </c>
      <c r="N97" s="3">
        <v>2</v>
      </c>
    </row>
    <row r="98" spans="1:14">
      <c r="A98" s="153"/>
      <c r="B98" s="4">
        <v>166</v>
      </c>
      <c r="C98" s="17">
        <v>0</v>
      </c>
      <c r="D98" s="58">
        <f>'16w'!C67</f>
        <v>0</v>
      </c>
      <c r="E98" s="58">
        <f>'18w'!C67</f>
        <v>0</v>
      </c>
      <c r="F98" s="17">
        <v>0</v>
      </c>
      <c r="G98" s="17">
        <v>0</v>
      </c>
      <c r="H98" s="17">
        <v>0.80080000000000007</v>
      </c>
      <c r="I98" s="17">
        <v>0</v>
      </c>
      <c r="J98" s="59">
        <f>'16w'!D67</f>
        <v>0</v>
      </c>
      <c r="K98" s="59">
        <f>'18w'!D67</f>
        <v>0</v>
      </c>
      <c r="L98" s="17">
        <v>0</v>
      </c>
      <c r="M98" s="17">
        <v>0</v>
      </c>
      <c r="N98" s="17">
        <v>5</v>
      </c>
    </row>
    <row r="99" spans="1:14">
      <c r="A99" s="153"/>
      <c r="B99" s="3">
        <v>167</v>
      </c>
      <c r="C99" s="3">
        <v>0</v>
      </c>
      <c r="D99" s="36">
        <f>'16w'!C68</f>
        <v>0</v>
      </c>
      <c r="E99" s="36">
        <f>'18w'!C68</f>
        <v>0.34828560000000008</v>
      </c>
      <c r="F99" s="3">
        <v>1.09616</v>
      </c>
      <c r="G99" s="3">
        <v>2.6031199999999997</v>
      </c>
      <c r="H99" s="3">
        <v>9.2476800000000026</v>
      </c>
      <c r="I99" s="3">
        <v>0</v>
      </c>
      <c r="J99" s="33">
        <f>'16w'!D68</f>
        <v>0</v>
      </c>
      <c r="K99" s="33">
        <f>'18w'!D68</f>
        <v>1</v>
      </c>
      <c r="L99" s="3">
        <v>3</v>
      </c>
      <c r="M99" s="3">
        <v>2</v>
      </c>
      <c r="N99" s="3">
        <v>6</v>
      </c>
    </row>
    <row r="100" spans="1:14">
      <c r="A100" s="153"/>
      <c r="B100" s="4">
        <v>168</v>
      </c>
      <c r="C100" s="17">
        <v>0</v>
      </c>
      <c r="D100" s="58">
        <f>'16w'!C69</f>
        <v>0</v>
      </c>
      <c r="E100" s="58">
        <f>'18w'!C69</f>
        <v>0</v>
      </c>
      <c r="F100" s="17">
        <v>0</v>
      </c>
      <c r="G100" s="17">
        <v>0</v>
      </c>
      <c r="H100" s="17">
        <v>11.474319999999997</v>
      </c>
      <c r="I100" s="17">
        <v>0</v>
      </c>
      <c r="J100" s="59">
        <f>'16w'!D69</f>
        <v>0</v>
      </c>
      <c r="K100" s="59">
        <f>'18w'!D69</f>
        <v>0</v>
      </c>
      <c r="L100" s="17">
        <v>0</v>
      </c>
      <c r="M100" s="17">
        <v>0</v>
      </c>
      <c r="N100" s="17">
        <v>6</v>
      </c>
    </row>
    <row r="101" spans="1:14">
      <c r="A101" s="153"/>
      <c r="B101" s="3">
        <v>169</v>
      </c>
      <c r="C101" s="3">
        <v>0</v>
      </c>
      <c r="D101" s="36">
        <f>'16w'!C70</f>
        <v>0</v>
      </c>
      <c r="E101" s="36">
        <f>'18w'!C70</f>
        <v>0</v>
      </c>
      <c r="F101" s="3">
        <v>0</v>
      </c>
      <c r="G101" s="3">
        <v>0.20800000000000002</v>
      </c>
      <c r="H101" s="3">
        <v>1.7045600000000003</v>
      </c>
      <c r="I101" s="3">
        <v>0</v>
      </c>
      <c r="J101" s="33">
        <f>'16w'!D70</f>
        <v>0</v>
      </c>
      <c r="K101" s="33">
        <f>'18w'!D70</f>
        <v>1</v>
      </c>
      <c r="L101" s="3">
        <v>1</v>
      </c>
      <c r="M101" s="3">
        <v>2</v>
      </c>
      <c r="N101" s="3">
        <v>6</v>
      </c>
    </row>
    <row r="102" spans="1:14">
      <c r="A102" s="153"/>
      <c r="B102" s="4">
        <v>170</v>
      </c>
      <c r="C102" s="17">
        <v>0</v>
      </c>
      <c r="D102" s="58">
        <f>'16w'!C71</f>
        <v>0</v>
      </c>
      <c r="E102" s="58">
        <f>'18w'!C71</f>
        <v>0</v>
      </c>
      <c r="F102" s="17">
        <v>0</v>
      </c>
      <c r="G102" s="17">
        <v>4.4054400000000005</v>
      </c>
      <c r="H102" s="17">
        <v>4.4054400000000005</v>
      </c>
      <c r="I102" s="17">
        <v>0</v>
      </c>
      <c r="J102" s="59">
        <f>'16w'!D71</f>
        <v>0</v>
      </c>
      <c r="K102" s="59">
        <f>'18w'!D71</f>
        <v>0</v>
      </c>
      <c r="L102" s="17">
        <v>0</v>
      </c>
      <c r="M102" s="17">
        <v>3</v>
      </c>
      <c r="N102" s="17">
        <v>3</v>
      </c>
    </row>
    <row r="103" spans="1:14">
      <c r="A103" s="153"/>
      <c r="B103" s="3">
        <v>171</v>
      </c>
      <c r="C103" s="3">
        <v>0</v>
      </c>
      <c r="D103" s="36">
        <f>'16w'!C72</f>
        <v>0</v>
      </c>
      <c r="E103" s="36">
        <f>'18w'!C72</f>
        <v>0</v>
      </c>
      <c r="F103" s="3">
        <v>0</v>
      </c>
      <c r="G103" s="3">
        <v>0.38375999999999999</v>
      </c>
      <c r="H103" s="3">
        <v>9.2410399999999999</v>
      </c>
      <c r="I103" s="3">
        <v>0</v>
      </c>
      <c r="J103" s="33">
        <f>'16w'!D72</f>
        <v>0</v>
      </c>
      <c r="K103" s="33">
        <f>'18w'!D72</f>
        <v>0</v>
      </c>
      <c r="L103" s="3">
        <v>0</v>
      </c>
      <c r="M103" s="3">
        <v>2</v>
      </c>
      <c r="N103" s="3">
        <v>10</v>
      </c>
    </row>
    <row r="104" spans="1:14">
      <c r="A104" s="153"/>
      <c r="B104" s="4">
        <v>172</v>
      </c>
      <c r="C104" s="17">
        <v>0</v>
      </c>
      <c r="D104" s="58">
        <f>'16w'!C73</f>
        <v>0</v>
      </c>
      <c r="E104" s="58">
        <f>'18w'!C73</f>
        <v>0</v>
      </c>
      <c r="F104" s="17">
        <v>0.13478920000000003</v>
      </c>
      <c r="G104" s="17">
        <v>0.40560000000000007</v>
      </c>
      <c r="H104" s="17">
        <v>10.474880000000002</v>
      </c>
      <c r="I104" s="17">
        <v>0</v>
      </c>
      <c r="J104" s="59">
        <f>'16w'!D73</f>
        <v>0</v>
      </c>
      <c r="K104" s="59">
        <f>'18w'!D73</f>
        <v>0</v>
      </c>
      <c r="L104" s="17">
        <v>1</v>
      </c>
      <c r="M104" s="17">
        <v>3</v>
      </c>
      <c r="N104" s="17">
        <v>7</v>
      </c>
    </row>
    <row r="105" spans="1:14">
      <c r="A105" s="153"/>
      <c r="B105" s="3">
        <v>173</v>
      </c>
      <c r="C105" s="3">
        <v>0</v>
      </c>
      <c r="D105" s="36">
        <f>'16w'!C74</f>
        <v>0</v>
      </c>
      <c r="E105" s="36">
        <f>'18w'!C74</f>
        <v>0</v>
      </c>
      <c r="F105" s="3">
        <v>0</v>
      </c>
      <c r="G105" s="3">
        <v>0</v>
      </c>
      <c r="H105" s="3">
        <v>1.20224</v>
      </c>
      <c r="I105" s="3">
        <v>0</v>
      </c>
      <c r="J105" s="33">
        <f>'16w'!D74</f>
        <v>0</v>
      </c>
      <c r="K105" s="33">
        <f>'18w'!D74</f>
        <v>0</v>
      </c>
      <c r="L105" s="3">
        <v>0</v>
      </c>
      <c r="M105" s="3">
        <v>0</v>
      </c>
      <c r="N105" s="3">
        <v>4</v>
      </c>
    </row>
    <row r="106" spans="1:14">
      <c r="A106" s="153"/>
      <c r="B106" s="4">
        <v>174</v>
      </c>
      <c r="C106" s="17">
        <v>0</v>
      </c>
      <c r="D106" s="58">
        <f>'16w'!C75</f>
        <v>0</v>
      </c>
      <c r="E106" s="58">
        <f>'18w'!C75</f>
        <v>0</v>
      </c>
      <c r="F106" s="17">
        <v>0.263432</v>
      </c>
      <c r="G106" s="17">
        <v>0</v>
      </c>
      <c r="H106" s="17">
        <v>5.2166400000000017</v>
      </c>
      <c r="I106" s="17">
        <v>0</v>
      </c>
      <c r="J106" s="59">
        <f>'16w'!D75</f>
        <v>0</v>
      </c>
      <c r="K106" s="59">
        <f>'18w'!D75</f>
        <v>0</v>
      </c>
      <c r="L106" s="17">
        <v>2</v>
      </c>
      <c r="M106" s="17">
        <v>0</v>
      </c>
      <c r="N106" s="17">
        <v>7</v>
      </c>
    </row>
    <row r="107" spans="1:14">
      <c r="A107" s="153"/>
      <c r="B107" s="3">
        <v>175</v>
      </c>
      <c r="C107" s="3">
        <v>0</v>
      </c>
      <c r="D107" s="36">
        <f>'16w'!C76</f>
        <v>0</v>
      </c>
      <c r="E107" s="36">
        <f>'18w'!C76</f>
        <v>0</v>
      </c>
      <c r="F107" s="3">
        <v>0</v>
      </c>
      <c r="G107" s="3">
        <v>0.42952000000000001</v>
      </c>
      <c r="H107" s="3">
        <v>3.9000000000000004</v>
      </c>
      <c r="I107" s="3">
        <v>0</v>
      </c>
      <c r="J107" s="33">
        <f>'16w'!D76</f>
        <v>0</v>
      </c>
      <c r="K107" s="33">
        <f>'18w'!D76</f>
        <v>0</v>
      </c>
      <c r="L107" s="3">
        <v>0</v>
      </c>
      <c r="M107" s="3">
        <v>3</v>
      </c>
      <c r="N107" s="3">
        <v>6</v>
      </c>
    </row>
    <row r="108" spans="1:14">
      <c r="A108" s="153"/>
      <c r="B108" s="4">
        <v>176</v>
      </c>
      <c r="C108" s="17">
        <v>0</v>
      </c>
      <c r="D108" s="58">
        <f>'16w'!C77</f>
        <v>0</v>
      </c>
      <c r="E108" s="58">
        <f>'18w'!C77</f>
        <v>0</v>
      </c>
      <c r="F108" s="17">
        <v>0.56005040000000006</v>
      </c>
      <c r="G108" s="17">
        <v>3.8168000000000006</v>
      </c>
      <c r="H108" s="17">
        <v>8.7380800000000001</v>
      </c>
      <c r="I108" s="17">
        <v>0</v>
      </c>
      <c r="J108" s="59">
        <f>'16w'!D77</f>
        <v>0</v>
      </c>
      <c r="K108" s="59">
        <f>'18w'!D77</f>
        <v>0</v>
      </c>
      <c r="L108" s="17">
        <v>3</v>
      </c>
      <c r="M108" s="17">
        <v>3</v>
      </c>
      <c r="N108" s="17">
        <v>8</v>
      </c>
    </row>
    <row r="109" spans="1:14">
      <c r="A109" s="153"/>
      <c r="B109" s="145">
        <v>177</v>
      </c>
      <c r="C109" s="145">
        <v>0</v>
      </c>
      <c r="D109" s="146">
        <f>'16w'!C78</f>
        <v>0</v>
      </c>
      <c r="E109" s="146">
        <f>'18w'!C78</f>
        <v>0</v>
      </c>
      <c r="F109" s="145">
        <v>0.13312000000000004</v>
      </c>
      <c r="G109" s="145">
        <v>0.67600000000000016</v>
      </c>
      <c r="H109" s="145">
        <v>9.6865600000000001</v>
      </c>
      <c r="I109" s="145">
        <v>0</v>
      </c>
      <c r="J109" s="148">
        <f>'16w'!D78</f>
        <v>0</v>
      </c>
      <c r="K109" s="148">
        <f>'18w'!D78</f>
        <v>0</v>
      </c>
      <c r="L109" s="145">
        <v>1</v>
      </c>
      <c r="M109" s="145">
        <v>3</v>
      </c>
      <c r="N109" s="145">
        <v>7</v>
      </c>
    </row>
    <row r="110" spans="1:14">
      <c r="A110" s="153"/>
      <c r="B110" s="4">
        <v>178</v>
      </c>
      <c r="C110" s="17">
        <v>0</v>
      </c>
      <c r="D110" s="58">
        <f>'16w'!C79</f>
        <v>0</v>
      </c>
      <c r="E110" s="58">
        <f>'18w'!C79</f>
        <v>0</v>
      </c>
      <c r="F110" s="17">
        <v>0</v>
      </c>
      <c r="G110" s="17">
        <v>0</v>
      </c>
      <c r="H110" s="17">
        <v>2.1268000000000007</v>
      </c>
      <c r="I110" s="17">
        <v>0</v>
      </c>
      <c r="J110" s="59">
        <f>'16w'!D79</f>
        <v>0</v>
      </c>
      <c r="K110" s="59">
        <f>'18w'!D79</f>
        <v>0</v>
      </c>
      <c r="L110" s="17">
        <v>0</v>
      </c>
      <c r="M110" s="17">
        <v>0</v>
      </c>
      <c r="N110" s="17">
        <v>6</v>
      </c>
    </row>
    <row r="111" spans="1:14">
      <c r="A111" s="153"/>
      <c r="B111" s="3">
        <v>179</v>
      </c>
      <c r="C111" s="3">
        <v>0</v>
      </c>
      <c r="D111" s="36">
        <f>'16w'!C80</f>
        <v>0</v>
      </c>
      <c r="E111" s="36">
        <f>'18w'!C80</f>
        <v>0</v>
      </c>
      <c r="F111" s="3">
        <v>0</v>
      </c>
      <c r="G111" s="3">
        <v>0.78104000000000018</v>
      </c>
      <c r="H111" s="3">
        <v>4.42</v>
      </c>
      <c r="I111" s="3">
        <v>0</v>
      </c>
      <c r="J111" s="33">
        <f>'16w'!D80</f>
        <v>0</v>
      </c>
      <c r="K111" s="33">
        <f>'18w'!D80</f>
        <v>0</v>
      </c>
      <c r="L111" s="3">
        <v>0</v>
      </c>
      <c r="M111" s="3">
        <v>3</v>
      </c>
      <c r="N111" s="3">
        <v>6</v>
      </c>
    </row>
    <row r="112" spans="1:14">
      <c r="A112" s="154"/>
      <c r="B112" s="4">
        <v>180</v>
      </c>
      <c r="C112" s="17">
        <v>0</v>
      </c>
      <c r="D112" s="58">
        <f>'16w'!C81</f>
        <v>0.4867200000000001</v>
      </c>
      <c r="E112" s="58">
        <f>'18w'!C81</f>
        <v>0.44096000000000013</v>
      </c>
      <c r="F112" s="17">
        <v>0.78866840000000016</v>
      </c>
      <c r="G112" s="17">
        <v>10.546640000000002</v>
      </c>
      <c r="H112" s="17">
        <v>33.069919999999996</v>
      </c>
      <c r="I112" s="17">
        <v>0</v>
      </c>
      <c r="J112" s="59">
        <f>'16w'!D81</f>
        <v>2</v>
      </c>
      <c r="K112" s="59">
        <f>'18w'!D81</f>
        <v>2</v>
      </c>
      <c r="L112" s="17">
        <v>2</v>
      </c>
      <c r="M112" s="17">
        <v>4</v>
      </c>
      <c r="N112" s="17">
        <v>8</v>
      </c>
    </row>
    <row r="113" spans="1:14">
      <c r="A113" s="152" t="s">
        <v>21</v>
      </c>
      <c r="B113" s="3">
        <v>181</v>
      </c>
      <c r="C113" s="3">
        <v>0</v>
      </c>
      <c r="D113" s="36">
        <f>'16w'!C82</f>
        <v>0</v>
      </c>
      <c r="E113" s="36">
        <f>'18w'!C82</f>
        <v>0</v>
      </c>
      <c r="F113" s="3">
        <v>0</v>
      </c>
      <c r="G113" s="3">
        <v>0</v>
      </c>
      <c r="H113" s="3">
        <v>0</v>
      </c>
      <c r="I113" s="3">
        <v>0</v>
      </c>
      <c r="J113" s="33">
        <f>'16w'!D82</f>
        <v>0</v>
      </c>
      <c r="K113" s="33">
        <f>'18w'!D82</f>
        <v>0</v>
      </c>
      <c r="L113" s="3">
        <v>0</v>
      </c>
      <c r="M113" s="3">
        <v>0</v>
      </c>
      <c r="N113" s="3">
        <v>0</v>
      </c>
    </row>
    <row r="114" spans="1:14">
      <c r="A114" s="153"/>
      <c r="B114" s="4">
        <v>182</v>
      </c>
      <c r="C114" s="17">
        <v>0</v>
      </c>
      <c r="D114" s="58">
        <f>'16w'!C83</f>
        <v>0</v>
      </c>
      <c r="E114" s="58">
        <f>'18w'!C83</f>
        <v>0</v>
      </c>
      <c r="F114" s="17">
        <v>0</v>
      </c>
      <c r="G114" s="17">
        <v>0</v>
      </c>
      <c r="H114" s="17">
        <v>0</v>
      </c>
      <c r="I114" s="17">
        <v>0</v>
      </c>
      <c r="J114" s="59">
        <f>'16w'!D83</f>
        <v>0</v>
      </c>
      <c r="K114" s="59">
        <f>'18w'!D83</f>
        <v>0</v>
      </c>
      <c r="L114" s="17">
        <v>0</v>
      </c>
      <c r="M114" s="17">
        <v>0</v>
      </c>
      <c r="N114" s="17">
        <v>0</v>
      </c>
    </row>
    <row r="115" spans="1:14">
      <c r="A115" s="153"/>
      <c r="B115" s="3">
        <v>183</v>
      </c>
      <c r="C115" s="3">
        <v>0</v>
      </c>
      <c r="D115" s="36">
        <f>'16w'!C84</f>
        <v>0</v>
      </c>
      <c r="E115" s="36">
        <f>'18w'!C84</f>
        <v>0</v>
      </c>
      <c r="F115" s="3">
        <v>0</v>
      </c>
      <c r="G115" s="3">
        <v>0</v>
      </c>
      <c r="H115" s="3">
        <v>0</v>
      </c>
      <c r="I115" s="3">
        <v>0</v>
      </c>
      <c r="J115" s="33">
        <f>'16w'!D84</f>
        <v>0</v>
      </c>
      <c r="K115" s="33">
        <f>'18w'!D84</f>
        <v>0</v>
      </c>
      <c r="L115" s="3">
        <v>0</v>
      </c>
      <c r="M115" s="3">
        <v>0</v>
      </c>
      <c r="N115" s="3">
        <v>0</v>
      </c>
    </row>
    <row r="116" spans="1:14">
      <c r="A116" s="153"/>
      <c r="B116" s="4">
        <v>184</v>
      </c>
      <c r="C116" s="17">
        <v>0</v>
      </c>
      <c r="D116" s="58">
        <f>'16w'!C85</f>
        <v>0</v>
      </c>
      <c r="E116" s="58">
        <f>'18w'!C85</f>
        <v>0</v>
      </c>
      <c r="F116" s="17">
        <v>0</v>
      </c>
      <c r="G116" s="17">
        <v>0</v>
      </c>
      <c r="H116" s="17">
        <v>0</v>
      </c>
      <c r="I116" s="17">
        <v>0</v>
      </c>
      <c r="J116" s="59">
        <f>'16w'!D85</f>
        <v>0</v>
      </c>
      <c r="K116" s="59">
        <f>'18w'!D85</f>
        <v>0</v>
      </c>
      <c r="L116" s="17">
        <v>0</v>
      </c>
      <c r="M116" s="17">
        <v>0</v>
      </c>
      <c r="N116" s="17">
        <v>0</v>
      </c>
    </row>
    <row r="117" spans="1:14">
      <c r="A117" s="154"/>
      <c r="B117" s="3">
        <v>185</v>
      </c>
      <c r="C117" s="3">
        <v>0</v>
      </c>
      <c r="D117" s="36">
        <f>'16w'!C86</f>
        <v>0</v>
      </c>
      <c r="E117" s="36">
        <f>'18w'!C86</f>
        <v>0</v>
      </c>
      <c r="F117" s="3">
        <v>0</v>
      </c>
      <c r="G117" s="3">
        <v>0</v>
      </c>
      <c r="H117" s="3">
        <v>0</v>
      </c>
      <c r="I117" s="3">
        <v>0</v>
      </c>
      <c r="J117" s="33">
        <f>'16w'!D86</f>
        <v>0</v>
      </c>
      <c r="K117" s="33">
        <f>'18w'!D86</f>
        <v>0</v>
      </c>
      <c r="L117" s="3">
        <v>0</v>
      </c>
      <c r="M117" s="3">
        <v>0</v>
      </c>
      <c r="N117" s="3">
        <v>0</v>
      </c>
    </row>
    <row r="118" spans="1:14">
      <c r="A118" s="152" t="s">
        <v>22</v>
      </c>
      <c r="B118" s="4">
        <v>191</v>
      </c>
      <c r="C118" s="17">
        <v>0</v>
      </c>
      <c r="D118" s="58">
        <f>'16w'!C87</f>
        <v>0</v>
      </c>
      <c r="E118" s="58">
        <f>'18w'!C87</f>
        <v>0</v>
      </c>
      <c r="F118" s="105" t="s">
        <v>64</v>
      </c>
      <c r="G118" s="105" t="s">
        <v>64</v>
      </c>
      <c r="H118" s="105" t="s">
        <v>64</v>
      </c>
      <c r="I118" s="17">
        <v>0</v>
      </c>
      <c r="J118" s="59">
        <f>'16w'!D87</f>
        <v>0</v>
      </c>
      <c r="K118" s="59">
        <f>'18w'!D87</f>
        <v>0</v>
      </c>
      <c r="L118" s="105" t="s">
        <v>64</v>
      </c>
      <c r="M118" s="105" t="s">
        <v>64</v>
      </c>
      <c r="N118" s="105" t="s">
        <v>64</v>
      </c>
    </row>
    <row r="119" spans="1:14">
      <c r="A119" s="153"/>
      <c r="B119" s="3">
        <v>192</v>
      </c>
      <c r="C119" s="3">
        <v>0</v>
      </c>
      <c r="D119" s="36">
        <f>'16w'!C88</f>
        <v>0</v>
      </c>
      <c r="E119" s="36">
        <f>'18w'!C88</f>
        <v>0</v>
      </c>
      <c r="F119" s="3">
        <v>0.55976959999999998</v>
      </c>
      <c r="G119" s="3">
        <v>0.65</v>
      </c>
      <c r="H119" s="3">
        <v>5.441279999999999</v>
      </c>
      <c r="I119" s="3">
        <v>0</v>
      </c>
      <c r="J119" s="33">
        <f>'16w'!D88</f>
        <v>0</v>
      </c>
      <c r="K119" s="33">
        <f>'18w'!D88</f>
        <v>0</v>
      </c>
      <c r="L119" s="3">
        <v>1</v>
      </c>
      <c r="M119" s="3">
        <v>1</v>
      </c>
      <c r="N119" s="3">
        <v>4</v>
      </c>
    </row>
    <row r="120" spans="1:14">
      <c r="A120" s="153"/>
      <c r="B120" s="4">
        <v>193</v>
      </c>
      <c r="C120" s="17">
        <v>0</v>
      </c>
      <c r="D120" s="58">
        <f>'16w'!C89</f>
        <v>0</v>
      </c>
      <c r="E120" s="58">
        <f>'18w'!C89</f>
        <v>0</v>
      </c>
      <c r="F120" s="17">
        <v>7.4880000000000002E-2</v>
      </c>
      <c r="G120" s="17">
        <v>1.2636000000000001</v>
      </c>
      <c r="H120" s="17">
        <v>2.3337600000000007</v>
      </c>
      <c r="I120" s="17">
        <v>0</v>
      </c>
      <c r="J120" s="59">
        <f>'16w'!D89</f>
        <v>0</v>
      </c>
      <c r="K120" s="59">
        <f>'18w'!D89</f>
        <v>0</v>
      </c>
      <c r="L120" s="17">
        <v>1</v>
      </c>
      <c r="M120" s="17">
        <v>5</v>
      </c>
      <c r="N120" s="17">
        <v>6</v>
      </c>
    </row>
    <row r="121" spans="1:14">
      <c r="A121" s="153"/>
      <c r="B121" s="3">
        <v>194</v>
      </c>
      <c r="C121" s="3">
        <v>0</v>
      </c>
      <c r="D121" s="36">
        <f>'16w'!C90</f>
        <v>0</v>
      </c>
      <c r="E121" s="36">
        <f>'18w'!C90</f>
        <v>0</v>
      </c>
      <c r="F121" s="3">
        <v>0</v>
      </c>
      <c r="G121" s="3">
        <v>0.38168000000000007</v>
      </c>
      <c r="H121" s="3">
        <v>0.41600000000000004</v>
      </c>
      <c r="I121" s="3">
        <v>0</v>
      </c>
      <c r="J121" s="33">
        <f>'16w'!D90</f>
        <v>0</v>
      </c>
      <c r="K121" s="33">
        <f>'18w'!D90</f>
        <v>0</v>
      </c>
      <c r="L121" s="3">
        <v>0</v>
      </c>
      <c r="M121" s="3">
        <v>3</v>
      </c>
      <c r="N121" s="3">
        <v>3</v>
      </c>
    </row>
    <row r="122" spans="1:14">
      <c r="A122" s="153"/>
      <c r="B122" s="4">
        <v>195</v>
      </c>
      <c r="C122" s="17">
        <v>0</v>
      </c>
      <c r="D122" s="58">
        <f>'16w'!C91</f>
        <v>0</v>
      </c>
      <c r="E122" s="58">
        <f>'18w'!C91</f>
        <v>0</v>
      </c>
      <c r="F122" s="17">
        <v>0</v>
      </c>
      <c r="G122" s="17">
        <v>1.13256</v>
      </c>
      <c r="H122" s="17">
        <v>2.08</v>
      </c>
      <c r="I122" s="17">
        <v>0</v>
      </c>
      <c r="J122" s="59">
        <f>'16w'!D91</f>
        <v>0</v>
      </c>
      <c r="K122" s="59">
        <f>'18w'!D91</f>
        <v>0</v>
      </c>
      <c r="L122" s="17">
        <v>0</v>
      </c>
      <c r="M122" s="17">
        <v>2</v>
      </c>
      <c r="N122" s="17">
        <v>1</v>
      </c>
    </row>
    <row r="123" spans="1:14">
      <c r="A123" s="153"/>
      <c r="B123" s="3">
        <v>196</v>
      </c>
      <c r="C123" s="3">
        <v>0</v>
      </c>
      <c r="D123" s="36">
        <f>'16w'!C92</f>
        <v>0</v>
      </c>
      <c r="E123" s="36">
        <f>'18w'!C92</f>
        <v>0</v>
      </c>
      <c r="F123" s="3">
        <v>0</v>
      </c>
      <c r="G123" s="3">
        <v>0</v>
      </c>
      <c r="H123" s="3">
        <v>0.74048000000000014</v>
      </c>
      <c r="I123" s="3">
        <v>0</v>
      </c>
      <c r="J123" s="33">
        <f>'16w'!D92</f>
        <v>0</v>
      </c>
      <c r="K123" s="33">
        <f>'18w'!D92</f>
        <v>0</v>
      </c>
      <c r="L123" s="3">
        <v>0</v>
      </c>
      <c r="M123" s="3">
        <v>0</v>
      </c>
      <c r="N123" s="3">
        <v>3</v>
      </c>
    </row>
    <row r="124" spans="1:14">
      <c r="A124" s="153"/>
      <c r="B124" s="4">
        <v>197</v>
      </c>
      <c r="C124" s="17">
        <v>0</v>
      </c>
      <c r="D124" s="58">
        <f>'16w'!C93</f>
        <v>0</v>
      </c>
      <c r="E124" s="58">
        <f>'18w'!C93</f>
        <v>0</v>
      </c>
      <c r="F124" s="17">
        <v>0</v>
      </c>
      <c r="G124" s="17">
        <v>0</v>
      </c>
      <c r="H124" s="17">
        <v>0</v>
      </c>
      <c r="I124" s="17">
        <v>0</v>
      </c>
      <c r="J124" s="59">
        <f>'16w'!D93</f>
        <v>0</v>
      </c>
      <c r="K124" s="59">
        <f>'18w'!D93</f>
        <v>0</v>
      </c>
      <c r="L124" s="17">
        <v>0</v>
      </c>
      <c r="M124" s="17">
        <v>0</v>
      </c>
      <c r="N124" s="17">
        <v>0</v>
      </c>
    </row>
    <row r="125" spans="1:14">
      <c r="A125" s="153"/>
      <c r="B125" s="3">
        <v>198</v>
      </c>
      <c r="C125" s="3">
        <v>0</v>
      </c>
      <c r="D125" s="36">
        <f>'16w'!C94</f>
        <v>0</v>
      </c>
      <c r="E125" s="36">
        <f>'18w'!C94</f>
        <v>0</v>
      </c>
      <c r="F125" s="3">
        <v>0</v>
      </c>
      <c r="G125" s="3">
        <v>0.3</v>
      </c>
      <c r="H125" s="3">
        <v>0</v>
      </c>
      <c r="I125" s="3">
        <v>0</v>
      </c>
      <c r="J125" s="33">
        <f>'16w'!D94</f>
        <v>0</v>
      </c>
      <c r="K125" s="33">
        <f>'18w'!D94</f>
        <v>0</v>
      </c>
      <c r="L125" s="3">
        <v>0</v>
      </c>
      <c r="M125" s="3">
        <v>1</v>
      </c>
      <c r="N125" s="3">
        <v>0</v>
      </c>
    </row>
    <row r="126" spans="1:14">
      <c r="A126" s="153"/>
      <c r="B126" s="4">
        <v>199</v>
      </c>
      <c r="C126" s="17">
        <v>0</v>
      </c>
      <c r="D126" s="58">
        <f>'16w'!C95</f>
        <v>0</v>
      </c>
      <c r="E126" s="58">
        <f>'18w'!C95</f>
        <v>0</v>
      </c>
      <c r="F126" s="17">
        <v>0</v>
      </c>
      <c r="G126" s="17">
        <v>3.2146400000000002</v>
      </c>
      <c r="H126" s="17">
        <v>12.662520000000001</v>
      </c>
      <c r="I126" s="17">
        <v>0</v>
      </c>
      <c r="J126" s="59">
        <f>'16w'!D95</f>
        <v>0</v>
      </c>
      <c r="K126" s="59">
        <f>'18w'!D95</f>
        <v>0</v>
      </c>
      <c r="L126" s="17">
        <v>0</v>
      </c>
      <c r="M126" s="17">
        <v>5</v>
      </c>
      <c r="N126" s="17">
        <v>6</v>
      </c>
    </row>
    <row r="127" spans="1:14">
      <c r="A127" s="153"/>
      <c r="B127" s="3">
        <v>200</v>
      </c>
      <c r="C127" s="3">
        <v>0</v>
      </c>
      <c r="D127" s="36">
        <f>'16w'!C96</f>
        <v>0</v>
      </c>
      <c r="E127" s="36">
        <f>'18w'!C96</f>
        <v>0</v>
      </c>
      <c r="F127" s="3">
        <v>0</v>
      </c>
      <c r="G127" s="3">
        <v>1.2105600000000003</v>
      </c>
      <c r="H127" s="3">
        <v>1.8033600000000001</v>
      </c>
      <c r="I127" s="3">
        <v>0</v>
      </c>
      <c r="J127" s="33">
        <f>'16w'!D96</f>
        <v>0</v>
      </c>
      <c r="K127" s="33">
        <f>'18w'!D96</f>
        <v>0</v>
      </c>
      <c r="L127" s="3">
        <v>0</v>
      </c>
      <c r="M127" s="3">
        <v>2</v>
      </c>
      <c r="N127" s="3">
        <v>3</v>
      </c>
    </row>
    <row r="128" spans="1:14">
      <c r="A128" s="153"/>
      <c r="B128" s="4">
        <v>201</v>
      </c>
      <c r="C128" s="17">
        <v>0</v>
      </c>
      <c r="D128" s="58">
        <f>'16w'!C97</f>
        <v>0</v>
      </c>
      <c r="E128" s="58">
        <f>'18w'!C97</f>
        <v>0</v>
      </c>
      <c r="F128" s="17">
        <v>0</v>
      </c>
      <c r="G128" s="17">
        <v>0.3837600000000001</v>
      </c>
      <c r="H128" s="17">
        <v>5.3040000000000003</v>
      </c>
      <c r="I128" s="17">
        <v>0</v>
      </c>
      <c r="J128" s="59">
        <f>'16w'!D97</f>
        <v>0</v>
      </c>
      <c r="K128" s="59">
        <f>'18w'!D97</f>
        <v>0</v>
      </c>
      <c r="L128" s="17">
        <v>0</v>
      </c>
      <c r="M128" s="17">
        <v>3</v>
      </c>
      <c r="N128" s="17">
        <v>5</v>
      </c>
    </row>
    <row r="129" spans="1:14">
      <c r="A129" s="153"/>
      <c r="B129" s="3">
        <v>202</v>
      </c>
      <c r="C129" s="3">
        <v>0</v>
      </c>
      <c r="D129" s="36">
        <f>'16w'!C98</f>
        <v>0</v>
      </c>
      <c r="E129" s="36">
        <f>'18w'!C98</f>
        <v>0</v>
      </c>
      <c r="F129" s="3">
        <v>0</v>
      </c>
      <c r="G129" s="3">
        <v>0.46852000000000016</v>
      </c>
      <c r="H129" s="3">
        <v>1.2480000000000002</v>
      </c>
      <c r="I129" s="3">
        <v>0</v>
      </c>
      <c r="J129" s="33">
        <f>'16w'!D98</f>
        <v>0</v>
      </c>
      <c r="K129" s="33">
        <f>'18w'!D98</f>
        <v>0</v>
      </c>
      <c r="L129" s="3">
        <v>0</v>
      </c>
      <c r="M129" s="3">
        <v>3</v>
      </c>
      <c r="N129" s="3">
        <v>5</v>
      </c>
    </row>
    <row r="130" spans="1:14">
      <c r="A130" s="153"/>
      <c r="B130" s="4">
        <v>203</v>
      </c>
      <c r="C130" s="17">
        <v>0</v>
      </c>
      <c r="D130" s="58">
        <f>'16w'!C99</f>
        <v>0</v>
      </c>
      <c r="E130" s="58">
        <f>'18w'!C99</f>
        <v>0</v>
      </c>
      <c r="F130" s="17">
        <v>0.29004560000000001</v>
      </c>
      <c r="G130" s="17">
        <v>1.5184000000000002</v>
      </c>
      <c r="H130" s="17">
        <v>1.7201599999999999</v>
      </c>
      <c r="I130" s="17">
        <v>0</v>
      </c>
      <c r="J130" s="59">
        <f>'16w'!D99</f>
        <v>0</v>
      </c>
      <c r="K130" s="59">
        <f>'18w'!D99</f>
        <v>0</v>
      </c>
      <c r="L130" s="17">
        <v>1</v>
      </c>
      <c r="M130" s="17">
        <v>3</v>
      </c>
      <c r="N130" s="17">
        <v>6</v>
      </c>
    </row>
    <row r="131" spans="1:14">
      <c r="A131" s="153"/>
      <c r="B131" s="3">
        <v>204</v>
      </c>
      <c r="C131" s="3">
        <v>0</v>
      </c>
      <c r="D131" s="36">
        <f>'16w'!C100</f>
        <v>0</v>
      </c>
      <c r="E131" s="36">
        <f>'18w'!C100</f>
        <v>0</v>
      </c>
      <c r="F131" s="3">
        <v>0</v>
      </c>
      <c r="G131" s="3">
        <v>1.2797200000000002</v>
      </c>
      <c r="H131" s="3">
        <v>7.7875200000000007</v>
      </c>
      <c r="I131" s="3">
        <v>0</v>
      </c>
      <c r="J131" s="33">
        <f>'16w'!D100</f>
        <v>0</v>
      </c>
      <c r="K131" s="33">
        <f>'18w'!D100</f>
        <v>0</v>
      </c>
      <c r="L131" s="3">
        <v>0</v>
      </c>
      <c r="M131" s="3">
        <v>4</v>
      </c>
      <c r="N131" s="3">
        <v>4</v>
      </c>
    </row>
    <row r="132" spans="1:14">
      <c r="A132" s="153"/>
      <c r="B132" s="4">
        <v>205</v>
      </c>
      <c r="C132" s="17">
        <v>0</v>
      </c>
      <c r="D132" s="58">
        <f>'16w'!C101</f>
        <v>0</v>
      </c>
      <c r="E132" s="58">
        <f>'18w'!C101</f>
        <v>0</v>
      </c>
      <c r="F132" s="17">
        <v>0.11700000000000001</v>
      </c>
      <c r="G132" s="17">
        <v>0.55952000000000002</v>
      </c>
      <c r="H132" s="17">
        <v>3.3789600000000002</v>
      </c>
      <c r="I132" s="17">
        <v>0</v>
      </c>
      <c r="J132" s="59">
        <f>'16w'!D101</f>
        <v>0</v>
      </c>
      <c r="K132" s="59">
        <f>'18w'!D101</f>
        <v>0</v>
      </c>
      <c r="L132" s="17">
        <v>1</v>
      </c>
      <c r="M132" s="17">
        <v>3</v>
      </c>
      <c r="N132" s="17">
        <v>3</v>
      </c>
    </row>
    <row r="133" spans="1:14">
      <c r="A133" s="153"/>
      <c r="B133" s="3">
        <v>206</v>
      </c>
      <c r="C133" s="3">
        <v>0</v>
      </c>
      <c r="D133" s="36">
        <f>'16w'!C102</f>
        <v>0</v>
      </c>
      <c r="E133" s="36">
        <f>'18w'!C102</f>
        <v>0</v>
      </c>
      <c r="F133" s="3">
        <v>0</v>
      </c>
      <c r="G133" s="3">
        <v>0.61360000000000003</v>
      </c>
      <c r="H133" s="3">
        <v>3.1304000000000007</v>
      </c>
      <c r="I133" s="3">
        <v>0</v>
      </c>
      <c r="J133" s="33">
        <f>'16w'!D102</f>
        <v>0</v>
      </c>
      <c r="K133" s="33">
        <f>'18w'!D102</f>
        <v>0</v>
      </c>
      <c r="L133" s="3">
        <v>0</v>
      </c>
      <c r="M133" s="3">
        <v>3</v>
      </c>
      <c r="N133" s="3">
        <v>6</v>
      </c>
    </row>
    <row r="134" spans="1:14">
      <c r="A134" s="153"/>
      <c r="B134" s="4">
        <v>207</v>
      </c>
      <c r="C134" s="17">
        <v>0</v>
      </c>
      <c r="D134" s="58">
        <f>'16w'!C103</f>
        <v>0</v>
      </c>
      <c r="E134" s="58">
        <f>'18w'!C103</f>
        <v>0</v>
      </c>
      <c r="F134" s="17">
        <v>0</v>
      </c>
      <c r="G134" s="17">
        <v>0</v>
      </c>
      <c r="H134" s="17">
        <v>0</v>
      </c>
      <c r="I134" s="17">
        <v>0</v>
      </c>
      <c r="J134" s="59">
        <f>'16w'!D103</f>
        <v>0</v>
      </c>
      <c r="K134" s="59">
        <f>'18w'!D103</f>
        <v>0</v>
      </c>
      <c r="L134" s="17">
        <v>0</v>
      </c>
      <c r="M134" s="17">
        <v>0</v>
      </c>
      <c r="N134" s="17">
        <v>0</v>
      </c>
    </row>
    <row r="135" spans="1:14">
      <c r="A135" s="153"/>
      <c r="B135" s="3">
        <v>208</v>
      </c>
      <c r="C135" s="3">
        <v>0</v>
      </c>
      <c r="D135" s="36">
        <f>'16w'!C104</f>
        <v>0</v>
      </c>
      <c r="E135" s="36">
        <f>'18w'!C104</f>
        <v>0</v>
      </c>
      <c r="F135" s="3">
        <v>0</v>
      </c>
      <c r="G135" s="3">
        <v>0</v>
      </c>
      <c r="H135" s="3">
        <v>0</v>
      </c>
      <c r="I135" s="3">
        <v>0</v>
      </c>
      <c r="J135" s="33">
        <f>'16w'!D104</f>
        <v>0</v>
      </c>
      <c r="K135" s="33">
        <f>'18w'!D104</f>
        <v>0</v>
      </c>
      <c r="L135" s="3">
        <v>0</v>
      </c>
      <c r="M135" s="3">
        <v>0</v>
      </c>
      <c r="N135" s="3">
        <v>0</v>
      </c>
    </row>
    <row r="136" spans="1:14">
      <c r="A136" s="153"/>
      <c r="B136" s="4">
        <v>209</v>
      </c>
      <c r="C136" s="17">
        <v>0</v>
      </c>
      <c r="D136" s="58">
        <f>'16w'!C105</f>
        <v>0</v>
      </c>
      <c r="E136" s="58">
        <f>'18w'!C105</f>
        <v>0</v>
      </c>
      <c r="F136" s="17">
        <v>0</v>
      </c>
      <c r="G136" s="17">
        <v>0</v>
      </c>
      <c r="H136" s="17">
        <v>0</v>
      </c>
      <c r="I136" s="17">
        <v>0</v>
      </c>
      <c r="J136" s="59">
        <f>'16w'!D105</f>
        <v>0</v>
      </c>
      <c r="K136" s="59">
        <f>'18w'!D105</f>
        <v>0</v>
      </c>
      <c r="L136" s="17">
        <v>0</v>
      </c>
      <c r="M136" s="17">
        <v>0</v>
      </c>
      <c r="N136" s="17">
        <v>0</v>
      </c>
    </row>
    <row r="137" spans="1:14">
      <c r="A137" s="154"/>
      <c r="B137" s="3">
        <v>210</v>
      </c>
      <c r="C137" s="3">
        <v>0</v>
      </c>
      <c r="D137" s="36">
        <f>'16w'!C106</f>
        <v>0</v>
      </c>
      <c r="E137" s="36">
        <f>'18w'!C106</f>
        <v>0.37024000000000012</v>
      </c>
      <c r="F137" s="3">
        <v>0.37024000000000012</v>
      </c>
      <c r="G137" s="3">
        <v>0.91728000000000021</v>
      </c>
      <c r="H137" s="3">
        <v>8.8171200000000027</v>
      </c>
      <c r="I137" s="3">
        <v>0</v>
      </c>
      <c r="J137" s="33">
        <f>'16w'!D106</f>
        <v>0</v>
      </c>
      <c r="K137" s="33">
        <f>'18w'!D106</f>
        <v>2</v>
      </c>
      <c r="L137" s="3">
        <v>2</v>
      </c>
      <c r="M137" s="3">
        <v>1</v>
      </c>
      <c r="N137" s="3">
        <v>6</v>
      </c>
    </row>
    <row r="138" spans="1:14" ht="29">
      <c r="A138" s="132" t="s">
        <v>23</v>
      </c>
      <c r="B138" s="4">
        <v>211</v>
      </c>
      <c r="C138" s="17">
        <v>0</v>
      </c>
      <c r="D138" s="58">
        <f>'16w'!C107</f>
        <v>0</v>
      </c>
      <c r="E138" s="58">
        <f>'18w'!C107</f>
        <v>0</v>
      </c>
      <c r="F138" s="17">
        <v>0</v>
      </c>
      <c r="G138" s="17">
        <v>0</v>
      </c>
      <c r="H138" s="17">
        <v>0</v>
      </c>
      <c r="I138" s="17">
        <v>0</v>
      </c>
      <c r="J138" s="59">
        <f>'16w'!D107</f>
        <v>0</v>
      </c>
      <c r="K138" s="59">
        <f>'18w'!D107</f>
        <v>0</v>
      </c>
      <c r="L138" s="17">
        <v>0</v>
      </c>
      <c r="M138" s="17">
        <v>0</v>
      </c>
      <c r="N138" s="17">
        <v>0</v>
      </c>
    </row>
    <row r="139" spans="1:14">
      <c r="A139" s="132" t="s">
        <v>24</v>
      </c>
      <c r="B139" s="3">
        <v>212</v>
      </c>
      <c r="C139" s="3">
        <v>0</v>
      </c>
      <c r="D139" s="36">
        <f>'16w'!C108</f>
        <v>0</v>
      </c>
      <c r="E139" s="36">
        <f>'18w'!C108</f>
        <v>0</v>
      </c>
      <c r="F139" s="3">
        <v>0</v>
      </c>
      <c r="G139" s="3">
        <v>0</v>
      </c>
      <c r="H139" s="3">
        <v>0</v>
      </c>
      <c r="I139" s="3">
        <v>0</v>
      </c>
      <c r="J139" s="33">
        <f>'16w'!D108</f>
        <v>0</v>
      </c>
      <c r="K139" s="33">
        <f>'18w'!D108</f>
        <v>0</v>
      </c>
      <c r="L139" s="3">
        <v>0</v>
      </c>
      <c r="M139" s="3">
        <v>0</v>
      </c>
      <c r="N139" s="3">
        <v>0</v>
      </c>
    </row>
    <row r="140" spans="1:14">
      <c r="A140" s="132" t="s">
        <v>25</v>
      </c>
      <c r="B140" s="4">
        <v>213</v>
      </c>
      <c r="C140" s="17">
        <v>0</v>
      </c>
      <c r="D140" s="58">
        <f>'16w'!C109</f>
        <v>0</v>
      </c>
      <c r="E140" s="58">
        <f>'18w'!C109</f>
        <v>0</v>
      </c>
      <c r="F140" s="17">
        <v>0</v>
      </c>
      <c r="G140" s="17">
        <v>0</v>
      </c>
      <c r="H140" s="17">
        <v>0</v>
      </c>
      <c r="I140" s="17">
        <v>0</v>
      </c>
      <c r="J140" s="59">
        <f>'16w'!D109</f>
        <v>0</v>
      </c>
      <c r="K140" s="59">
        <f>'18w'!D109</f>
        <v>0</v>
      </c>
      <c r="L140" s="17">
        <v>0</v>
      </c>
      <c r="M140" s="17">
        <v>0</v>
      </c>
      <c r="N140" s="17">
        <v>0</v>
      </c>
    </row>
    <row r="141" spans="1:14">
      <c r="A141" s="152" t="s">
        <v>26</v>
      </c>
      <c r="B141" s="3">
        <v>214</v>
      </c>
      <c r="C141" s="3">
        <v>0</v>
      </c>
      <c r="D141" s="36">
        <f>'16w'!C110</f>
        <v>0</v>
      </c>
      <c r="E141" s="36">
        <f>'18w'!C110</f>
        <v>0</v>
      </c>
      <c r="F141" s="3">
        <v>0</v>
      </c>
      <c r="G141" s="3">
        <v>0</v>
      </c>
      <c r="H141" s="6">
        <v>0.97448000000000035</v>
      </c>
      <c r="I141" s="3">
        <v>0</v>
      </c>
      <c r="J141" s="33">
        <f>'16w'!D110</f>
        <v>0</v>
      </c>
      <c r="K141" s="33">
        <f>'18w'!D110</f>
        <v>0</v>
      </c>
      <c r="L141" s="3">
        <v>0</v>
      </c>
      <c r="M141" s="3">
        <v>0</v>
      </c>
      <c r="N141" s="3">
        <v>3</v>
      </c>
    </row>
    <row r="142" spans="1:14">
      <c r="A142" s="153"/>
      <c r="B142" s="145">
        <v>215</v>
      </c>
      <c r="C142" s="145">
        <v>0</v>
      </c>
      <c r="D142" s="146">
        <f>'16w'!C111</f>
        <v>0.39312000000000008</v>
      </c>
      <c r="E142" s="146">
        <f>'18w'!C111</f>
        <v>0.39312000000000008</v>
      </c>
      <c r="F142" s="145">
        <v>0.39312000000000008</v>
      </c>
      <c r="G142" s="145">
        <v>4.2660799999999997</v>
      </c>
      <c r="H142" s="149">
        <v>29.492320000000007</v>
      </c>
      <c r="I142" s="145">
        <v>0</v>
      </c>
      <c r="J142" s="148">
        <f>'16w'!D111</f>
        <v>1</v>
      </c>
      <c r="K142" s="148">
        <f>'18w'!D111</f>
        <v>1</v>
      </c>
      <c r="L142" s="145">
        <v>1</v>
      </c>
      <c r="M142" s="145">
        <v>8</v>
      </c>
      <c r="N142" s="145">
        <v>10</v>
      </c>
    </row>
    <row r="143" spans="1:14">
      <c r="A143" s="153"/>
      <c r="B143" s="3">
        <v>216</v>
      </c>
      <c r="C143" s="3">
        <v>0</v>
      </c>
      <c r="D143" s="36">
        <f>'16w'!C112</f>
        <v>0.34944000000000008</v>
      </c>
      <c r="E143" s="36">
        <f>'18w'!C112</f>
        <v>0.34944000000000008</v>
      </c>
      <c r="F143" s="3">
        <v>0.34944000000000008</v>
      </c>
      <c r="G143" s="3">
        <v>2.2204000000000002</v>
      </c>
      <c r="H143" s="6">
        <v>37.873680000000007</v>
      </c>
      <c r="I143" s="3">
        <v>0</v>
      </c>
      <c r="J143" s="33">
        <f>'16w'!D112</f>
        <v>1</v>
      </c>
      <c r="K143" s="33">
        <f>'18w'!D112</f>
        <v>1</v>
      </c>
      <c r="L143" s="3">
        <v>1</v>
      </c>
      <c r="M143" s="3">
        <v>8</v>
      </c>
      <c r="N143" s="3">
        <v>8</v>
      </c>
    </row>
    <row r="144" spans="1:14">
      <c r="A144" s="153"/>
      <c r="B144" s="4">
        <v>217</v>
      </c>
      <c r="C144" s="17">
        <v>0</v>
      </c>
      <c r="D144" s="58">
        <f>'16w'!C113</f>
        <v>0</v>
      </c>
      <c r="E144" s="58">
        <f>'18w'!C113</f>
        <v>0</v>
      </c>
      <c r="F144" s="17">
        <v>1.7943015999999998</v>
      </c>
      <c r="G144" s="17">
        <v>44.027360000000002</v>
      </c>
      <c r="H144" s="106">
        <v>47.939393727999999</v>
      </c>
      <c r="I144" s="17">
        <v>0</v>
      </c>
      <c r="J144" s="59">
        <f>'16w'!D113</f>
        <v>0</v>
      </c>
      <c r="K144" s="59">
        <f>'18w'!D113</f>
        <v>0</v>
      </c>
      <c r="L144" s="17">
        <v>4</v>
      </c>
      <c r="M144" s="17">
        <v>8</v>
      </c>
      <c r="N144" s="17">
        <v>8</v>
      </c>
    </row>
    <row r="145" spans="1:14">
      <c r="A145" s="153"/>
      <c r="B145" s="3">
        <v>218</v>
      </c>
      <c r="C145" s="3">
        <v>0</v>
      </c>
      <c r="D145" s="36">
        <f>'16w'!C114</f>
        <v>0</v>
      </c>
      <c r="E145" s="36">
        <f>'18w'!C114</f>
        <v>0</v>
      </c>
      <c r="F145" s="3">
        <v>0.30453280000000005</v>
      </c>
      <c r="G145" s="3">
        <v>2.5740000000000007</v>
      </c>
      <c r="H145" s="6">
        <v>7.5264799999999985</v>
      </c>
      <c r="I145" s="3">
        <v>0</v>
      </c>
      <c r="J145" s="33">
        <f>'16w'!D114</f>
        <v>0</v>
      </c>
      <c r="K145" s="33">
        <f>'18w'!D114</f>
        <v>0</v>
      </c>
      <c r="L145" s="3">
        <v>1</v>
      </c>
      <c r="M145" s="3">
        <v>3</v>
      </c>
      <c r="N145" s="3">
        <v>5</v>
      </c>
    </row>
    <row r="146" spans="1:14">
      <c r="A146" s="154"/>
      <c r="B146" s="4">
        <v>219</v>
      </c>
      <c r="C146" s="17">
        <v>0</v>
      </c>
      <c r="D146" s="58">
        <f>'16w'!C115</f>
        <v>0</v>
      </c>
      <c r="E146" s="58">
        <f>'18w'!C115</f>
        <v>0</v>
      </c>
      <c r="F146" s="17">
        <v>0.56314960000000003</v>
      </c>
      <c r="G146" s="17">
        <v>3.0742400000000001</v>
      </c>
      <c r="H146" s="7">
        <v>6.7912000000000026</v>
      </c>
      <c r="I146" s="17">
        <v>0</v>
      </c>
      <c r="J146" s="59">
        <f>'16w'!D115</f>
        <v>0</v>
      </c>
      <c r="K146" s="59">
        <f>'18w'!D115</f>
        <v>0</v>
      </c>
      <c r="L146" s="17">
        <v>2</v>
      </c>
      <c r="M146" s="17">
        <v>2</v>
      </c>
      <c r="N146" s="17">
        <v>6</v>
      </c>
    </row>
    <row r="147" spans="1:14">
      <c r="A147" s="152" t="s">
        <v>27</v>
      </c>
      <c r="B147" s="3">
        <v>220</v>
      </c>
      <c r="C147" s="3">
        <v>0</v>
      </c>
      <c r="D147" s="36">
        <f>'16w'!C116</f>
        <v>0</v>
      </c>
      <c r="E147" s="36">
        <f>'18w'!C116</f>
        <v>0</v>
      </c>
      <c r="F147" s="3">
        <v>0.43722640000000002</v>
      </c>
      <c r="G147" s="3">
        <v>0.59904000000000002</v>
      </c>
      <c r="H147" s="6">
        <v>5.2499199999999995</v>
      </c>
      <c r="I147" s="3">
        <v>0</v>
      </c>
      <c r="J147" s="33">
        <f>'16w'!D116</f>
        <v>0</v>
      </c>
      <c r="K147" s="33">
        <f>'18w'!D116</f>
        <v>0</v>
      </c>
      <c r="L147" s="3">
        <v>2</v>
      </c>
      <c r="M147" s="3">
        <v>1</v>
      </c>
      <c r="N147" s="3">
        <v>4</v>
      </c>
    </row>
    <row r="148" spans="1:14">
      <c r="A148" s="153"/>
      <c r="B148" s="4">
        <v>221</v>
      </c>
      <c r="C148" s="17">
        <v>0</v>
      </c>
      <c r="D148" s="58">
        <f>'16w'!C117</f>
        <v>0</v>
      </c>
      <c r="E148" s="58">
        <f>'18w'!C117</f>
        <v>0</v>
      </c>
      <c r="F148" s="17">
        <v>0.5699200000000002</v>
      </c>
      <c r="G148" s="17">
        <v>2.8007199999999997</v>
      </c>
      <c r="H148" s="7">
        <v>19.977360000000001</v>
      </c>
      <c r="I148" s="17">
        <v>0</v>
      </c>
      <c r="J148" s="59">
        <f>'16w'!D117</f>
        <v>0</v>
      </c>
      <c r="K148" s="59">
        <f>'18w'!D117</f>
        <v>0</v>
      </c>
      <c r="L148" s="17">
        <v>3</v>
      </c>
      <c r="M148" s="17">
        <v>5</v>
      </c>
      <c r="N148" s="17">
        <v>4</v>
      </c>
    </row>
    <row r="149" spans="1:14">
      <c r="A149" s="153"/>
      <c r="B149" s="3">
        <v>222</v>
      </c>
      <c r="C149" s="3">
        <v>0</v>
      </c>
      <c r="D149" s="36">
        <f>'16w'!C118</f>
        <v>0</v>
      </c>
      <c r="E149" s="36">
        <f>'18w'!C118</f>
        <v>0</v>
      </c>
      <c r="F149" s="3">
        <v>0.23400000000000001</v>
      </c>
      <c r="G149" s="3">
        <v>4.2411200000000004</v>
      </c>
      <c r="H149" s="6">
        <v>33.186399999999992</v>
      </c>
      <c r="I149" s="3">
        <v>0</v>
      </c>
      <c r="J149" s="33">
        <f>'16w'!D118</f>
        <v>0</v>
      </c>
      <c r="K149" s="33">
        <f>'18w'!D118</f>
        <v>0</v>
      </c>
      <c r="L149" s="3">
        <v>1</v>
      </c>
      <c r="M149" s="3">
        <v>4</v>
      </c>
      <c r="N149" s="3">
        <v>6</v>
      </c>
    </row>
    <row r="150" spans="1:14">
      <c r="A150" s="153"/>
      <c r="B150" s="4">
        <v>223</v>
      </c>
      <c r="C150" s="17">
        <v>0</v>
      </c>
      <c r="D150" s="58">
        <f>'16w'!C119</f>
        <v>0</v>
      </c>
      <c r="E150" s="58">
        <f>'18w'!C119</f>
        <v>0</v>
      </c>
      <c r="F150" s="17">
        <v>0.11700000000000001</v>
      </c>
      <c r="G150" s="17">
        <v>7.0496400000000001</v>
      </c>
      <c r="H150" s="7">
        <v>46.18224</v>
      </c>
      <c r="I150" s="17">
        <v>0</v>
      </c>
      <c r="J150" s="59">
        <f>'16w'!D119</f>
        <v>0</v>
      </c>
      <c r="K150" s="59">
        <f>'18w'!D119</f>
        <v>0</v>
      </c>
      <c r="L150" s="17">
        <v>1</v>
      </c>
      <c r="M150" s="17">
        <v>4</v>
      </c>
      <c r="N150" s="17">
        <v>9</v>
      </c>
    </row>
    <row r="151" spans="1:14">
      <c r="A151" s="153"/>
      <c r="B151" s="3">
        <v>224</v>
      </c>
      <c r="C151" s="3">
        <v>0</v>
      </c>
      <c r="D151" s="36">
        <f>'16w'!C120</f>
        <v>0</v>
      </c>
      <c r="E151" s="36">
        <f>'18w'!C120</f>
        <v>0</v>
      </c>
      <c r="F151" s="3">
        <v>5.2000000000000005E-2</v>
      </c>
      <c r="G151" s="3">
        <v>0.71656000000000009</v>
      </c>
      <c r="H151" s="6">
        <v>8.8784800000000015</v>
      </c>
      <c r="I151" s="3">
        <v>0</v>
      </c>
      <c r="J151" s="33">
        <f>'16w'!D120</f>
        <v>0</v>
      </c>
      <c r="K151" s="33">
        <f>'18w'!D120</f>
        <v>0</v>
      </c>
      <c r="L151" s="3">
        <v>1</v>
      </c>
      <c r="M151" s="3">
        <v>3</v>
      </c>
      <c r="N151" s="3">
        <v>5</v>
      </c>
    </row>
    <row r="152" spans="1:14">
      <c r="A152" s="154"/>
      <c r="B152" s="4">
        <v>225</v>
      </c>
      <c r="C152" s="17">
        <v>0</v>
      </c>
      <c r="D152" s="58">
        <f>'16w'!C121</f>
        <v>0</v>
      </c>
      <c r="E152" s="58">
        <f>'18w'!C121</f>
        <v>0</v>
      </c>
      <c r="F152" s="17">
        <v>0.49946000000000002</v>
      </c>
      <c r="G152" s="17">
        <v>2.6135200000000003</v>
      </c>
      <c r="H152" s="7">
        <v>40.816880000000005</v>
      </c>
      <c r="I152" s="17">
        <v>0</v>
      </c>
      <c r="J152" s="59">
        <f>'16w'!D121</f>
        <v>0</v>
      </c>
      <c r="K152" s="59">
        <f>'18w'!D121</f>
        <v>0</v>
      </c>
      <c r="L152" s="17">
        <v>3</v>
      </c>
      <c r="M152" s="17">
        <v>4</v>
      </c>
      <c r="N152" s="17">
        <v>6</v>
      </c>
    </row>
    <row r="153" spans="1:14">
      <c r="A153" s="152" t="s">
        <v>28</v>
      </c>
      <c r="B153" s="3">
        <v>226</v>
      </c>
      <c r="C153" s="3">
        <v>0</v>
      </c>
      <c r="D153" s="36">
        <f>'16w'!C122</f>
        <v>0</v>
      </c>
      <c r="E153" s="36">
        <f>'18w'!C122</f>
        <v>0</v>
      </c>
      <c r="F153" s="3">
        <v>0</v>
      </c>
      <c r="G153" s="3">
        <v>0.82576000000000005</v>
      </c>
      <c r="H153" s="107">
        <v>8.5550400000000018</v>
      </c>
      <c r="I153" s="3">
        <v>0</v>
      </c>
      <c r="J153" s="33">
        <f>'16w'!D122</f>
        <v>0</v>
      </c>
      <c r="K153" s="33">
        <f>'18w'!D122</f>
        <v>0</v>
      </c>
      <c r="L153" s="3">
        <v>0</v>
      </c>
      <c r="M153" s="3">
        <v>5</v>
      </c>
      <c r="N153" s="3">
        <v>10</v>
      </c>
    </row>
    <row r="154" spans="1:14">
      <c r="A154" s="153"/>
      <c r="B154" s="145">
        <v>227</v>
      </c>
      <c r="C154" s="145">
        <v>0</v>
      </c>
      <c r="D154" s="146">
        <f>'16w'!C123</f>
        <v>0</v>
      </c>
      <c r="E154" s="146">
        <f>'18w'!C123</f>
        <v>0</v>
      </c>
      <c r="F154" s="145">
        <v>0</v>
      </c>
      <c r="G154" s="145">
        <v>3.45384</v>
      </c>
      <c r="H154" s="149">
        <v>5.97532</v>
      </c>
      <c r="I154" s="145">
        <v>0</v>
      </c>
      <c r="J154" s="148">
        <f>'16w'!D123</f>
        <v>0</v>
      </c>
      <c r="K154" s="148">
        <f>'18w'!D123</f>
        <v>0</v>
      </c>
      <c r="L154" s="145">
        <v>0</v>
      </c>
      <c r="M154" s="145">
        <v>2</v>
      </c>
      <c r="N154" s="145">
        <v>2</v>
      </c>
    </row>
    <row r="155" spans="1:14">
      <c r="A155" s="153"/>
      <c r="B155" s="3">
        <v>228</v>
      </c>
      <c r="C155" s="3">
        <v>0</v>
      </c>
      <c r="D155" s="36">
        <f>'16w'!C124</f>
        <v>0</v>
      </c>
      <c r="E155" s="36">
        <f>'18w'!C124</f>
        <v>0</v>
      </c>
      <c r="F155" s="3">
        <v>0</v>
      </c>
      <c r="G155" s="3">
        <v>12.410319999999999</v>
      </c>
      <c r="H155" s="107">
        <v>48.218560000000004</v>
      </c>
      <c r="I155" s="3">
        <v>0</v>
      </c>
      <c r="J155" s="33">
        <f>'16w'!D124</f>
        <v>0</v>
      </c>
      <c r="K155" s="33">
        <f>'18w'!D124</f>
        <v>0</v>
      </c>
      <c r="L155" s="3">
        <v>0</v>
      </c>
      <c r="M155" s="3">
        <v>4</v>
      </c>
      <c r="N155" s="3">
        <v>7</v>
      </c>
    </row>
    <row r="156" spans="1:14">
      <c r="A156" s="153"/>
      <c r="B156" s="4">
        <v>229</v>
      </c>
      <c r="C156" s="17">
        <v>0</v>
      </c>
      <c r="D156" s="58">
        <f>'16w'!C125</f>
        <v>0</v>
      </c>
      <c r="E156" s="58">
        <f>'18w'!C125</f>
        <v>0</v>
      </c>
      <c r="F156" s="17">
        <v>0</v>
      </c>
      <c r="G156" s="17">
        <v>15.515240000000004</v>
      </c>
      <c r="H156" s="106">
        <v>54.677480000000003</v>
      </c>
      <c r="I156" s="17">
        <v>0</v>
      </c>
      <c r="J156" s="59">
        <f>'16w'!D125</f>
        <v>0</v>
      </c>
      <c r="K156" s="59">
        <f>'18w'!D125</f>
        <v>0</v>
      </c>
      <c r="L156" s="17">
        <v>0</v>
      </c>
      <c r="M156" s="17">
        <v>8</v>
      </c>
      <c r="N156" s="17">
        <v>10</v>
      </c>
    </row>
    <row r="157" spans="1:14">
      <c r="A157" s="153"/>
      <c r="B157" s="3">
        <v>230</v>
      </c>
      <c r="C157" s="3">
        <v>0</v>
      </c>
      <c r="D157" s="36">
        <f>'16w'!C126</f>
        <v>0</v>
      </c>
      <c r="E157" s="36">
        <f>'18w'!C126</f>
        <v>0</v>
      </c>
      <c r="F157" s="3">
        <v>0</v>
      </c>
      <c r="G157" s="3">
        <v>2.0144800000000003</v>
      </c>
      <c r="H157" s="6">
        <v>14.801279999999998</v>
      </c>
      <c r="I157" s="3">
        <v>0</v>
      </c>
      <c r="J157" s="33">
        <f>'16w'!D126</f>
        <v>0</v>
      </c>
      <c r="K157" s="33">
        <f>'18w'!D126</f>
        <v>0</v>
      </c>
      <c r="L157" s="3">
        <v>0</v>
      </c>
      <c r="M157" s="3">
        <v>7</v>
      </c>
      <c r="N157" s="3">
        <v>7</v>
      </c>
    </row>
    <row r="158" spans="1:14">
      <c r="A158" s="154"/>
      <c r="B158" s="4">
        <v>231</v>
      </c>
      <c r="C158" s="17">
        <v>0</v>
      </c>
      <c r="D158" s="58">
        <f>'16w'!C127</f>
        <v>0</v>
      </c>
      <c r="E158" s="58">
        <f>'18w'!C127</f>
        <v>0</v>
      </c>
      <c r="F158" s="17">
        <v>0</v>
      </c>
      <c r="G158" s="17">
        <v>0.55224000000000006</v>
      </c>
      <c r="H158" s="34">
        <v>6.2171200000000004</v>
      </c>
      <c r="I158" s="17">
        <v>0</v>
      </c>
      <c r="J158" s="59">
        <f>'16w'!D127</f>
        <v>0</v>
      </c>
      <c r="K158" s="59">
        <f>'18w'!D127</f>
        <v>0</v>
      </c>
      <c r="L158" s="17">
        <v>0</v>
      </c>
      <c r="M158" s="17">
        <v>3</v>
      </c>
      <c r="N158" s="17">
        <v>6</v>
      </c>
    </row>
  </sheetData>
  <mergeCells count="26">
    <mergeCell ref="P1:V1"/>
    <mergeCell ref="W1:AB1"/>
    <mergeCell ref="AE1:AK1"/>
    <mergeCell ref="A63:A67"/>
    <mergeCell ref="A7:A12"/>
    <mergeCell ref="A13:A16"/>
    <mergeCell ref="A17:A22"/>
    <mergeCell ref="A23:A26"/>
    <mergeCell ref="A27:A32"/>
    <mergeCell ref="A33:A36"/>
    <mergeCell ref="A37:A42"/>
    <mergeCell ref="A43:A46"/>
    <mergeCell ref="A47:A52"/>
    <mergeCell ref="A53:A56"/>
    <mergeCell ref="A57:A62"/>
    <mergeCell ref="A3:A6"/>
    <mergeCell ref="C1:H1"/>
    <mergeCell ref="I1:N1"/>
    <mergeCell ref="A147:A152"/>
    <mergeCell ref="A153:A158"/>
    <mergeCell ref="A68:A87"/>
    <mergeCell ref="A88:A92"/>
    <mergeCell ref="A93:A112"/>
    <mergeCell ref="A113:A117"/>
    <mergeCell ref="A118:A137"/>
    <mergeCell ref="A141:A146"/>
  </mergeCells>
  <phoneticPr fontId="7" type="noConversion"/>
  <pageMargins left="0.7" right="0.7" top="0.75" bottom="0.75" header="0.3" footer="0.3"/>
  <pageSetup scale="26" fitToHeight="0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M127"/>
  <sheetViews>
    <sheetView zoomScale="70" zoomScaleNormal="70" workbookViewId="0">
      <pane ySplit="1" topLeftCell="A99" activePane="bottomLeft" state="frozen"/>
      <selection pane="bottomLeft" activeCell="D1" sqref="D1:G1"/>
    </sheetView>
  </sheetViews>
  <sheetFormatPr defaultRowHeight="14.5"/>
  <cols>
    <col min="1" max="1" width="9" customWidth="1"/>
  </cols>
  <sheetData>
    <row r="1" spans="1:8">
      <c r="A1" s="12" t="s">
        <v>0</v>
      </c>
      <c r="B1" s="12" t="s">
        <v>4</v>
      </c>
      <c r="C1" s="12" t="s">
        <v>35</v>
      </c>
      <c r="D1" s="13" t="s">
        <v>34</v>
      </c>
      <c r="E1" s="13" t="s">
        <v>31</v>
      </c>
      <c r="F1" s="13" t="s">
        <v>33</v>
      </c>
      <c r="G1" s="13" t="s">
        <v>32</v>
      </c>
      <c r="H1" s="13" t="s">
        <v>30</v>
      </c>
    </row>
    <row r="2" spans="1:8">
      <c r="A2" s="159" t="s">
        <v>11</v>
      </c>
      <c r="B2" s="3">
        <v>91</v>
      </c>
      <c r="C2" s="17">
        <f>SUM(H2,L2)</f>
        <v>0</v>
      </c>
      <c r="D2" s="10">
        <v>0</v>
      </c>
      <c r="E2" s="10">
        <v>0</v>
      </c>
      <c r="F2" s="10">
        <v>0</v>
      </c>
      <c r="G2" s="10">
        <v>0</v>
      </c>
      <c r="H2" s="10">
        <f t="shared" ref="H2:H32" si="0">F2*G2*E2*0.52</f>
        <v>0</v>
      </c>
    </row>
    <row r="3" spans="1:8">
      <c r="A3" s="159"/>
      <c r="B3" s="4">
        <v>92</v>
      </c>
      <c r="C3" s="17">
        <f t="shared" ref="C3:C65" si="1">SUM(H3,L3)</f>
        <v>0</v>
      </c>
      <c r="D3" s="10">
        <v>0</v>
      </c>
      <c r="E3" s="10">
        <v>0</v>
      </c>
      <c r="F3" s="10">
        <v>0</v>
      </c>
      <c r="G3" s="10">
        <v>0</v>
      </c>
      <c r="H3" s="10">
        <f t="shared" si="0"/>
        <v>0</v>
      </c>
    </row>
    <row r="4" spans="1:8">
      <c r="A4" s="159"/>
      <c r="B4" s="3">
        <v>93</v>
      </c>
      <c r="C4" s="17">
        <f t="shared" si="1"/>
        <v>0</v>
      </c>
      <c r="D4" s="10">
        <v>0</v>
      </c>
      <c r="E4" s="10">
        <v>0</v>
      </c>
      <c r="F4" s="10">
        <v>0</v>
      </c>
      <c r="G4" s="10">
        <v>0</v>
      </c>
      <c r="H4" s="10">
        <f t="shared" si="0"/>
        <v>0</v>
      </c>
    </row>
    <row r="5" spans="1:8">
      <c r="A5" s="159"/>
      <c r="B5" s="4">
        <v>94</v>
      </c>
      <c r="C5" s="17">
        <f t="shared" si="1"/>
        <v>0</v>
      </c>
      <c r="D5" s="10">
        <v>0</v>
      </c>
      <c r="E5" s="10">
        <v>0</v>
      </c>
      <c r="F5" s="10">
        <v>0</v>
      </c>
      <c r="G5" s="10">
        <v>0</v>
      </c>
      <c r="H5" s="10">
        <f t="shared" si="0"/>
        <v>0</v>
      </c>
    </row>
    <row r="6" spans="1:8">
      <c r="A6" s="159" t="s">
        <v>12</v>
      </c>
      <c r="B6" s="3">
        <v>95</v>
      </c>
      <c r="C6" s="17">
        <f t="shared" si="1"/>
        <v>0</v>
      </c>
      <c r="D6" s="10">
        <v>0</v>
      </c>
      <c r="E6" s="10">
        <v>0</v>
      </c>
      <c r="F6" s="10">
        <v>0</v>
      </c>
      <c r="G6" s="10">
        <v>0</v>
      </c>
      <c r="H6" s="10">
        <f t="shared" si="0"/>
        <v>0</v>
      </c>
    </row>
    <row r="7" spans="1:8">
      <c r="A7" s="159"/>
      <c r="B7" s="4">
        <v>96</v>
      </c>
      <c r="C7" s="17">
        <f t="shared" si="1"/>
        <v>0</v>
      </c>
      <c r="D7" s="10">
        <v>0</v>
      </c>
      <c r="E7" s="10">
        <v>0</v>
      </c>
      <c r="F7" s="10">
        <v>0</v>
      </c>
      <c r="G7" s="10">
        <v>0</v>
      </c>
      <c r="H7" s="10">
        <f t="shared" si="0"/>
        <v>0</v>
      </c>
    </row>
    <row r="8" spans="1:8">
      <c r="A8" s="159"/>
      <c r="B8" s="3">
        <v>97</v>
      </c>
      <c r="C8" s="17">
        <f t="shared" si="1"/>
        <v>0</v>
      </c>
      <c r="D8" s="10">
        <v>0</v>
      </c>
      <c r="E8" s="10">
        <v>0</v>
      </c>
      <c r="F8" s="10">
        <v>0</v>
      </c>
      <c r="G8" s="10">
        <v>0</v>
      </c>
      <c r="H8" s="10">
        <f t="shared" si="0"/>
        <v>0</v>
      </c>
    </row>
    <row r="9" spans="1:8">
      <c r="A9" s="159"/>
      <c r="B9" s="4">
        <v>98</v>
      </c>
      <c r="C9" s="17">
        <f t="shared" si="1"/>
        <v>5.3045200000000001E-2</v>
      </c>
      <c r="D9" s="11">
        <v>1</v>
      </c>
      <c r="E9" s="11">
        <v>0.1</v>
      </c>
      <c r="F9" s="11">
        <v>1.01</v>
      </c>
      <c r="G9" s="11">
        <v>1.01</v>
      </c>
      <c r="H9" s="11">
        <f t="shared" si="0"/>
        <v>5.3045200000000001E-2</v>
      </c>
    </row>
    <row r="10" spans="1:8">
      <c r="A10" s="159"/>
      <c r="B10" s="3">
        <v>99</v>
      </c>
      <c r="C10" s="17">
        <f t="shared" si="1"/>
        <v>8.923720000000003E-2</v>
      </c>
      <c r="D10" s="11">
        <v>1</v>
      </c>
      <c r="E10" s="11">
        <v>0.1</v>
      </c>
      <c r="F10" s="11">
        <v>1.31</v>
      </c>
      <c r="G10" s="11">
        <v>1.31</v>
      </c>
      <c r="H10" s="11">
        <f t="shared" si="0"/>
        <v>8.923720000000003E-2</v>
      </c>
    </row>
    <row r="11" spans="1:8">
      <c r="A11" s="159"/>
      <c r="B11" s="4">
        <v>100</v>
      </c>
      <c r="C11" s="17">
        <f t="shared" si="1"/>
        <v>0</v>
      </c>
      <c r="D11" s="10">
        <v>0</v>
      </c>
      <c r="E11" s="10">
        <v>0</v>
      </c>
      <c r="F11" s="10">
        <v>0</v>
      </c>
      <c r="G11" s="10">
        <v>0</v>
      </c>
      <c r="H11" s="10">
        <f t="shared" si="0"/>
        <v>0</v>
      </c>
    </row>
    <row r="12" spans="1:8">
      <c r="A12" s="159" t="s">
        <v>13</v>
      </c>
      <c r="B12" s="3">
        <v>101</v>
      </c>
      <c r="C12" s="17">
        <f t="shared" si="1"/>
        <v>0</v>
      </c>
      <c r="D12" s="10">
        <v>0</v>
      </c>
      <c r="E12" s="10">
        <v>0</v>
      </c>
      <c r="F12" s="10">
        <v>0</v>
      </c>
      <c r="G12" s="10">
        <v>0</v>
      </c>
      <c r="H12" s="10">
        <f t="shared" si="0"/>
        <v>0</v>
      </c>
    </row>
    <row r="13" spans="1:8">
      <c r="A13" s="159"/>
      <c r="B13" s="4">
        <v>102</v>
      </c>
      <c r="C13" s="17">
        <f t="shared" si="1"/>
        <v>0</v>
      </c>
      <c r="D13" s="10">
        <v>0</v>
      </c>
      <c r="E13" s="10">
        <v>0</v>
      </c>
      <c r="F13" s="10">
        <v>0</v>
      </c>
      <c r="G13" s="10">
        <v>0</v>
      </c>
      <c r="H13" s="10">
        <f t="shared" si="0"/>
        <v>0</v>
      </c>
    </row>
    <row r="14" spans="1:8">
      <c r="A14" s="159"/>
      <c r="B14" s="3">
        <v>103</v>
      </c>
      <c r="C14" s="17">
        <f t="shared" si="1"/>
        <v>0</v>
      </c>
      <c r="D14" s="10">
        <v>0</v>
      </c>
      <c r="E14" s="10">
        <v>0</v>
      </c>
      <c r="F14" s="10">
        <v>0</v>
      </c>
      <c r="G14" s="10">
        <v>0</v>
      </c>
      <c r="H14" s="10">
        <f t="shared" si="0"/>
        <v>0</v>
      </c>
    </row>
    <row r="15" spans="1:8">
      <c r="A15" s="159"/>
      <c r="B15" s="4">
        <v>104</v>
      </c>
      <c r="C15" s="17">
        <f t="shared" si="1"/>
        <v>0</v>
      </c>
      <c r="D15" s="10">
        <v>0</v>
      </c>
      <c r="E15" s="10">
        <v>0</v>
      </c>
      <c r="F15" s="10">
        <v>0</v>
      </c>
      <c r="G15" s="10">
        <v>0</v>
      </c>
      <c r="H15" s="10">
        <f t="shared" si="0"/>
        <v>0</v>
      </c>
    </row>
    <row r="16" spans="1:8">
      <c r="A16" s="159" t="s">
        <v>14</v>
      </c>
      <c r="B16" s="3">
        <v>105</v>
      </c>
      <c r="C16" s="17">
        <f t="shared" si="1"/>
        <v>0</v>
      </c>
      <c r="D16" s="10">
        <v>0</v>
      </c>
      <c r="E16" s="10">
        <v>0</v>
      </c>
      <c r="F16" s="10">
        <v>0</v>
      </c>
      <c r="G16" s="10">
        <v>0</v>
      </c>
      <c r="H16" s="10">
        <f t="shared" si="0"/>
        <v>0</v>
      </c>
    </row>
    <row r="17" spans="1:8">
      <c r="A17" s="159"/>
      <c r="B17" s="4">
        <v>106</v>
      </c>
      <c r="C17" s="17">
        <f t="shared" si="1"/>
        <v>0</v>
      </c>
      <c r="D17" s="10">
        <v>0</v>
      </c>
      <c r="E17" s="10">
        <v>0</v>
      </c>
      <c r="F17" s="10">
        <v>0</v>
      </c>
      <c r="G17" s="10">
        <v>0</v>
      </c>
      <c r="H17" s="10">
        <f t="shared" si="0"/>
        <v>0</v>
      </c>
    </row>
    <row r="18" spans="1:8">
      <c r="A18" s="159"/>
      <c r="B18" s="3">
        <v>107</v>
      </c>
      <c r="C18" s="17">
        <f t="shared" si="1"/>
        <v>0</v>
      </c>
      <c r="D18" s="10">
        <v>0</v>
      </c>
      <c r="E18" s="10">
        <v>0</v>
      </c>
      <c r="F18" s="10">
        <v>0</v>
      </c>
      <c r="G18" s="10">
        <v>0</v>
      </c>
      <c r="H18" s="10">
        <f t="shared" si="0"/>
        <v>0</v>
      </c>
    </row>
    <row r="19" spans="1:8">
      <c r="A19" s="159"/>
      <c r="B19" s="4">
        <v>108</v>
      </c>
      <c r="C19" s="17">
        <f t="shared" si="1"/>
        <v>0</v>
      </c>
      <c r="D19" s="10">
        <v>0</v>
      </c>
      <c r="E19" s="10">
        <v>0</v>
      </c>
      <c r="F19" s="10">
        <v>0</v>
      </c>
      <c r="G19" s="10">
        <v>0</v>
      </c>
      <c r="H19" s="10">
        <f t="shared" si="0"/>
        <v>0</v>
      </c>
    </row>
    <row r="20" spans="1:8">
      <c r="A20" s="159"/>
      <c r="B20" s="3">
        <v>109</v>
      </c>
      <c r="C20" s="17">
        <f t="shared" si="1"/>
        <v>0</v>
      </c>
      <c r="D20" s="10">
        <v>0</v>
      </c>
      <c r="E20" s="10">
        <v>0</v>
      </c>
      <c r="F20" s="10">
        <v>0</v>
      </c>
      <c r="G20" s="10">
        <v>0</v>
      </c>
      <c r="H20" s="10">
        <f t="shared" si="0"/>
        <v>0</v>
      </c>
    </row>
    <row r="21" spans="1:8">
      <c r="A21" s="159"/>
      <c r="B21" s="4">
        <v>110</v>
      </c>
      <c r="C21" s="17">
        <f t="shared" si="1"/>
        <v>0</v>
      </c>
      <c r="D21" s="10">
        <v>0</v>
      </c>
      <c r="E21" s="10">
        <v>0</v>
      </c>
      <c r="F21" s="10">
        <v>0</v>
      </c>
      <c r="G21" s="10">
        <v>0</v>
      </c>
      <c r="H21" s="10">
        <f t="shared" si="0"/>
        <v>0</v>
      </c>
    </row>
    <row r="22" spans="1:8">
      <c r="A22" s="159" t="s">
        <v>15</v>
      </c>
      <c r="B22" s="3">
        <v>111</v>
      </c>
      <c r="C22" s="17">
        <f t="shared" si="1"/>
        <v>0</v>
      </c>
      <c r="D22" s="10">
        <v>0</v>
      </c>
      <c r="E22" s="10">
        <v>0</v>
      </c>
      <c r="F22" s="10">
        <v>0</v>
      </c>
      <c r="G22" s="10">
        <v>0</v>
      </c>
      <c r="H22" s="10">
        <f t="shared" si="0"/>
        <v>0</v>
      </c>
    </row>
    <row r="23" spans="1:8">
      <c r="A23" s="159"/>
      <c r="B23" s="4">
        <v>112</v>
      </c>
      <c r="C23" s="17">
        <f t="shared" si="1"/>
        <v>0</v>
      </c>
      <c r="D23" s="10">
        <v>0</v>
      </c>
      <c r="E23" s="10">
        <v>0</v>
      </c>
      <c r="F23" s="10">
        <v>0</v>
      </c>
      <c r="G23" s="10">
        <v>0</v>
      </c>
      <c r="H23" s="10">
        <f t="shared" si="0"/>
        <v>0</v>
      </c>
    </row>
    <row r="24" spans="1:8">
      <c r="A24" s="159"/>
      <c r="B24" s="3">
        <v>113</v>
      </c>
      <c r="C24" s="17">
        <f t="shared" si="1"/>
        <v>0</v>
      </c>
      <c r="D24" s="10">
        <v>0</v>
      </c>
      <c r="E24" s="10">
        <v>0</v>
      </c>
      <c r="F24" s="10">
        <v>0</v>
      </c>
      <c r="G24" s="10">
        <v>0</v>
      </c>
      <c r="H24" s="10">
        <f t="shared" si="0"/>
        <v>0</v>
      </c>
    </row>
    <row r="25" spans="1:8">
      <c r="A25" s="159"/>
      <c r="B25" s="4">
        <v>114</v>
      </c>
      <c r="C25" s="17">
        <f t="shared" si="1"/>
        <v>0</v>
      </c>
      <c r="D25" s="10">
        <v>0</v>
      </c>
      <c r="E25" s="10">
        <v>0</v>
      </c>
      <c r="F25" s="10">
        <v>0</v>
      </c>
      <c r="G25" s="10">
        <v>0</v>
      </c>
      <c r="H25" s="10">
        <f t="shared" si="0"/>
        <v>0</v>
      </c>
    </row>
    <row r="26" spans="1:8">
      <c r="A26" s="159" t="s">
        <v>16</v>
      </c>
      <c r="B26" s="3">
        <v>115</v>
      </c>
      <c r="C26" s="17">
        <f t="shared" si="1"/>
        <v>0</v>
      </c>
      <c r="D26" s="10">
        <v>0</v>
      </c>
      <c r="E26" s="10">
        <v>0</v>
      </c>
      <c r="F26" s="10">
        <v>0</v>
      </c>
      <c r="G26" s="10">
        <v>0</v>
      </c>
      <c r="H26" s="10">
        <f t="shared" si="0"/>
        <v>0</v>
      </c>
    </row>
    <row r="27" spans="1:8">
      <c r="A27" s="159"/>
      <c r="B27" s="4">
        <v>116</v>
      </c>
      <c r="C27" s="17">
        <f t="shared" si="1"/>
        <v>0</v>
      </c>
      <c r="D27" s="10">
        <v>0</v>
      </c>
      <c r="E27" s="10">
        <v>0</v>
      </c>
      <c r="F27" s="10">
        <v>0</v>
      </c>
      <c r="G27" s="10">
        <v>0</v>
      </c>
      <c r="H27" s="10">
        <f t="shared" si="0"/>
        <v>0</v>
      </c>
    </row>
    <row r="28" spans="1:8">
      <c r="A28" s="159"/>
      <c r="B28" s="3">
        <v>117</v>
      </c>
      <c r="C28" s="17">
        <f t="shared" si="1"/>
        <v>0</v>
      </c>
      <c r="D28" s="10">
        <v>0</v>
      </c>
      <c r="E28" s="10">
        <v>0</v>
      </c>
      <c r="F28" s="10">
        <v>0</v>
      </c>
      <c r="G28" s="10">
        <v>0</v>
      </c>
      <c r="H28" s="10">
        <f t="shared" si="0"/>
        <v>0</v>
      </c>
    </row>
    <row r="29" spans="1:8">
      <c r="A29" s="159"/>
      <c r="B29" s="4">
        <v>118</v>
      </c>
      <c r="C29" s="17">
        <f t="shared" si="1"/>
        <v>0</v>
      </c>
      <c r="D29" s="10">
        <v>0</v>
      </c>
      <c r="E29" s="10">
        <v>0</v>
      </c>
      <c r="F29" s="10">
        <v>0</v>
      </c>
      <c r="G29" s="10">
        <v>0</v>
      </c>
      <c r="H29" s="10">
        <f t="shared" si="0"/>
        <v>0</v>
      </c>
    </row>
    <row r="30" spans="1:8">
      <c r="A30" s="159"/>
      <c r="B30" s="3">
        <v>119</v>
      </c>
      <c r="C30" s="17">
        <f t="shared" si="1"/>
        <v>0.21964800000000004</v>
      </c>
      <c r="D30" s="11">
        <v>1</v>
      </c>
      <c r="E30" s="11">
        <v>0.2</v>
      </c>
      <c r="F30" s="11">
        <v>1.92</v>
      </c>
      <c r="G30" s="11">
        <v>1.1000000000000001</v>
      </c>
      <c r="H30" s="11">
        <f t="shared" si="0"/>
        <v>0.21964800000000004</v>
      </c>
    </row>
    <row r="31" spans="1:8">
      <c r="A31" s="159"/>
      <c r="B31" s="4">
        <v>120</v>
      </c>
      <c r="C31" s="17">
        <f t="shared" si="1"/>
        <v>0</v>
      </c>
      <c r="D31" s="10">
        <v>0</v>
      </c>
      <c r="E31" s="10">
        <v>0</v>
      </c>
      <c r="F31" s="10">
        <v>0</v>
      </c>
      <c r="G31" s="10">
        <v>0</v>
      </c>
      <c r="H31" s="10">
        <f t="shared" si="0"/>
        <v>0</v>
      </c>
    </row>
    <row r="32" spans="1:8">
      <c r="A32" s="159" t="s">
        <v>17</v>
      </c>
      <c r="B32" s="3">
        <v>121</v>
      </c>
      <c r="C32" s="17">
        <f t="shared" si="1"/>
        <v>0</v>
      </c>
      <c r="D32" s="10">
        <v>0</v>
      </c>
      <c r="E32" s="10">
        <v>0</v>
      </c>
      <c r="F32" s="10">
        <v>0</v>
      </c>
      <c r="G32" s="10">
        <v>0</v>
      </c>
      <c r="H32" s="10">
        <f t="shared" si="0"/>
        <v>0</v>
      </c>
    </row>
    <row r="33" spans="1:8">
      <c r="A33" s="159"/>
      <c r="B33" s="4">
        <v>122</v>
      </c>
      <c r="C33" s="17">
        <f t="shared" si="1"/>
        <v>0</v>
      </c>
      <c r="D33" s="10">
        <v>0</v>
      </c>
      <c r="E33" s="10">
        <v>0</v>
      </c>
      <c r="F33" s="10">
        <v>0</v>
      </c>
      <c r="G33" s="10">
        <v>0</v>
      </c>
      <c r="H33" s="10">
        <f t="shared" ref="H33:H64" si="2">F33*G33*E33*0.52</f>
        <v>0</v>
      </c>
    </row>
    <row r="34" spans="1:8">
      <c r="A34" s="159"/>
      <c r="B34" s="3">
        <v>123</v>
      </c>
      <c r="C34" s="17">
        <f t="shared" si="1"/>
        <v>0</v>
      </c>
      <c r="D34" s="10">
        <v>0</v>
      </c>
      <c r="E34" s="10">
        <v>0</v>
      </c>
      <c r="F34" s="10">
        <v>0</v>
      </c>
      <c r="G34" s="10">
        <v>0</v>
      </c>
      <c r="H34" s="10">
        <f t="shared" si="2"/>
        <v>0</v>
      </c>
    </row>
    <row r="35" spans="1:8">
      <c r="A35" s="159"/>
      <c r="B35" s="4">
        <v>124</v>
      </c>
      <c r="C35" s="17">
        <f t="shared" si="1"/>
        <v>0</v>
      </c>
      <c r="D35" s="10">
        <v>0</v>
      </c>
      <c r="E35" s="10">
        <v>0</v>
      </c>
      <c r="F35" s="10">
        <v>0</v>
      </c>
      <c r="G35" s="10">
        <v>0</v>
      </c>
      <c r="H35" s="10">
        <f t="shared" si="2"/>
        <v>0</v>
      </c>
    </row>
    <row r="36" spans="1:8">
      <c r="A36" s="159"/>
      <c r="B36" s="3">
        <v>125</v>
      </c>
      <c r="C36" s="17">
        <f t="shared" si="1"/>
        <v>0</v>
      </c>
      <c r="D36" s="10">
        <v>0</v>
      </c>
      <c r="E36" s="10">
        <v>0</v>
      </c>
      <c r="F36" s="10">
        <v>0</v>
      </c>
      <c r="G36" s="10">
        <v>0</v>
      </c>
      <c r="H36" s="10">
        <f t="shared" si="2"/>
        <v>0</v>
      </c>
    </row>
    <row r="37" spans="1:8">
      <c r="A37" s="159" t="s">
        <v>18</v>
      </c>
      <c r="B37" s="4">
        <v>131</v>
      </c>
      <c r="C37" s="17">
        <f t="shared" si="1"/>
        <v>0</v>
      </c>
      <c r="D37" s="10">
        <v>0</v>
      </c>
      <c r="E37" s="10">
        <v>0</v>
      </c>
      <c r="F37" s="10">
        <v>0</v>
      </c>
      <c r="G37" s="10">
        <v>0</v>
      </c>
      <c r="H37" s="10">
        <f t="shared" si="2"/>
        <v>0</v>
      </c>
    </row>
    <row r="38" spans="1:8">
      <c r="A38" s="159"/>
      <c r="B38" s="3">
        <v>132</v>
      </c>
      <c r="C38" s="17">
        <f t="shared" si="1"/>
        <v>0</v>
      </c>
      <c r="D38" s="10">
        <v>0</v>
      </c>
      <c r="E38" s="10">
        <v>0</v>
      </c>
      <c r="F38" s="10">
        <v>0</v>
      </c>
      <c r="G38" s="10">
        <v>0</v>
      </c>
      <c r="H38" s="10">
        <f t="shared" si="2"/>
        <v>0</v>
      </c>
    </row>
    <row r="39" spans="1:8">
      <c r="A39" s="159"/>
      <c r="B39" s="4">
        <v>133</v>
      </c>
      <c r="C39" s="17">
        <f t="shared" si="1"/>
        <v>0.33696000000000009</v>
      </c>
      <c r="D39" s="11">
        <v>1</v>
      </c>
      <c r="E39" s="11">
        <v>0.2</v>
      </c>
      <c r="F39" s="11">
        <v>1.8</v>
      </c>
      <c r="G39" s="11">
        <v>1.8</v>
      </c>
      <c r="H39" s="11">
        <f t="shared" si="2"/>
        <v>0.33696000000000009</v>
      </c>
    </row>
    <row r="40" spans="1:8">
      <c r="A40" s="159"/>
      <c r="B40" s="3">
        <v>134</v>
      </c>
      <c r="C40" s="17">
        <f t="shared" si="1"/>
        <v>0</v>
      </c>
      <c r="D40" s="10">
        <v>0</v>
      </c>
      <c r="E40" s="10">
        <v>0</v>
      </c>
      <c r="F40" s="10">
        <v>0</v>
      </c>
      <c r="G40" s="10">
        <v>0</v>
      </c>
      <c r="H40" s="10">
        <f t="shared" si="2"/>
        <v>0</v>
      </c>
    </row>
    <row r="41" spans="1:8">
      <c r="A41" s="159"/>
      <c r="B41" s="4">
        <v>135</v>
      </c>
      <c r="C41" s="17">
        <f t="shared" si="1"/>
        <v>0</v>
      </c>
      <c r="D41" s="10">
        <v>0</v>
      </c>
      <c r="E41" s="10">
        <v>0</v>
      </c>
      <c r="F41" s="10">
        <v>0</v>
      </c>
      <c r="G41" s="10">
        <v>0</v>
      </c>
      <c r="H41" s="10">
        <f t="shared" si="2"/>
        <v>0</v>
      </c>
    </row>
    <row r="42" spans="1:8">
      <c r="A42" s="159"/>
      <c r="B42" s="3">
        <v>136</v>
      </c>
      <c r="C42" s="17">
        <f t="shared" si="1"/>
        <v>0</v>
      </c>
      <c r="D42" s="10">
        <v>0</v>
      </c>
      <c r="E42" s="10">
        <v>0</v>
      </c>
      <c r="F42" s="10">
        <v>0</v>
      </c>
      <c r="G42" s="10">
        <v>0</v>
      </c>
      <c r="H42" s="10">
        <f t="shared" si="2"/>
        <v>0</v>
      </c>
    </row>
    <row r="43" spans="1:8">
      <c r="A43" s="159"/>
      <c r="B43" s="4">
        <v>137</v>
      </c>
      <c r="C43" s="17">
        <f t="shared" si="1"/>
        <v>0</v>
      </c>
      <c r="D43" s="10">
        <v>0</v>
      </c>
      <c r="E43" s="10">
        <v>0</v>
      </c>
      <c r="F43" s="10">
        <v>0</v>
      </c>
      <c r="G43" s="10">
        <v>0</v>
      </c>
      <c r="H43" s="10">
        <f t="shared" si="2"/>
        <v>0</v>
      </c>
    </row>
    <row r="44" spans="1:8">
      <c r="A44" s="159"/>
      <c r="B44" s="3">
        <v>138</v>
      </c>
      <c r="C44" s="17">
        <f t="shared" si="1"/>
        <v>0.64481040000000023</v>
      </c>
      <c r="D44" s="11">
        <v>1</v>
      </c>
      <c r="E44" s="11">
        <v>0.2</v>
      </c>
      <c r="F44" s="11">
        <v>2.4900000000000002</v>
      </c>
      <c r="G44" s="11">
        <v>2.4900000000000002</v>
      </c>
      <c r="H44" s="11">
        <f t="shared" si="2"/>
        <v>0.64481040000000023</v>
      </c>
    </row>
    <row r="45" spans="1:8">
      <c r="A45" s="159"/>
      <c r="B45" s="4">
        <v>139</v>
      </c>
      <c r="C45" s="17">
        <f t="shared" si="1"/>
        <v>0</v>
      </c>
      <c r="D45" s="10">
        <v>0</v>
      </c>
      <c r="E45" s="10">
        <v>0</v>
      </c>
      <c r="F45" s="10">
        <v>0</v>
      </c>
      <c r="G45" s="10">
        <v>0</v>
      </c>
      <c r="H45" s="10">
        <f t="shared" si="2"/>
        <v>0</v>
      </c>
    </row>
    <row r="46" spans="1:8">
      <c r="A46" s="159"/>
      <c r="B46" s="3">
        <v>140</v>
      </c>
      <c r="C46" s="17">
        <f t="shared" si="1"/>
        <v>0</v>
      </c>
      <c r="D46" s="10">
        <v>0</v>
      </c>
      <c r="E46" s="10">
        <v>0</v>
      </c>
      <c r="F46" s="10">
        <v>0</v>
      </c>
      <c r="G46" s="10">
        <v>0</v>
      </c>
      <c r="H46" s="10">
        <f t="shared" si="2"/>
        <v>0</v>
      </c>
    </row>
    <row r="47" spans="1:8">
      <c r="A47" s="159"/>
      <c r="B47" s="4">
        <v>141</v>
      </c>
      <c r="C47" s="17">
        <f t="shared" si="1"/>
        <v>0</v>
      </c>
      <c r="D47" s="10">
        <v>0</v>
      </c>
      <c r="E47" s="10">
        <v>0</v>
      </c>
      <c r="F47" s="10">
        <v>0</v>
      </c>
      <c r="G47" s="10">
        <v>0</v>
      </c>
      <c r="H47" s="10">
        <f t="shared" si="2"/>
        <v>0</v>
      </c>
    </row>
    <row r="48" spans="1:8">
      <c r="A48" s="159"/>
      <c r="B48" s="3">
        <v>142</v>
      </c>
      <c r="C48" s="17">
        <f t="shared" si="1"/>
        <v>0</v>
      </c>
      <c r="D48" s="10">
        <v>0</v>
      </c>
      <c r="E48" s="10">
        <v>0</v>
      </c>
      <c r="F48" s="10">
        <v>0</v>
      </c>
      <c r="G48" s="10">
        <v>0</v>
      </c>
      <c r="H48" s="10">
        <f t="shared" si="2"/>
        <v>0</v>
      </c>
    </row>
    <row r="49" spans="1:8">
      <c r="A49" s="159"/>
      <c r="B49" s="4">
        <v>143</v>
      </c>
      <c r="C49" s="17">
        <f t="shared" si="1"/>
        <v>0</v>
      </c>
      <c r="D49" s="10">
        <v>0</v>
      </c>
      <c r="E49" s="10">
        <v>0</v>
      </c>
      <c r="F49" s="10">
        <v>0</v>
      </c>
      <c r="G49" s="10">
        <v>0</v>
      </c>
      <c r="H49" s="10">
        <f t="shared" si="2"/>
        <v>0</v>
      </c>
    </row>
    <row r="50" spans="1:8">
      <c r="A50" s="159"/>
      <c r="B50" s="3">
        <v>144</v>
      </c>
      <c r="C50" s="17">
        <f t="shared" si="1"/>
        <v>0</v>
      </c>
      <c r="D50" s="10">
        <v>0</v>
      </c>
      <c r="E50" s="10">
        <v>0</v>
      </c>
      <c r="F50" s="10">
        <v>0</v>
      </c>
      <c r="G50" s="10">
        <v>0</v>
      </c>
      <c r="H50" s="10">
        <f t="shared" si="2"/>
        <v>0</v>
      </c>
    </row>
    <row r="51" spans="1:8">
      <c r="A51" s="159"/>
      <c r="B51" s="4">
        <v>145</v>
      </c>
      <c r="C51" s="17">
        <f t="shared" si="1"/>
        <v>0</v>
      </c>
      <c r="D51" s="10">
        <v>0</v>
      </c>
      <c r="E51" s="10">
        <v>0</v>
      </c>
      <c r="F51" s="10">
        <v>0</v>
      </c>
      <c r="G51" s="10">
        <v>0</v>
      </c>
      <c r="H51" s="10">
        <f t="shared" si="2"/>
        <v>0</v>
      </c>
    </row>
    <row r="52" spans="1:8">
      <c r="A52" s="159"/>
      <c r="B52" s="3">
        <v>146</v>
      </c>
      <c r="C52" s="17">
        <f t="shared" si="1"/>
        <v>0</v>
      </c>
      <c r="D52" s="10">
        <v>0</v>
      </c>
      <c r="E52" s="10">
        <v>0</v>
      </c>
      <c r="F52" s="10">
        <v>0</v>
      </c>
      <c r="G52" s="10">
        <v>0</v>
      </c>
      <c r="H52" s="10">
        <f t="shared" si="2"/>
        <v>0</v>
      </c>
    </row>
    <row r="53" spans="1:8">
      <c r="A53" s="159"/>
      <c r="B53" s="4">
        <v>147</v>
      </c>
      <c r="C53" s="17">
        <f t="shared" si="1"/>
        <v>0</v>
      </c>
      <c r="D53" s="10">
        <v>0</v>
      </c>
      <c r="E53" s="10">
        <v>0</v>
      </c>
      <c r="F53" s="10">
        <v>0</v>
      </c>
      <c r="G53" s="10">
        <v>0</v>
      </c>
      <c r="H53" s="10">
        <f t="shared" si="2"/>
        <v>0</v>
      </c>
    </row>
    <row r="54" spans="1:8">
      <c r="A54" s="159"/>
      <c r="B54" s="3">
        <v>148</v>
      </c>
      <c r="C54" s="17">
        <f t="shared" si="1"/>
        <v>0</v>
      </c>
      <c r="D54" s="10">
        <v>0</v>
      </c>
      <c r="E54" s="10">
        <v>0</v>
      </c>
      <c r="F54" s="10">
        <v>0</v>
      </c>
      <c r="G54" s="10">
        <v>0</v>
      </c>
      <c r="H54" s="10">
        <f t="shared" si="2"/>
        <v>0</v>
      </c>
    </row>
    <row r="55" spans="1:8">
      <c r="A55" s="159"/>
      <c r="B55" s="4">
        <v>149</v>
      </c>
      <c r="C55" s="17">
        <f t="shared" si="1"/>
        <v>0</v>
      </c>
      <c r="D55" s="10">
        <v>0</v>
      </c>
      <c r="E55" s="10">
        <v>0</v>
      </c>
      <c r="F55" s="10">
        <v>0</v>
      </c>
      <c r="G55" s="10">
        <v>0</v>
      </c>
      <c r="H55" s="10">
        <f t="shared" si="2"/>
        <v>0</v>
      </c>
    </row>
    <row r="56" spans="1:8">
      <c r="A56" s="159"/>
      <c r="B56" s="3">
        <v>150</v>
      </c>
      <c r="C56" s="17">
        <f t="shared" si="1"/>
        <v>0</v>
      </c>
      <c r="D56" s="10">
        <v>0</v>
      </c>
      <c r="E56" s="10">
        <v>0</v>
      </c>
      <c r="F56" s="10">
        <v>0</v>
      </c>
      <c r="G56" s="10">
        <v>0</v>
      </c>
      <c r="H56" s="10">
        <f t="shared" si="2"/>
        <v>0</v>
      </c>
    </row>
    <row r="57" spans="1:8">
      <c r="A57" s="159" t="s">
        <v>19</v>
      </c>
      <c r="B57" s="4">
        <v>151</v>
      </c>
      <c r="C57" s="17">
        <f t="shared" si="1"/>
        <v>0</v>
      </c>
      <c r="D57" s="10">
        <v>0</v>
      </c>
      <c r="E57" s="10">
        <v>0</v>
      </c>
      <c r="F57" s="10">
        <v>0</v>
      </c>
      <c r="G57" s="10">
        <v>0</v>
      </c>
      <c r="H57" s="10">
        <f t="shared" si="2"/>
        <v>0</v>
      </c>
    </row>
    <row r="58" spans="1:8">
      <c r="A58" s="159"/>
      <c r="B58" s="3">
        <v>152</v>
      </c>
      <c r="C58" s="17">
        <f t="shared" si="1"/>
        <v>0</v>
      </c>
      <c r="D58" s="10">
        <v>0</v>
      </c>
      <c r="E58" s="10">
        <v>0</v>
      </c>
      <c r="F58" s="10">
        <v>0</v>
      </c>
      <c r="G58" s="10">
        <v>0</v>
      </c>
      <c r="H58" s="10">
        <f t="shared" si="2"/>
        <v>0</v>
      </c>
    </row>
    <row r="59" spans="1:8">
      <c r="A59" s="159"/>
      <c r="B59" s="4">
        <v>153</v>
      </c>
      <c r="C59" s="17">
        <f t="shared" si="1"/>
        <v>0</v>
      </c>
      <c r="D59" s="10">
        <v>0</v>
      </c>
      <c r="E59" s="10">
        <v>0</v>
      </c>
      <c r="F59" s="10">
        <v>0</v>
      </c>
      <c r="G59" s="10">
        <v>0</v>
      </c>
      <c r="H59" s="10">
        <f t="shared" si="2"/>
        <v>0</v>
      </c>
    </row>
    <row r="60" spans="1:8">
      <c r="A60" s="159"/>
      <c r="B60" s="3">
        <v>154</v>
      </c>
      <c r="C60" s="17">
        <f t="shared" si="1"/>
        <v>0</v>
      </c>
      <c r="D60" s="10">
        <v>0</v>
      </c>
      <c r="E60" s="10">
        <v>0</v>
      </c>
      <c r="F60" s="10">
        <v>0</v>
      </c>
      <c r="G60" s="10">
        <v>0</v>
      </c>
      <c r="H60" s="10">
        <f t="shared" si="2"/>
        <v>0</v>
      </c>
    </row>
    <row r="61" spans="1:8">
      <c r="A61" s="159"/>
      <c r="B61" s="4">
        <v>155</v>
      </c>
      <c r="C61" s="17">
        <f t="shared" si="1"/>
        <v>0</v>
      </c>
      <c r="D61" s="10">
        <v>0</v>
      </c>
      <c r="E61" s="10">
        <v>0</v>
      </c>
      <c r="F61" s="10">
        <v>0</v>
      </c>
      <c r="G61" s="10">
        <v>0</v>
      </c>
      <c r="H61" s="10">
        <f t="shared" si="2"/>
        <v>0</v>
      </c>
    </row>
    <row r="62" spans="1:8">
      <c r="A62" s="159" t="s">
        <v>20</v>
      </c>
      <c r="B62" s="3">
        <v>161</v>
      </c>
      <c r="C62" s="17">
        <f t="shared" si="1"/>
        <v>0</v>
      </c>
      <c r="D62" s="10">
        <v>0</v>
      </c>
      <c r="E62" s="10">
        <v>0</v>
      </c>
      <c r="F62" s="10">
        <v>0</v>
      </c>
      <c r="G62" s="10">
        <v>0</v>
      </c>
      <c r="H62" s="10">
        <f t="shared" si="2"/>
        <v>0</v>
      </c>
    </row>
    <row r="63" spans="1:8">
      <c r="A63" s="159"/>
      <c r="B63" s="4">
        <v>162</v>
      </c>
      <c r="C63" s="17">
        <f t="shared" si="1"/>
        <v>0</v>
      </c>
      <c r="D63" s="10">
        <v>0</v>
      </c>
      <c r="E63" s="10">
        <v>0</v>
      </c>
      <c r="F63" s="10">
        <v>0</v>
      </c>
      <c r="G63" s="10">
        <v>0</v>
      </c>
      <c r="H63" s="10">
        <f t="shared" si="2"/>
        <v>0</v>
      </c>
    </row>
    <row r="64" spans="1:8">
      <c r="A64" s="159"/>
      <c r="B64" s="3">
        <v>163</v>
      </c>
      <c r="C64" s="17">
        <f t="shared" si="1"/>
        <v>0</v>
      </c>
      <c r="D64" s="10">
        <v>0</v>
      </c>
      <c r="E64" s="10">
        <v>0</v>
      </c>
      <c r="F64" s="10">
        <v>0</v>
      </c>
      <c r="G64" s="10">
        <v>0</v>
      </c>
      <c r="H64" s="10">
        <f t="shared" si="2"/>
        <v>0</v>
      </c>
    </row>
    <row r="65" spans="1:8">
      <c r="A65" s="159"/>
      <c r="B65" s="4">
        <v>164</v>
      </c>
      <c r="C65" s="17">
        <f t="shared" si="1"/>
        <v>0</v>
      </c>
      <c r="D65" s="10">
        <v>0</v>
      </c>
      <c r="E65" s="10">
        <v>0</v>
      </c>
      <c r="F65" s="10">
        <v>0</v>
      </c>
      <c r="G65" s="10">
        <v>0</v>
      </c>
      <c r="H65" s="10">
        <f t="shared" ref="H65:H96" si="3">F65*G65*E65*0.52</f>
        <v>0</v>
      </c>
    </row>
    <row r="66" spans="1:8">
      <c r="A66" s="159"/>
      <c r="B66" s="3">
        <v>165</v>
      </c>
      <c r="C66" s="17">
        <f t="shared" ref="C66:C127" si="4">SUM(H66,L66)</f>
        <v>0</v>
      </c>
      <c r="D66" s="10">
        <v>0</v>
      </c>
      <c r="E66" s="10">
        <v>0</v>
      </c>
      <c r="F66" s="10">
        <v>0</v>
      </c>
      <c r="G66" s="10">
        <v>0</v>
      </c>
      <c r="H66" s="10">
        <f t="shared" si="3"/>
        <v>0</v>
      </c>
    </row>
    <row r="67" spans="1:8">
      <c r="A67" s="159"/>
      <c r="B67" s="4">
        <v>166</v>
      </c>
      <c r="C67" s="17">
        <f t="shared" si="4"/>
        <v>0</v>
      </c>
      <c r="D67" s="10">
        <v>0</v>
      </c>
      <c r="E67" s="10">
        <v>0</v>
      </c>
      <c r="F67" s="10">
        <v>0</v>
      </c>
      <c r="G67" s="10">
        <v>0</v>
      </c>
      <c r="H67" s="10">
        <f t="shared" si="3"/>
        <v>0</v>
      </c>
    </row>
    <row r="68" spans="1:8">
      <c r="A68" s="159"/>
      <c r="B68" s="3">
        <v>167</v>
      </c>
      <c r="C68" s="17">
        <f t="shared" si="4"/>
        <v>0</v>
      </c>
      <c r="D68" s="10">
        <v>0</v>
      </c>
      <c r="E68" s="10">
        <v>0</v>
      </c>
      <c r="F68" s="10">
        <v>0</v>
      </c>
      <c r="G68" s="10">
        <v>0</v>
      </c>
      <c r="H68" s="10">
        <f t="shared" si="3"/>
        <v>0</v>
      </c>
    </row>
    <row r="69" spans="1:8">
      <c r="A69" s="159"/>
      <c r="B69" s="4">
        <v>168</v>
      </c>
      <c r="C69" s="17">
        <f t="shared" si="4"/>
        <v>0</v>
      </c>
      <c r="D69" s="10">
        <v>0</v>
      </c>
      <c r="E69" s="10">
        <v>0</v>
      </c>
      <c r="F69" s="10">
        <v>0</v>
      </c>
      <c r="G69" s="10">
        <v>0</v>
      </c>
      <c r="H69" s="10">
        <f t="shared" si="3"/>
        <v>0</v>
      </c>
    </row>
    <row r="70" spans="1:8">
      <c r="A70" s="159"/>
      <c r="B70" s="3">
        <v>169</v>
      </c>
      <c r="C70" s="17">
        <f t="shared" si="4"/>
        <v>0</v>
      </c>
      <c r="D70" s="10">
        <v>0</v>
      </c>
      <c r="E70" s="10">
        <v>0</v>
      </c>
      <c r="F70" s="10">
        <v>0</v>
      </c>
      <c r="G70" s="10">
        <v>0</v>
      </c>
      <c r="H70" s="10">
        <f t="shared" si="3"/>
        <v>0</v>
      </c>
    </row>
    <row r="71" spans="1:8">
      <c r="A71" s="159"/>
      <c r="B71" s="4">
        <v>170</v>
      </c>
      <c r="C71" s="17">
        <f t="shared" si="4"/>
        <v>0</v>
      </c>
      <c r="D71" s="10">
        <v>0</v>
      </c>
      <c r="E71" s="10">
        <v>0</v>
      </c>
      <c r="F71" s="10">
        <v>0</v>
      </c>
      <c r="G71" s="10">
        <v>0</v>
      </c>
      <c r="H71" s="10">
        <f t="shared" si="3"/>
        <v>0</v>
      </c>
    </row>
    <row r="72" spans="1:8">
      <c r="A72" s="159"/>
      <c r="B72" s="3">
        <v>171</v>
      </c>
      <c r="C72" s="17">
        <f t="shared" si="4"/>
        <v>0</v>
      </c>
      <c r="D72" s="10">
        <v>0</v>
      </c>
      <c r="E72" s="10">
        <v>0</v>
      </c>
      <c r="F72" s="10">
        <v>0</v>
      </c>
      <c r="G72" s="10">
        <v>0</v>
      </c>
      <c r="H72" s="10">
        <f t="shared" si="3"/>
        <v>0</v>
      </c>
    </row>
    <row r="73" spans="1:8">
      <c r="A73" s="159"/>
      <c r="B73" s="4">
        <v>172</v>
      </c>
      <c r="C73" s="17">
        <f t="shared" si="4"/>
        <v>0</v>
      </c>
      <c r="D73" s="10">
        <v>0</v>
      </c>
      <c r="E73" s="10">
        <v>0</v>
      </c>
      <c r="F73" s="10">
        <v>0</v>
      </c>
      <c r="G73" s="10">
        <v>0</v>
      </c>
      <c r="H73" s="10">
        <f t="shared" si="3"/>
        <v>0</v>
      </c>
    </row>
    <row r="74" spans="1:8">
      <c r="A74" s="159"/>
      <c r="B74" s="3">
        <v>173</v>
      </c>
      <c r="C74" s="17">
        <f t="shared" si="4"/>
        <v>0</v>
      </c>
      <c r="D74" s="10">
        <v>0</v>
      </c>
      <c r="E74" s="10">
        <v>0</v>
      </c>
      <c r="F74" s="10">
        <v>0</v>
      </c>
      <c r="G74" s="10">
        <v>0</v>
      </c>
      <c r="H74" s="10">
        <f t="shared" si="3"/>
        <v>0</v>
      </c>
    </row>
    <row r="75" spans="1:8">
      <c r="A75" s="159"/>
      <c r="B75" s="4">
        <v>174</v>
      </c>
      <c r="C75" s="17">
        <f t="shared" si="4"/>
        <v>0</v>
      </c>
      <c r="D75" s="10">
        <v>0</v>
      </c>
      <c r="E75" s="10">
        <v>0</v>
      </c>
      <c r="F75" s="10">
        <v>0</v>
      </c>
      <c r="G75" s="10">
        <v>0</v>
      </c>
      <c r="H75" s="10">
        <f t="shared" si="3"/>
        <v>0</v>
      </c>
    </row>
    <row r="76" spans="1:8">
      <c r="A76" s="159"/>
      <c r="B76" s="3">
        <v>175</v>
      </c>
      <c r="C76" s="17">
        <f t="shared" si="4"/>
        <v>0</v>
      </c>
      <c r="D76" s="10">
        <v>0</v>
      </c>
      <c r="E76" s="10">
        <v>0</v>
      </c>
      <c r="F76" s="10">
        <v>0</v>
      </c>
      <c r="G76" s="10">
        <v>0</v>
      </c>
      <c r="H76" s="10">
        <f t="shared" si="3"/>
        <v>0</v>
      </c>
    </row>
    <row r="77" spans="1:8">
      <c r="A77" s="159"/>
      <c r="B77" s="4">
        <v>176</v>
      </c>
      <c r="C77" s="17">
        <f t="shared" si="4"/>
        <v>0</v>
      </c>
      <c r="D77" s="10">
        <v>0</v>
      </c>
      <c r="E77" s="10">
        <v>0</v>
      </c>
      <c r="F77" s="10">
        <v>0</v>
      </c>
      <c r="G77" s="10">
        <v>0</v>
      </c>
      <c r="H77" s="10">
        <f t="shared" si="3"/>
        <v>0</v>
      </c>
    </row>
    <row r="78" spans="1:8">
      <c r="A78" s="159"/>
      <c r="B78" s="3">
        <v>177</v>
      </c>
      <c r="C78" s="17">
        <f t="shared" si="4"/>
        <v>0</v>
      </c>
      <c r="D78" s="10">
        <v>0</v>
      </c>
      <c r="E78" s="10">
        <v>0</v>
      </c>
      <c r="F78" s="10">
        <v>0</v>
      </c>
      <c r="G78" s="10">
        <v>0</v>
      </c>
      <c r="H78" s="10">
        <f t="shared" si="3"/>
        <v>0</v>
      </c>
    </row>
    <row r="79" spans="1:8">
      <c r="A79" s="159"/>
      <c r="B79" s="4">
        <v>178</v>
      </c>
      <c r="C79" s="17">
        <f t="shared" si="4"/>
        <v>0</v>
      </c>
      <c r="D79" s="10">
        <v>0</v>
      </c>
      <c r="E79" s="10">
        <v>0</v>
      </c>
      <c r="F79" s="10">
        <v>0</v>
      </c>
      <c r="G79" s="10">
        <v>0</v>
      </c>
      <c r="H79" s="10">
        <f t="shared" si="3"/>
        <v>0</v>
      </c>
    </row>
    <row r="80" spans="1:8">
      <c r="A80" s="159"/>
      <c r="B80" s="3">
        <v>179</v>
      </c>
      <c r="C80" s="17">
        <f t="shared" si="4"/>
        <v>0</v>
      </c>
      <c r="D80" s="10">
        <v>0</v>
      </c>
      <c r="E80" s="10">
        <v>0</v>
      </c>
      <c r="F80" s="10">
        <v>0</v>
      </c>
      <c r="G80" s="10">
        <v>0</v>
      </c>
      <c r="H80" s="10">
        <f t="shared" si="3"/>
        <v>0</v>
      </c>
    </row>
    <row r="81" spans="1:13">
      <c r="A81" s="159"/>
      <c r="B81" s="4">
        <v>180</v>
      </c>
      <c r="C81" s="17">
        <f t="shared" si="4"/>
        <v>0.4867200000000001</v>
      </c>
      <c r="D81" s="14">
        <v>2</v>
      </c>
      <c r="E81" s="14">
        <v>0.2</v>
      </c>
      <c r="F81" s="14">
        <v>1.8</v>
      </c>
      <c r="G81" s="14">
        <v>1.8</v>
      </c>
      <c r="H81" s="14">
        <f t="shared" si="3"/>
        <v>0.33696000000000009</v>
      </c>
      <c r="I81" s="14">
        <v>0.2</v>
      </c>
      <c r="J81" s="14">
        <v>1.2</v>
      </c>
      <c r="K81" s="14">
        <v>1.2</v>
      </c>
      <c r="L81" s="14">
        <f>J81*K81*I81*0.52</f>
        <v>0.14976</v>
      </c>
      <c r="M81" s="15">
        <f>H81+L81</f>
        <v>0.4867200000000001</v>
      </c>
    </row>
    <row r="82" spans="1:13">
      <c r="A82" s="159" t="s">
        <v>21</v>
      </c>
      <c r="B82" s="3">
        <v>181</v>
      </c>
      <c r="C82" s="17">
        <f t="shared" si="4"/>
        <v>0</v>
      </c>
      <c r="D82" s="10">
        <v>0</v>
      </c>
      <c r="E82" s="10">
        <v>0</v>
      </c>
      <c r="F82" s="10">
        <v>0</v>
      </c>
      <c r="G82" s="10">
        <v>0</v>
      </c>
      <c r="H82" s="10">
        <f t="shared" si="3"/>
        <v>0</v>
      </c>
    </row>
    <row r="83" spans="1:13">
      <c r="A83" s="159"/>
      <c r="B83" s="4">
        <v>182</v>
      </c>
      <c r="C83" s="17">
        <f t="shared" si="4"/>
        <v>0</v>
      </c>
      <c r="D83" s="10">
        <v>0</v>
      </c>
      <c r="E83" s="10">
        <v>0</v>
      </c>
      <c r="F83" s="10">
        <v>0</v>
      </c>
      <c r="G83" s="10">
        <v>0</v>
      </c>
      <c r="H83" s="10">
        <f t="shared" si="3"/>
        <v>0</v>
      </c>
    </row>
    <row r="84" spans="1:13">
      <c r="A84" s="159"/>
      <c r="B84" s="3">
        <v>183</v>
      </c>
      <c r="C84" s="17">
        <f t="shared" si="4"/>
        <v>0</v>
      </c>
      <c r="D84" s="10">
        <v>0</v>
      </c>
      <c r="E84" s="10">
        <v>0</v>
      </c>
      <c r="F84" s="10">
        <v>0</v>
      </c>
      <c r="G84" s="10">
        <v>0</v>
      </c>
      <c r="H84" s="10">
        <f t="shared" si="3"/>
        <v>0</v>
      </c>
    </row>
    <row r="85" spans="1:13">
      <c r="A85" s="159"/>
      <c r="B85" s="4">
        <v>184</v>
      </c>
      <c r="C85" s="17">
        <f t="shared" si="4"/>
        <v>0</v>
      </c>
      <c r="D85" s="10">
        <v>0</v>
      </c>
      <c r="E85" s="10">
        <v>0</v>
      </c>
      <c r="F85" s="10">
        <v>0</v>
      </c>
      <c r="G85" s="10">
        <v>0</v>
      </c>
      <c r="H85" s="10">
        <f t="shared" si="3"/>
        <v>0</v>
      </c>
    </row>
    <row r="86" spans="1:13">
      <c r="A86" s="159"/>
      <c r="B86" s="3">
        <v>185</v>
      </c>
      <c r="C86" s="17">
        <f t="shared" si="4"/>
        <v>0</v>
      </c>
      <c r="D86" s="10">
        <v>0</v>
      </c>
      <c r="E86" s="10">
        <v>0</v>
      </c>
      <c r="F86" s="10">
        <v>0</v>
      </c>
      <c r="G86" s="10">
        <v>0</v>
      </c>
      <c r="H86" s="10">
        <f t="shared" si="3"/>
        <v>0</v>
      </c>
    </row>
    <row r="87" spans="1:13">
      <c r="A87" s="159" t="s">
        <v>22</v>
      </c>
      <c r="B87" s="4">
        <v>191</v>
      </c>
      <c r="C87" s="17">
        <f t="shared" si="4"/>
        <v>0</v>
      </c>
      <c r="D87" s="10">
        <v>0</v>
      </c>
      <c r="E87" s="10">
        <v>0</v>
      </c>
      <c r="F87" s="10">
        <v>0</v>
      </c>
      <c r="G87" s="10">
        <v>0</v>
      </c>
      <c r="H87" s="10">
        <f t="shared" si="3"/>
        <v>0</v>
      </c>
    </row>
    <row r="88" spans="1:13">
      <c r="A88" s="159"/>
      <c r="B88" s="3">
        <v>192</v>
      </c>
      <c r="C88" s="17">
        <f t="shared" si="4"/>
        <v>0</v>
      </c>
      <c r="D88" s="10">
        <v>0</v>
      </c>
      <c r="E88" s="10">
        <v>0</v>
      </c>
      <c r="F88" s="10">
        <v>0</v>
      </c>
      <c r="G88" s="10">
        <v>0</v>
      </c>
      <c r="H88" s="10">
        <f t="shared" si="3"/>
        <v>0</v>
      </c>
    </row>
    <row r="89" spans="1:13">
      <c r="A89" s="159"/>
      <c r="B89" s="4">
        <v>193</v>
      </c>
      <c r="C89" s="17">
        <f t="shared" si="4"/>
        <v>0</v>
      </c>
      <c r="D89" s="10">
        <v>0</v>
      </c>
      <c r="E89" s="10">
        <v>0</v>
      </c>
      <c r="F89" s="10">
        <v>0</v>
      </c>
      <c r="G89" s="10">
        <v>0</v>
      </c>
      <c r="H89" s="10">
        <f t="shared" si="3"/>
        <v>0</v>
      </c>
    </row>
    <row r="90" spans="1:13">
      <c r="A90" s="159"/>
      <c r="B90" s="3">
        <v>194</v>
      </c>
      <c r="C90" s="17">
        <f t="shared" si="4"/>
        <v>0</v>
      </c>
      <c r="D90" s="10">
        <v>0</v>
      </c>
      <c r="E90" s="10">
        <v>0</v>
      </c>
      <c r="F90" s="10">
        <v>0</v>
      </c>
      <c r="G90" s="10">
        <v>0</v>
      </c>
      <c r="H90" s="10">
        <f t="shared" si="3"/>
        <v>0</v>
      </c>
    </row>
    <row r="91" spans="1:13">
      <c r="A91" s="159"/>
      <c r="B91" s="4">
        <v>195</v>
      </c>
      <c r="C91" s="17">
        <f t="shared" si="4"/>
        <v>0</v>
      </c>
      <c r="D91" s="10">
        <v>0</v>
      </c>
      <c r="E91" s="10">
        <v>0</v>
      </c>
      <c r="F91" s="10">
        <v>0</v>
      </c>
      <c r="G91" s="10">
        <v>0</v>
      </c>
      <c r="H91" s="10">
        <f t="shared" si="3"/>
        <v>0</v>
      </c>
    </row>
    <row r="92" spans="1:13">
      <c r="A92" s="159"/>
      <c r="B92" s="3">
        <v>196</v>
      </c>
      <c r="C92" s="17">
        <f t="shared" si="4"/>
        <v>0</v>
      </c>
      <c r="D92" s="10">
        <v>0</v>
      </c>
      <c r="E92" s="10">
        <v>0</v>
      </c>
      <c r="F92" s="10">
        <v>0</v>
      </c>
      <c r="G92" s="10">
        <v>0</v>
      </c>
      <c r="H92" s="10">
        <f t="shared" si="3"/>
        <v>0</v>
      </c>
    </row>
    <row r="93" spans="1:13">
      <c r="A93" s="159"/>
      <c r="B93" s="4">
        <v>197</v>
      </c>
      <c r="C93" s="17">
        <f t="shared" si="4"/>
        <v>0</v>
      </c>
      <c r="D93" s="10">
        <v>0</v>
      </c>
      <c r="E93" s="10">
        <v>0</v>
      </c>
      <c r="F93" s="10">
        <v>0</v>
      </c>
      <c r="G93" s="10">
        <v>0</v>
      </c>
      <c r="H93" s="10">
        <f t="shared" si="3"/>
        <v>0</v>
      </c>
    </row>
    <row r="94" spans="1:13">
      <c r="A94" s="159"/>
      <c r="B94" s="3">
        <v>198</v>
      </c>
      <c r="C94" s="17">
        <f t="shared" si="4"/>
        <v>0</v>
      </c>
      <c r="D94" s="10">
        <v>0</v>
      </c>
      <c r="E94" s="10">
        <v>0</v>
      </c>
      <c r="F94" s="10">
        <v>0</v>
      </c>
      <c r="G94" s="10">
        <v>0</v>
      </c>
      <c r="H94" s="10">
        <f t="shared" si="3"/>
        <v>0</v>
      </c>
    </row>
    <row r="95" spans="1:13">
      <c r="A95" s="159"/>
      <c r="B95" s="4">
        <v>199</v>
      </c>
      <c r="C95" s="17">
        <f t="shared" si="4"/>
        <v>0</v>
      </c>
      <c r="D95" s="10">
        <v>0</v>
      </c>
      <c r="E95" s="10">
        <v>0</v>
      </c>
      <c r="F95" s="10">
        <v>0</v>
      </c>
      <c r="G95" s="10">
        <v>0</v>
      </c>
      <c r="H95" s="10">
        <f t="shared" si="3"/>
        <v>0</v>
      </c>
    </row>
    <row r="96" spans="1:13">
      <c r="A96" s="159"/>
      <c r="B96" s="3">
        <v>200</v>
      </c>
      <c r="C96" s="17">
        <f t="shared" si="4"/>
        <v>0</v>
      </c>
      <c r="D96" s="10">
        <v>0</v>
      </c>
      <c r="E96" s="10">
        <v>0</v>
      </c>
      <c r="F96" s="10">
        <v>0</v>
      </c>
      <c r="G96" s="10">
        <v>0</v>
      </c>
      <c r="H96" s="10">
        <f t="shared" si="3"/>
        <v>0</v>
      </c>
    </row>
    <row r="97" spans="1:8">
      <c r="A97" s="159"/>
      <c r="B97" s="4">
        <v>201</v>
      </c>
      <c r="C97" s="17">
        <f t="shared" si="4"/>
        <v>0</v>
      </c>
      <c r="D97" s="10">
        <v>0</v>
      </c>
      <c r="E97" s="10">
        <v>0</v>
      </c>
      <c r="F97" s="10">
        <v>0</v>
      </c>
      <c r="G97" s="10">
        <v>0</v>
      </c>
      <c r="H97" s="10">
        <f t="shared" ref="H97:H127" si="5">F97*G97*E97*0.52</f>
        <v>0</v>
      </c>
    </row>
    <row r="98" spans="1:8">
      <c r="A98" s="159"/>
      <c r="B98" s="3">
        <v>202</v>
      </c>
      <c r="C98" s="17">
        <f t="shared" si="4"/>
        <v>0</v>
      </c>
      <c r="D98" s="10">
        <v>0</v>
      </c>
      <c r="E98" s="10">
        <v>0</v>
      </c>
      <c r="F98" s="10">
        <v>0</v>
      </c>
      <c r="G98" s="10">
        <v>0</v>
      </c>
      <c r="H98" s="10">
        <f t="shared" si="5"/>
        <v>0</v>
      </c>
    </row>
    <row r="99" spans="1:8">
      <c r="A99" s="159"/>
      <c r="B99" s="4">
        <v>203</v>
      </c>
      <c r="C99" s="17">
        <f t="shared" si="4"/>
        <v>0</v>
      </c>
      <c r="D99" s="10">
        <v>0</v>
      </c>
      <c r="E99" s="10">
        <v>0</v>
      </c>
      <c r="F99" s="10">
        <v>0</v>
      </c>
      <c r="G99" s="10">
        <v>0</v>
      </c>
      <c r="H99" s="10">
        <f t="shared" si="5"/>
        <v>0</v>
      </c>
    </row>
    <row r="100" spans="1:8">
      <c r="A100" s="159"/>
      <c r="B100" s="3">
        <v>204</v>
      </c>
      <c r="C100" s="17">
        <f t="shared" si="4"/>
        <v>0</v>
      </c>
      <c r="D100" s="10">
        <v>0</v>
      </c>
      <c r="E100" s="10">
        <v>0</v>
      </c>
      <c r="F100" s="10">
        <v>0</v>
      </c>
      <c r="G100" s="10">
        <v>0</v>
      </c>
      <c r="H100" s="10">
        <f t="shared" si="5"/>
        <v>0</v>
      </c>
    </row>
    <row r="101" spans="1:8">
      <c r="A101" s="159"/>
      <c r="B101" s="4">
        <v>205</v>
      </c>
      <c r="C101" s="17">
        <f t="shared" si="4"/>
        <v>0</v>
      </c>
      <c r="D101" s="10">
        <v>0</v>
      </c>
      <c r="E101" s="10">
        <v>0</v>
      </c>
      <c r="F101" s="10">
        <v>0</v>
      </c>
      <c r="G101" s="10">
        <v>0</v>
      </c>
      <c r="H101" s="10">
        <f t="shared" si="5"/>
        <v>0</v>
      </c>
    </row>
    <row r="102" spans="1:8">
      <c r="A102" s="159"/>
      <c r="B102" s="3">
        <v>206</v>
      </c>
      <c r="C102" s="17">
        <f t="shared" si="4"/>
        <v>0</v>
      </c>
      <c r="D102" s="10">
        <v>0</v>
      </c>
      <c r="E102" s="10">
        <v>0</v>
      </c>
      <c r="F102" s="10">
        <v>0</v>
      </c>
      <c r="G102" s="10">
        <v>0</v>
      </c>
      <c r="H102" s="10">
        <f t="shared" si="5"/>
        <v>0</v>
      </c>
    </row>
    <row r="103" spans="1:8">
      <c r="A103" s="159"/>
      <c r="B103" s="4">
        <v>207</v>
      </c>
      <c r="C103" s="17">
        <f t="shared" si="4"/>
        <v>0</v>
      </c>
      <c r="D103" s="10">
        <v>0</v>
      </c>
      <c r="E103" s="10">
        <v>0</v>
      </c>
      <c r="F103" s="10">
        <v>0</v>
      </c>
      <c r="G103" s="10">
        <v>0</v>
      </c>
      <c r="H103" s="10">
        <f t="shared" si="5"/>
        <v>0</v>
      </c>
    </row>
    <row r="104" spans="1:8">
      <c r="A104" s="159"/>
      <c r="B104" s="3">
        <v>208</v>
      </c>
      <c r="C104" s="17">
        <f t="shared" si="4"/>
        <v>0</v>
      </c>
      <c r="D104" s="10">
        <v>0</v>
      </c>
      <c r="E104" s="10">
        <v>0</v>
      </c>
      <c r="F104" s="10">
        <v>0</v>
      </c>
      <c r="G104" s="10">
        <v>0</v>
      </c>
      <c r="H104" s="10">
        <f t="shared" si="5"/>
        <v>0</v>
      </c>
    </row>
    <row r="105" spans="1:8">
      <c r="A105" s="159"/>
      <c r="B105" s="4">
        <v>209</v>
      </c>
      <c r="C105" s="17">
        <f t="shared" si="4"/>
        <v>0</v>
      </c>
      <c r="D105" s="10">
        <v>0</v>
      </c>
      <c r="E105" s="10">
        <v>0</v>
      </c>
      <c r="F105" s="10">
        <v>0</v>
      </c>
      <c r="G105" s="10">
        <v>0</v>
      </c>
      <c r="H105" s="10">
        <f t="shared" si="5"/>
        <v>0</v>
      </c>
    </row>
    <row r="106" spans="1:8">
      <c r="A106" s="159"/>
      <c r="B106" s="3">
        <v>210</v>
      </c>
      <c r="C106" s="17">
        <f t="shared" si="4"/>
        <v>0</v>
      </c>
      <c r="D106" s="10">
        <v>0</v>
      </c>
      <c r="E106" s="10">
        <v>0</v>
      </c>
      <c r="F106" s="10">
        <v>0</v>
      </c>
      <c r="G106" s="10">
        <v>0</v>
      </c>
      <c r="H106" s="10">
        <f t="shared" si="5"/>
        <v>0</v>
      </c>
    </row>
    <row r="107" spans="1:8" ht="29">
      <c r="A107" s="5" t="s">
        <v>23</v>
      </c>
      <c r="B107" s="3">
        <v>211</v>
      </c>
      <c r="C107" s="17">
        <f t="shared" si="4"/>
        <v>0</v>
      </c>
      <c r="D107" s="10">
        <v>0</v>
      </c>
      <c r="E107" s="10">
        <v>0</v>
      </c>
      <c r="F107" s="10">
        <v>0</v>
      </c>
      <c r="G107" s="10">
        <v>0</v>
      </c>
      <c r="H107" s="10">
        <f t="shared" si="5"/>
        <v>0</v>
      </c>
    </row>
    <row r="108" spans="1:8" ht="29">
      <c r="A108" s="5" t="s">
        <v>24</v>
      </c>
      <c r="B108" s="4">
        <v>212</v>
      </c>
      <c r="C108" s="17">
        <f t="shared" si="4"/>
        <v>0</v>
      </c>
      <c r="D108" s="10">
        <v>0</v>
      </c>
      <c r="E108" s="10">
        <v>0</v>
      </c>
      <c r="F108" s="10">
        <v>0</v>
      </c>
      <c r="G108" s="10">
        <v>0</v>
      </c>
      <c r="H108" s="10">
        <f t="shared" si="5"/>
        <v>0</v>
      </c>
    </row>
    <row r="109" spans="1:8" ht="29">
      <c r="A109" s="5" t="s">
        <v>25</v>
      </c>
      <c r="B109" s="3">
        <v>213</v>
      </c>
      <c r="C109" s="17">
        <f t="shared" si="4"/>
        <v>0</v>
      </c>
      <c r="D109" s="10">
        <v>0</v>
      </c>
      <c r="E109" s="10">
        <v>0</v>
      </c>
      <c r="F109" s="10">
        <v>0</v>
      </c>
      <c r="G109" s="10">
        <v>0</v>
      </c>
      <c r="H109" s="10">
        <f t="shared" si="5"/>
        <v>0</v>
      </c>
    </row>
    <row r="110" spans="1:8">
      <c r="A110" s="159" t="s">
        <v>26</v>
      </c>
      <c r="B110" s="4">
        <v>214</v>
      </c>
      <c r="C110" s="17">
        <f t="shared" si="4"/>
        <v>0</v>
      </c>
      <c r="D110" s="10">
        <v>0</v>
      </c>
      <c r="E110" s="10">
        <v>0</v>
      </c>
      <c r="F110" s="10">
        <v>0</v>
      </c>
      <c r="G110" s="10">
        <v>0</v>
      </c>
      <c r="H110" s="10">
        <f t="shared" si="5"/>
        <v>0</v>
      </c>
    </row>
    <row r="111" spans="1:8">
      <c r="A111" s="159"/>
      <c r="B111" s="3">
        <v>215</v>
      </c>
      <c r="C111" s="17">
        <f t="shared" si="4"/>
        <v>0.39312000000000008</v>
      </c>
      <c r="D111" s="11">
        <v>1</v>
      </c>
      <c r="E111" s="11">
        <v>0.2</v>
      </c>
      <c r="F111" s="11">
        <v>1.8</v>
      </c>
      <c r="G111" s="11">
        <v>2.1</v>
      </c>
      <c r="H111" s="11">
        <f t="shared" si="5"/>
        <v>0.39312000000000008</v>
      </c>
    </row>
    <row r="112" spans="1:8">
      <c r="A112" s="159"/>
      <c r="B112" s="4">
        <v>216</v>
      </c>
      <c r="C112" s="17">
        <f t="shared" si="4"/>
        <v>0.34944000000000008</v>
      </c>
      <c r="D112" s="11">
        <v>1</v>
      </c>
      <c r="E112" s="11">
        <v>0.2</v>
      </c>
      <c r="F112" s="11">
        <v>1.6</v>
      </c>
      <c r="G112" s="11">
        <v>2.1</v>
      </c>
      <c r="H112" s="11">
        <f t="shared" si="5"/>
        <v>0.34944000000000008</v>
      </c>
    </row>
    <row r="113" spans="1:8">
      <c r="A113" s="159"/>
      <c r="B113" s="3">
        <v>217</v>
      </c>
      <c r="C113" s="17">
        <f t="shared" si="4"/>
        <v>0</v>
      </c>
      <c r="D113" s="10">
        <v>0</v>
      </c>
      <c r="E113" s="10">
        <v>0</v>
      </c>
      <c r="F113" s="10">
        <v>0</v>
      </c>
      <c r="G113" s="10">
        <v>0</v>
      </c>
      <c r="H113" s="10">
        <f t="shared" si="5"/>
        <v>0</v>
      </c>
    </row>
    <row r="114" spans="1:8">
      <c r="A114" s="159"/>
      <c r="B114" s="4">
        <v>218</v>
      </c>
      <c r="C114" s="17">
        <f t="shared" si="4"/>
        <v>0</v>
      </c>
      <c r="D114" s="10">
        <v>0</v>
      </c>
      <c r="E114" s="10">
        <v>0</v>
      </c>
      <c r="F114" s="10">
        <v>0</v>
      </c>
      <c r="G114" s="10">
        <v>0</v>
      </c>
      <c r="H114" s="10">
        <f t="shared" si="5"/>
        <v>0</v>
      </c>
    </row>
    <row r="115" spans="1:8">
      <c r="A115" s="159"/>
      <c r="B115" s="3">
        <v>219</v>
      </c>
      <c r="C115" s="17">
        <f t="shared" si="4"/>
        <v>0</v>
      </c>
      <c r="D115" s="10">
        <v>0</v>
      </c>
      <c r="E115" s="10">
        <v>0</v>
      </c>
      <c r="F115" s="10">
        <v>0</v>
      </c>
      <c r="G115" s="10">
        <v>0</v>
      </c>
      <c r="H115" s="10">
        <f t="shared" si="5"/>
        <v>0</v>
      </c>
    </row>
    <row r="116" spans="1:8">
      <c r="A116" s="159" t="s">
        <v>27</v>
      </c>
      <c r="B116" s="4">
        <v>220</v>
      </c>
      <c r="C116" s="17">
        <f t="shared" si="4"/>
        <v>0</v>
      </c>
      <c r="D116" s="10">
        <v>0</v>
      </c>
      <c r="E116" s="10">
        <v>0</v>
      </c>
      <c r="F116" s="10">
        <v>0</v>
      </c>
      <c r="G116" s="10">
        <v>0</v>
      </c>
      <c r="H116" s="10">
        <f t="shared" si="5"/>
        <v>0</v>
      </c>
    </row>
    <row r="117" spans="1:8">
      <c r="A117" s="159"/>
      <c r="B117" s="3">
        <v>221</v>
      </c>
      <c r="C117" s="17">
        <f t="shared" si="4"/>
        <v>0</v>
      </c>
      <c r="D117" s="10">
        <v>0</v>
      </c>
      <c r="E117" s="10">
        <v>0</v>
      </c>
      <c r="F117" s="10">
        <v>0</v>
      </c>
      <c r="G117" s="10">
        <v>0</v>
      </c>
      <c r="H117" s="10">
        <f t="shared" si="5"/>
        <v>0</v>
      </c>
    </row>
    <row r="118" spans="1:8">
      <c r="A118" s="159"/>
      <c r="B118" s="4">
        <v>222</v>
      </c>
      <c r="C118" s="17">
        <f t="shared" si="4"/>
        <v>0</v>
      </c>
      <c r="D118" s="10">
        <v>0</v>
      </c>
      <c r="E118" s="10">
        <v>0</v>
      </c>
      <c r="F118" s="10">
        <v>0</v>
      </c>
      <c r="G118" s="10">
        <v>0</v>
      </c>
      <c r="H118" s="10">
        <f t="shared" si="5"/>
        <v>0</v>
      </c>
    </row>
    <row r="119" spans="1:8">
      <c r="A119" s="159"/>
      <c r="B119" s="3">
        <v>223</v>
      </c>
      <c r="C119" s="17">
        <f t="shared" si="4"/>
        <v>0</v>
      </c>
      <c r="D119" s="10">
        <v>0</v>
      </c>
      <c r="E119" s="10">
        <v>0</v>
      </c>
      <c r="F119" s="10">
        <v>0</v>
      </c>
      <c r="G119" s="10">
        <v>0</v>
      </c>
      <c r="H119" s="10">
        <f t="shared" si="5"/>
        <v>0</v>
      </c>
    </row>
    <row r="120" spans="1:8">
      <c r="A120" s="159"/>
      <c r="B120" s="4">
        <v>224</v>
      </c>
      <c r="C120" s="17">
        <f t="shared" si="4"/>
        <v>0</v>
      </c>
      <c r="D120" s="10">
        <v>0</v>
      </c>
      <c r="E120" s="10">
        <v>0</v>
      </c>
      <c r="F120" s="10">
        <v>0</v>
      </c>
      <c r="G120" s="10">
        <v>0</v>
      </c>
      <c r="H120" s="10">
        <f t="shared" si="5"/>
        <v>0</v>
      </c>
    </row>
    <row r="121" spans="1:8">
      <c r="A121" s="159"/>
      <c r="B121" s="3">
        <v>225</v>
      </c>
      <c r="C121" s="17">
        <f t="shared" si="4"/>
        <v>0</v>
      </c>
      <c r="D121" s="10">
        <v>0</v>
      </c>
      <c r="E121" s="10">
        <v>0</v>
      </c>
      <c r="F121" s="10">
        <v>0</v>
      </c>
      <c r="G121" s="10">
        <v>0</v>
      </c>
      <c r="H121" s="10">
        <f t="shared" si="5"/>
        <v>0</v>
      </c>
    </row>
    <row r="122" spans="1:8">
      <c r="A122" s="159" t="s">
        <v>28</v>
      </c>
      <c r="B122" s="4">
        <v>226</v>
      </c>
      <c r="C122" s="17">
        <f t="shared" si="4"/>
        <v>0</v>
      </c>
      <c r="D122" s="10">
        <v>0</v>
      </c>
      <c r="E122" s="10">
        <v>0</v>
      </c>
      <c r="F122" s="10">
        <v>0</v>
      </c>
      <c r="G122" s="10">
        <v>0</v>
      </c>
      <c r="H122" s="10">
        <f t="shared" si="5"/>
        <v>0</v>
      </c>
    </row>
    <row r="123" spans="1:8">
      <c r="A123" s="159"/>
      <c r="B123" s="3">
        <v>227</v>
      </c>
      <c r="C123" s="17">
        <f t="shared" si="4"/>
        <v>0</v>
      </c>
      <c r="D123" s="10">
        <v>0</v>
      </c>
      <c r="E123" s="10">
        <v>0</v>
      </c>
      <c r="F123" s="10">
        <v>0</v>
      </c>
      <c r="G123" s="10">
        <v>0</v>
      </c>
      <c r="H123" s="10">
        <f t="shared" si="5"/>
        <v>0</v>
      </c>
    </row>
    <row r="124" spans="1:8">
      <c r="A124" s="159"/>
      <c r="B124" s="4">
        <v>228</v>
      </c>
      <c r="C124" s="17">
        <f t="shared" si="4"/>
        <v>0</v>
      </c>
      <c r="D124" s="10">
        <v>0</v>
      </c>
      <c r="E124" s="10">
        <v>0</v>
      </c>
      <c r="F124" s="10">
        <v>0</v>
      </c>
      <c r="G124" s="10">
        <v>0</v>
      </c>
      <c r="H124" s="10">
        <f t="shared" si="5"/>
        <v>0</v>
      </c>
    </row>
    <row r="125" spans="1:8">
      <c r="A125" s="159"/>
      <c r="B125" s="3">
        <v>229</v>
      </c>
      <c r="C125" s="17">
        <f t="shared" si="4"/>
        <v>0</v>
      </c>
      <c r="D125" s="10">
        <v>0</v>
      </c>
      <c r="E125" s="10">
        <v>0</v>
      </c>
      <c r="F125" s="10">
        <v>0</v>
      </c>
      <c r="G125" s="10">
        <v>0</v>
      </c>
      <c r="H125" s="10">
        <f t="shared" si="5"/>
        <v>0</v>
      </c>
    </row>
    <row r="126" spans="1:8">
      <c r="A126" s="159"/>
      <c r="B126" s="4">
        <v>230</v>
      </c>
      <c r="C126" s="17">
        <f t="shared" si="4"/>
        <v>0</v>
      </c>
      <c r="D126" s="10">
        <v>0</v>
      </c>
      <c r="E126" s="10">
        <v>0</v>
      </c>
      <c r="F126" s="10">
        <v>0</v>
      </c>
      <c r="G126" s="10">
        <v>0</v>
      </c>
      <c r="H126" s="10">
        <f t="shared" si="5"/>
        <v>0</v>
      </c>
    </row>
    <row r="127" spans="1:8">
      <c r="A127" s="159"/>
      <c r="B127" s="3">
        <v>231</v>
      </c>
      <c r="C127" s="17">
        <f t="shared" si="4"/>
        <v>0</v>
      </c>
      <c r="D127" s="10">
        <v>0</v>
      </c>
      <c r="E127" s="10">
        <v>0</v>
      </c>
      <c r="F127" s="10">
        <v>0</v>
      </c>
      <c r="G127" s="10">
        <v>0</v>
      </c>
      <c r="H127" s="10">
        <f t="shared" si="5"/>
        <v>0</v>
      </c>
    </row>
  </sheetData>
  <mergeCells count="15">
    <mergeCell ref="A2:A5"/>
    <mergeCell ref="A87:A106"/>
    <mergeCell ref="A6:A11"/>
    <mergeCell ref="A12:A15"/>
    <mergeCell ref="A16:A21"/>
    <mergeCell ref="A22:A25"/>
    <mergeCell ref="A110:A115"/>
    <mergeCell ref="A116:A121"/>
    <mergeCell ref="A122:A127"/>
    <mergeCell ref="A26:A31"/>
    <mergeCell ref="A32:A36"/>
    <mergeCell ref="A37:A56"/>
    <mergeCell ref="A57:A61"/>
    <mergeCell ref="A62:A81"/>
    <mergeCell ref="A82:A86"/>
  </mergeCells>
  <phoneticPr fontId="7" type="noConversion"/>
  <pageMargins left="0.7" right="0.7" top="0.75" bottom="0.75" header="0.3" footer="0.3"/>
  <pageSetup scale="78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127"/>
  <sheetViews>
    <sheetView zoomScale="70" zoomScaleNormal="70" workbookViewId="0">
      <selection activeCell="E9" sqref="E9:H9"/>
    </sheetView>
  </sheetViews>
  <sheetFormatPr defaultColWidth="8.90625" defaultRowHeight="14.5"/>
  <cols>
    <col min="1" max="1" width="9" style="21" customWidth="1"/>
    <col min="2" max="3" width="8.90625" style="21"/>
    <col min="4" max="4" width="5.90625" style="21" customWidth="1"/>
    <col min="5" max="16384" width="8.90625" style="21"/>
  </cols>
  <sheetData>
    <row r="1" spans="1:16" ht="32" customHeight="1">
      <c r="A1" s="12" t="s">
        <v>0</v>
      </c>
      <c r="B1" s="12" t="s">
        <v>4</v>
      </c>
      <c r="C1" s="12" t="s">
        <v>35</v>
      </c>
      <c r="D1" s="18" t="s">
        <v>34</v>
      </c>
      <c r="E1" s="19" t="s">
        <v>31</v>
      </c>
      <c r="F1" s="12" t="s">
        <v>33</v>
      </c>
      <c r="G1" s="12" t="s">
        <v>32</v>
      </c>
      <c r="H1" s="18" t="s">
        <v>30</v>
      </c>
      <c r="I1" s="19" t="s">
        <v>31</v>
      </c>
      <c r="J1" s="12" t="s">
        <v>33</v>
      </c>
      <c r="K1" s="12" t="s">
        <v>32</v>
      </c>
      <c r="L1" s="18" t="s">
        <v>30</v>
      </c>
      <c r="M1" s="19" t="s">
        <v>31</v>
      </c>
      <c r="N1" s="12" t="s">
        <v>33</v>
      </c>
      <c r="O1" s="12" t="s">
        <v>32</v>
      </c>
      <c r="P1" s="20" t="s">
        <v>30</v>
      </c>
    </row>
    <row r="2" spans="1:16">
      <c r="A2" s="159" t="s">
        <v>11</v>
      </c>
      <c r="B2" s="3">
        <v>91</v>
      </c>
      <c r="C2" s="17">
        <f>SUM(H2,L2,P2,T2)</f>
        <v>0</v>
      </c>
      <c r="D2" s="7">
        <v>0</v>
      </c>
      <c r="E2" s="8">
        <v>0</v>
      </c>
      <c r="F2" s="4">
        <v>0</v>
      </c>
      <c r="G2" s="4">
        <v>0</v>
      </c>
      <c r="H2" s="7">
        <f t="shared" ref="H2:H64" si="0">F2*G2*E2*0.52</f>
        <v>0</v>
      </c>
      <c r="I2" s="4">
        <v>0</v>
      </c>
      <c r="J2" s="4">
        <v>0</v>
      </c>
      <c r="K2" s="4">
        <v>0</v>
      </c>
      <c r="L2" s="7">
        <f t="shared" ref="L2:L8" si="1">J2*K2*I2*0.52</f>
        <v>0</v>
      </c>
      <c r="M2" s="8">
        <v>0</v>
      </c>
      <c r="N2" s="4">
        <v>0</v>
      </c>
      <c r="O2" s="4">
        <v>0</v>
      </c>
      <c r="P2" s="22">
        <f t="shared" ref="P2:P8" si="2">N2*O2*M2*0.52</f>
        <v>0</v>
      </c>
    </row>
    <row r="3" spans="1:16">
      <c r="A3" s="159"/>
      <c r="B3" s="4">
        <v>92</v>
      </c>
      <c r="C3" s="17">
        <f t="shared" ref="C3:C65" si="3">SUM(H3,L3,P3,T3)</f>
        <v>0</v>
      </c>
      <c r="D3" s="7">
        <v>0</v>
      </c>
      <c r="E3" s="8">
        <v>0</v>
      </c>
      <c r="F3" s="4">
        <v>0</v>
      </c>
      <c r="G3" s="4">
        <v>0</v>
      </c>
      <c r="H3" s="7">
        <f t="shared" si="0"/>
        <v>0</v>
      </c>
      <c r="I3" s="4">
        <v>0</v>
      </c>
      <c r="J3" s="4">
        <v>0</v>
      </c>
      <c r="K3" s="4">
        <v>0</v>
      </c>
      <c r="L3" s="7">
        <f t="shared" si="1"/>
        <v>0</v>
      </c>
      <c r="M3" s="8">
        <v>0</v>
      </c>
      <c r="N3" s="4">
        <v>0</v>
      </c>
      <c r="O3" s="4">
        <v>0</v>
      </c>
      <c r="P3" s="22">
        <f t="shared" si="2"/>
        <v>0</v>
      </c>
    </row>
    <row r="4" spans="1:16">
      <c r="A4" s="159"/>
      <c r="B4" s="3">
        <v>93</v>
      </c>
      <c r="C4" s="17">
        <f t="shared" si="3"/>
        <v>0</v>
      </c>
      <c r="D4" s="7">
        <v>0</v>
      </c>
      <c r="E4" s="8">
        <v>0</v>
      </c>
      <c r="F4" s="4">
        <v>0</v>
      </c>
      <c r="G4" s="4">
        <v>0</v>
      </c>
      <c r="H4" s="7">
        <f t="shared" si="0"/>
        <v>0</v>
      </c>
      <c r="I4" s="4">
        <v>0</v>
      </c>
      <c r="J4" s="4">
        <v>0</v>
      </c>
      <c r="K4" s="4">
        <v>0</v>
      </c>
      <c r="L4" s="7">
        <f t="shared" si="1"/>
        <v>0</v>
      </c>
      <c r="M4" s="8">
        <v>0</v>
      </c>
      <c r="N4" s="4">
        <v>0</v>
      </c>
      <c r="O4" s="4">
        <v>0</v>
      </c>
      <c r="P4" s="22">
        <f t="shared" si="2"/>
        <v>0</v>
      </c>
    </row>
    <row r="5" spans="1:16">
      <c r="A5" s="159"/>
      <c r="B5" s="4">
        <v>94</v>
      </c>
      <c r="C5" s="17">
        <f t="shared" si="3"/>
        <v>0</v>
      </c>
      <c r="D5" s="7">
        <v>0</v>
      </c>
      <c r="E5" s="8">
        <v>0</v>
      </c>
      <c r="F5" s="4">
        <v>0</v>
      </c>
      <c r="G5" s="4">
        <v>0</v>
      </c>
      <c r="H5" s="7">
        <f t="shared" si="0"/>
        <v>0</v>
      </c>
      <c r="I5" s="4">
        <v>0</v>
      </c>
      <c r="J5" s="4">
        <v>0</v>
      </c>
      <c r="K5" s="4">
        <v>0</v>
      </c>
      <c r="L5" s="7">
        <f t="shared" si="1"/>
        <v>0</v>
      </c>
      <c r="M5" s="8">
        <v>0</v>
      </c>
      <c r="N5" s="4">
        <v>0</v>
      </c>
      <c r="O5" s="4">
        <v>0</v>
      </c>
      <c r="P5" s="22">
        <f t="shared" si="2"/>
        <v>0</v>
      </c>
    </row>
    <row r="6" spans="1:16">
      <c r="A6" s="159" t="s">
        <v>12</v>
      </c>
      <c r="B6" s="3">
        <v>95</v>
      </c>
      <c r="C6" s="17">
        <f t="shared" si="3"/>
        <v>0</v>
      </c>
      <c r="D6" s="7">
        <v>0</v>
      </c>
      <c r="E6" s="8">
        <v>0</v>
      </c>
      <c r="F6" s="4">
        <v>0</v>
      </c>
      <c r="G6" s="4">
        <v>0</v>
      </c>
      <c r="H6" s="7">
        <f t="shared" si="0"/>
        <v>0</v>
      </c>
      <c r="I6" s="4">
        <v>0</v>
      </c>
      <c r="J6" s="4">
        <v>0</v>
      </c>
      <c r="K6" s="4">
        <v>0</v>
      </c>
      <c r="L6" s="7">
        <f t="shared" si="1"/>
        <v>0</v>
      </c>
      <c r="M6" s="8">
        <v>0</v>
      </c>
      <c r="N6" s="4">
        <v>0</v>
      </c>
      <c r="O6" s="4">
        <v>0</v>
      </c>
      <c r="P6" s="22">
        <f t="shared" si="2"/>
        <v>0</v>
      </c>
    </row>
    <row r="7" spans="1:16">
      <c r="A7" s="159"/>
      <c r="B7" s="4">
        <v>96</v>
      </c>
      <c r="C7" s="17">
        <f t="shared" si="3"/>
        <v>0</v>
      </c>
      <c r="D7" s="7">
        <v>0</v>
      </c>
      <c r="E7" s="8">
        <v>0</v>
      </c>
      <c r="F7" s="4">
        <v>0</v>
      </c>
      <c r="G7" s="4">
        <v>0</v>
      </c>
      <c r="H7" s="7">
        <f t="shared" si="0"/>
        <v>0</v>
      </c>
      <c r="I7" s="4">
        <v>0</v>
      </c>
      <c r="J7" s="4">
        <v>0</v>
      </c>
      <c r="K7" s="4">
        <v>0</v>
      </c>
      <c r="L7" s="7">
        <f t="shared" si="1"/>
        <v>0</v>
      </c>
      <c r="M7" s="8">
        <v>0</v>
      </c>
      <c r="N7" s="4">
        <v>0</v>
      </c>
      <c r="O7" s="4">
        <v>0</v>
      </c>
      <c r="P7" s="22">
        <f t="shared" si="2"/>
        <v>0</v>
      </c>
    </row>
    <row r="8" spans="1:16">
      <c r="A8" s="159"/>
      <c r="B8" s="3">
        <v>97</v>
      </c>
      <c r="C8" s="17">
        <f t="shared" si="3"/>
        <v>0</v>
      </c>
      <c r="D8" s="7">
        <v>0</v>
      </c>
      <c r="E8" s="8">
        <v>0</v>
      </c>
      <c r="F8" s="4">
        <v>0</v>
      </c>
      <c r="G8" s="4">
        <v>0</v>
      </c>
      <c r="H8" s="7">
        <f t="shared" si="0"/>
        <v>0</v>
      </c>
      <c r="I8" s="4">
        <v>0</v>
      </c>
      <c r="J8" s="4">
        <v>0</v>
      </c>
      <c r="K8" s="4">
        <v>0</v>
      </c>
      <c r="L8" s="7">
        <f t="shared" si="1"/>
        <v>0</v>
      </c>
      <c r="M8" s="8">
        <v>0</v>
      </c>
      <c r="N8" s="4">
        <v>0</v>
      </c>
      <c r="O8" s="4">
        <v>0</v>
      </c>
      <c r="P8" s="22">
        <f t="shared" si="2"/>
        <v>0</v>
      </c>
    </row>
    <row r="9" spans="1:16">
      <c r="A9" s="159"/>
      <c r="B9" s="4">
        <v>98</v>
      </c>
      <c r="C9" s="17">
        <f t="shared" si="3"/>
        <v>1.2946751999999999</v>
      </c>
      <c r="D9" s="23">
        <v>3</v>
      </c>
      <c r="E9" s="24">
        <v>0.2</v>
      </c>
      <c r="F9" s="25">
        <v>1.34</v>
      </c>
      <c r="G9" s="25">
        <v>2.11</v>
      </c>
      <c r="H9" s="23">
        <f t="shared" si="0"/>
        <v>0.29404960000000002</v>
      </c>
      <c r="I9" s="24">
        <v>0.2</v>
      </c>
      <c r="J9" s="25">
        <v>1.67</v>
      </c>
      <c r="K9" s="25">
        <v>4.67</v>
      </c>
      <c r="L9" s="23">
        <f t="shared" ref="L9:L44" si="4">J9*K9*I9*0.52</f>
        <v>0.81108559999999996</v>
      </c>
      <c r="M9" s="24">
        <v>0.2</v>
      </c>
      <c r="N9" s="25">
        <v>1.35</v>
      </c>
      <c r="O9" s="25">
        <v>1.35</v>
      </c>
      <c r="P9" s="26">
        <f t="shared" ref="P9:P10" si="5">N9*O9*M9*0.52</f>
        <v>0.18954000000000004</v>
      </c>
    </row>
    <row r="10" spans="1:16">
      <c r="A10" s="159"/>
      <c r="B10" s="3">
        <v>99</v>
      </c>
      <c r="C10" s="17">
        <f t="shared" si="3"/>
        <v>0.73892000000000002</v>
      </c>
      <c r="D10" s="27">
        <v>2</v>
      </c>
      <c r="E10" s="28">
        <v>0.3</v>
      </c>
      <c r="F10" s="29">
        <v>1.9</v>
      </c>
      <c r="G10" s="29">
        <v>1.9</v>
      </c>
      <c r="H10" s="27">
        <f t="shared" si="0"/>
        <v>0.56315999999999999</v>
      </c>
      <c r="I10" s="28">
        <v>0.2</v>
      </c>
      <c r="J10" s="29">
        <v>1.3</v>
      </c>
      <c r="K10" s="29">
        <v>1.3</v>
      </c>
      <c r="L10" s="27">
        <f t="shared" si="4"/>
        <v>0.17576000000000006</v>
      </c>
      <c r="M10" s="8">
        <v>0</v>
      </c>
      <c r="N10" s="4">
        <v>0</v>
      </c>
      <c r="O10" s="4">
        <v>0</v>
      </c>
      <c r="P10" s="22">
        <f t="shared" si="5"/>
        <v>0</v>
      </c>
    </row>
    <row r="11" spans="1:16">
      <c r="A11" s="159"/>
      <c r="B11" s="4">
        <v>100</v>
      </c>
      <c r="C11" s="17">
        <f t="shared" si="3"/>
        <v>0.31850000000000006</v>
      </c>
      <c r="D11" s="30">
        <v>1</v>
      </c>
      <c r="E11" s="31">
        <v>0.2</v>
      </c>
      <c r="F11" s="32">
        <v>1.75</v>
      </c>
      <c r="G11" s="32">
        <v>1.75</v>
      </c>
      <c r="H11" s="30">
        <f t="shared" si="0"/>
        <v>0.31850000000000006</v>
      </c>
      <c r="I11" s="4">
        <v>0</v>
      </c>
      <c r="J11" s="4">
        <v>0</v>
      </c>
      <c r="K11" s="4">
        <v>0</v>
      </c>
      <c r="L11" s="7">
        <f t="shared" si="4"/>
        <v>0</v>
      </c>
      <c r="M11" s="8">
        <v>0</v>
      </c>
      <c r="N11" s="4">
        <v>0</v>
      </c>
      <c r="O11" s="4">
        <v>0</v>
      </c>
      <c r="P11" s="22">
        <f t="shared" ref="P11:P44" si="6">N11*O11*M11*0.52</f>
        <v>0</v>
      </c>
    </row>
    <row r="12" spans="1:16">
      <c r="A12" s="159" t="s">
        <v>13</v>
      </c>
      <c r="B12" s="3">
        <v>101</v>
      </c>
      <c r="C12" s="17">
        <f t="shared" si="3"/>
        <v>0</v>
      </c>
      <c r="D12" s="7">
        <v>0</v>
      </c>
      <c r="E12" s="8">
        <v>0</v>
      </c>
      <c r="F12" s="4">
        <v>0</v>
      </c>
      <c r="G12" s="4">
        <v>0</v>
      </c>
      <c r="H12" s="7">
        <f t="shared" si="0"/>
        <v>0</v>
      </c>
      <c r="I12" s="4">
        <v>0</v>
      </c>
      <c r="J12" s="4">
        <v>0</v>
      </c>
      <c r="K12" s="4">
        <v>0</v>
      </c>
      <c r="L12" s="7">
        <f t="shared" si="4"/>
        <v>0</v>
      </c>
      <c r="M12" s="8">
        <v>0</v>
      </c>
      <c r="N12" s="4">
        <v>0</v>
      </c>
      <c r="O12" s="4">
        <v>0</v>
      </c>
      <c r="P12" s="22">
        <f t="shared" si="6"/>
        <v>0</v>
      </c>
    </row>
    <row r="13" spans="1:16">
      <c r="A13" s="159"/>
      <c r="B13" s="4">
        <v>102</v>
      </c>
      <c r="C13" s="17">
        <f t="shared" si="3"/>
        <v>0</v>
      </c>
      <c r="D13" s="7">
        <v>0</v>
      </c>
      <c r="E13" s="8">
        <v>0</v>
      </c>
      <c r="F13" s="4">
        <v>0</v>
      </c>
      <c r="G13" s="4">
        <v>0</v>
      </c>
      <c r="H13" s="7">
        <f t="shared" si="0"/>
        <v>0</v>
      </c>
      <c r="I13" s="4">
        <v>0</v>
      </c>
      <c r="J13" s="4">
        <v>0</v>
      </c>
      <c r="K13" s="4">
        <v>0</v>
      </c>
      <c r="L13" s="7">
        <f t="shared" si="4"/>
        <v>0</v>
      </c>
      <c r="M13" s="8">
        <v>0</v>
      </c>
      <c r="N13" s="4">
        <v>0</v>
      </c>
      <c r="O13" s="4">
        <v>0</v>
      </c>
      <c r="P13" s="22">
        <f t="shared" si="6"/>
        <v>0</v>
      </c>
    </row>
    <row r="14" spans="1:16">
      <c r="A14" s="159"/>
      <c r="B14" s="3">
        <v>103</v>
      </c>
      <c r="C14" s="17">
        <f t="shared" si="3"/>
        <v>0</v>
      </c>
      <c r="D14" s="7">
        <v>0</v>
      </c>
      <c r="E14" s="8">
        <v>0</v>
      </c>
      <c r="F14" s="4">
        <v>0</v>
      </c>
      <c r="G14" s="4">
        <v>0</v>
      </c>
      <c r="H14" s="7">
        <f t="shared" si="0"/>
        <v>0</v>
      </c>
      <c r="I14" s="4">
        <v>0</v>
      </c>
      <c r="J14" s="4">
        <v>0</v>
      </c>
      <c r="K14" s="4">
        <v>0</v>
      </c>
      <c r="L14" s="7">
        <f t="shared" si="4"/>
        <v>0</v>
      </c>
      <c r="M14" s="8">
        <v>0</v>
      </c>
      <c r="N14" s="4">
        <v>0</v>
      </c>
      <c r="O14" s="4">
        <v>0</v>
      </c>
      <c r="P14" s="22">
        <f t="shared" si="6"/>
        <v>0</v>
      </c>
    </row>
    <row r="15" spans="1:16">
      <c r="A15" s="159"/>
      <c r="B15" s="4">
        <v>104</v>
      </c>
      <c r="C15" s="17">
        <f t="shared" si="3"/>
        <v>0</v>
      </c>
      <c r="D15" s="7">
        <v>0</v>
      </c>
      <c r="E15" s="8">
        <v>0</v>
      </c>
      <c r="F15" s="4">
        <v>0</v>
      </c>
      <c r="G15" s="4">
        <v>0</v>
      </c>
      <c r="H15" s="7">
        <f t="shared" si="0"/>
        <v>0</v>
      </c>
      <c r="I15" s="4">
        <v>0</v>
      </c>
      <c r="J15" s="4">
        <v>0</v>
      </c>
      <c r="K15" s="4">
        <v>0</v>
      </c>
      <c r="L15" s="7">
        <f t="shared" si="4"/>
        <v>0</v>
      </c>
      <c r="M15" s="8">
        <v>0</v>
      </c>
      <c r="N15" s="4">
        <v>0</v>
      </c>
      <c r="O15" s="4">
        <v>0</v>
      </c>
      <c r="P15" s="22">
        <f t="shared" si="6"/>
        <v>0</v>
      </c>
    </row>
    <row r="16" spans="1:16">
      <c r="A16" s="159" t="s">
        <v>14</v>
      </c>
      <c r="B16" s="3">
        <v>105</v>
      </c>
      <c r="C16" s="17">
        <f t="shared" si="3"/>
        <v>0</v>
      </c>
      <c r="D16" s="7">
        <v>0</v>
      </c>
      <c r="E16" s="8">
        <v>0</v>
      </c>
      <c r="F16" s="4">
        <v>0</v>
      </c>
      <c r="G16" s="4">
        <v>0</v>
      </c>
      <c r="H16" s="7">
        <f t="shared" si="0"/>
        <v>0</v>
      </c>
      <c r="I16" s="4">
        <v>0</v>
      </c>
      <c r="J16" s="4">
        <v>0</v>
      </c>
      <c r="K16" s="4">
        <v>0</v>
      </c>
      <c r="L16" s="7">
        <f t="shared" si="4"/>
        <v>0</v>
      </c>
      <c r="M16" s="8">
        <v>0</v>
      </c>
      <c r="N16" s="4">
        <v>0</v>
      </c>
      <c r="O16" s="4">
        <v>0</v>
      </c>
      <c r="P16" s="22">
        <f t="shared" si="6"/>
        <v>0</v>
      </c>
    </row>
    <row r="17" spans="1:16">
      <c r="A17" s="159"/>
      <c r="B17" s="4">
        <v>106</v>
      </c>
      <c r="C17" s="17">
        <f t="shared" si="3"/>
        <v>0</v>
      </c>
      <c r="D17" s="7">
        <v>0</v>
      </c>
      <c r="E17" s="8">
        <v>0</v>
      </c>
      <c r="F17" s="4">
        <v>0</v>
      </c>
      <c r="G17" s="4">
        <v>0</v>
      </c>
      <c r="H17" s="7">
        <f t="shared" si="0"/>
        <v>0</v>
      </c>
      <c r="I17" s="4">
        <v>0</v>
      </c>
      <c r="J17" s="4">
        <v>0</v>
      </c>
      <c r="K17" s="4">
        <v>0</v>
      </c>
      <c r="L17" s="7">
        <f t="shared" si="4"/>
        <v>0</v>
      </c>
      <c r="M17" s="8">
        <v>0</v>
      </c>
      <c r="N17" s="4">
        <v>0</v>
      </c>
      <c r="O17" s="4">
        <v>0</v>
      </c>
      <c r="P17" s="22">
        <f t="shared" si="6"/>
        <v>0</v>
      </c>
    </row>
    <row r="18" spans="1:16">
      <c r="A18" s="159"/>
      <c r="B18" s="3">
        <v>107</v>
      </c>
      <c r="C18" s="17">
        <f t="shared" si="3"/>
        <v>0</v>
      </c>
      <c r="D18" s="7">
        <v>0</v>
      </c>
      <c r="E18" s="8">
        <v>0</v>
      </c>
      <c r="F18" s="4">
        <v>0</v>
      </c>
      <c r="G18" s="4">
        <v>0</v>
      </c>
      <c r="H18" s="7">
        <f t="shared" si="0"/>
        <v>0</v>
      </c>
      <c r="I18" s="4">
        <v>0</v>
      </c>
      <c r="J18" s="4">
        <v>0</v>
      </c>
      <c r="K18" s="4">
        <v>0</v>
      </c>
      <c r="L18" s="7">
        <f t="shared" si="4"/>
        <v>0</v>
      </c>
      <c r="M18" s="8">
        <v>0</v>
      </c>
      <c r="N18" s="4">
        <v>0</v>
      </c>
      <c r="O18" s="4">
        <v>0</v>
      </c>
      <c r="P18" s="22">
        <f t="shared" si="6"/>
        <v>0</v>
      </c>
    </row>
    <row r="19" spans="1:16">
      <c r="A19" s="159"/>
      <c r="B19" s="4">
        <v>108</v>
      </c>
      <c r="C19" s="17">
        <f t="shared" si="3"/>
        <v>0</v>
      </c>
      <c r="D19" s="7">
        <v>0</v>
      </c>
      <c r="E19" s="8">
        <v>0</v>
      </c>
      <c r="F19" s="4">
        <v>0</v>
      </c>
      <c r="G19" s="4">
        <v>0</v>
      </c>
      <c r="H19" s="7">
        <f t="shared" si="0"/>
        <v>0</v>
      </c>
      <c r="I19" s="4">
        <v>0</v>
      </c>
      <c r="J19" s="4">
        <v>0</v>
      </c>
      <c r="K19" s="4">
        <v>0</v>
      </c>
      <c r="L19" s="7">
        <f t="shared" si="4"/>
        <v>0</v>
      </c>
      <c r="M19" s="8">
        <v>0</v>
      </c>
      <c r="N19" s="4">
        <v>0</v>
      </c>
      <c r="O19" s="4">
        <v>0</v>
      </c>
      <c r="P19" s="22">
        <f t="shared" si="6"/>
        <v>0</v>
      </c>
    </row>
    <row r="20" spans="1:16">
      <c r="A20" s="159"/>
      <c r="B20" s="3">
        <v>109</v>
      </c>
      <c r="C20" s="17">
        <f t="shared" si="3"/>
        <v>0</v>
      </c>
      <c r="D20" s="7">
        <v>0</v>
      </c>
      <c r="E20" s="8">
        <v>0</v>
      </c>
      <c r="F20" s="4">
        <v>0</v>
      </c>
      <c r="G20" s="4">
        <v>0</v>
      </c>
      <c r="H20" s="7">
        <f t="shared" si="0"/>
        <v>0</v>
      </c>
      <c r="I20" s="4">
        <v>0</v>
      </c>
      <c r="J20" s="4">
        <v>0</v>
      </c>
      <c r="K20" s="4">
        <v>0</v>
      </c>
      <c r="L20" s="7">
        <f t="shared" si="4"/>
        <v>0</v>
      </c>
      <c r="M20" s="8">
        <v>0</v>
      </c>
      <c r="N20" s="4">
        <v>0</v>
      </c>
      <c r="O20" s="4">
        <v>0</v>
      </c>
      <c r="P20" s="22">
        <f t="shared" si="6"/>
        <v>0</v>
      </c>
    </row>
    <row r="21" spans="1:16">
      <c r="A21" s="159"/>
      <c r="B21" s="4">
        <v>110</v>
      </c>
      <c r="C21" s="17">
        <f t="shared" si="3"/>
        <v>0</v>
      </c>
      <c r="D21" s="7">
        <v>0</v>
      </c>
      <c r="E21" s="8">
        <v>0</v>
      </c>
      <c r="F21" s="4">
        <v>0</v>
      </c>
      <c r="G21" s="4">
        <v>0</v>
      </c>
      <c r="H21" s="7">
        <f t="shared" si="0"/>
        <v>0</v>
      </c>
      <c r="I21" s="4">
        <v>0</v>
      </c>
      <c r="J21" s="4">
        <v>0</v>
      </c>
      <c r="K21" s="4">
        <v>0</v>
      </c>
      <c r="L21" s="7">
        <f t="shared" si="4"/>
        <v>0</v>
      </c>
      <c r="M21" s="8">
        <v>0</v>
      </c>
      <c r="N21" s="4">
        <v>0</v>
      </c>
      <c r="O21" s="4">
        <v>0</v>
      </c>
      <c r="P21" s="22">
        <f t="shared" si="6"/>
        <v>0</v>
      </c>
    </row>
    <row r="22" spans="1:16">
      <c r="A22" s="159" t="s">
        <v>15</v>
      </c>
      <c r="B22" s="3">
        <v>111</v>
      </c>
      <c r="C22" s="17">
        <f t="shared" si="3"/>
        <v>0</v>
      </c>
      <c r="D22" s="7">
        <v>0</v>
      </c>
      <c r="E22" s="8">
        <v>0</v>
      </c>
      <c r="F22" s="4">
        <v>0</v>
      </c>
      <c r="G22" s="4">
        <v>0</v>
      </c>
      <c r="H22" s="7">
        <f t="shared" si="0"/>
        <v>0</v>
      </c>
      <c r="I22" s="4">
        <v>0</v>
      </c>
      <c r="J22" s="4">
        <v>0</v>
      </c>
      <c r="K22" s="4">
        <v>0</v>
      </c>
      <c r="L22" s="7">
        <f t="shared" si="4"/>
        <v>0</v>
      </c>
      <c r="M22" s="8">
        <v>0</v>
      </c>
      <c r="N22" s="4">
        <v>0</v>
      </c>
      <c r="O22" s="4">
        <v>0</v>
      </c>
      <c r="P22" s="22">
        <f t="shared" si="6"/>
        <v>0</v>
      </c>
    </row>
    <row r="23" spans="1:16">
      <c r="A23" s="159"/>
      <c r="B23" s="4">
        <v>112</v>
      </c>
      <c r="C23" s="17">
        <f t="shared" si="3"/>
        <v>0</v>
      </c>
      <c r="D23" s="7">
        <v>0</v>
      </c>
      <c r="E23" s="8">
        <v>0</v>
      </c>
      <c r="F23" s="4">
        <v>0</v>
      </c>
      <c r="G23" s="4">
        <v>0</v>
      </c>
      <c r="H23" s="7">
        <f t="shared" si="0"/>
        <v>0</v>
      </c>
      <c r="I23" s="4">
        <v>0</v>
      </c>
      <c r="J23" s="4">
        <v>0</v>
      </c>
      <c r="K23" s="4">
        <v>0</v>
      </c>
      <c r="L23" s="7">
        <f t="shared" si="4"/>
        <v>0</v>
      </c>
      <c r="M23" s="8">
        <v>0</v>
      </c>
      <c r="N23" s="4">
        <v>0</v>
      </c>
      <c r="O23" s="4">
        <v>0</v>
      </c>
      <c r="P23" s="22">
        <f t="shared" si="6"/>
        <v>0</v>
      </c>
    </row>
    <row r="24" spans="1:16">
      <c r="A24" s="159"/>
      <c r="B24" s="3">
        <v>113</v>
      </c>
      <c r="C24" s="17">
        <f t="shared" si="3"/>
        <v>0</v>
      </c>
      <c r="D24" s="7">
        <v>0</v>
      </c>
      <c r="E24" s="8">
        <v>0</v>
      </c>
      <c r="F24" s="4">
        <v>0</v>
      </c>
      <c r="G24" s="4">
        <v>0</v>
      </c>
      <c r="H24" s="7">
        <f t="shared" si="0"/>
        <v>0</v>
      </c>
      <c r="I24" s="4">
        <v>0</v>
      </c>
      <c r="J24" s="4">
        <v>0</v>
      </c>
      <c r="K24" s="4">
        <v>0</v>
      </c>
      <c r="L24" s="7">
        <f t="shared" si="4"/>
        <v>0</v>
      </c>
      <c r="M24" s="8">
        <v>0</v>
      </c>
      <c r="N24" s="4">
        <v>0</v>
      </c>
      <c r="O24" s="4">
        <v>0</v>
      </c>
      <c r="P24" s="22">
        <f t="shared" si="6"/>
        <v>0</v>
      </c>
    </row>
    <row r="25" spans="1:16">
      <c r="A25" s="159"/>
      <c r="B25" s="4">
        <v>114</v>
      </c>
      <c r="C25" s="17">
        <f t="shared" si="3"/>
        <v>0</v>
      </c>
      <c r="D25" s="7">
        <v>0</v>
      </c>
      <c r="E25" s="8">
        <v>0</v>
      </c>
      <c r="F25" s="4">
        <v>0</v>
      </c>
      <c r="G25" s="4">
        <v>0</v>
      </c>
      <c r="H25" s="7">
        <f t="shared" si="0"/>
        <v>0</v>
      </c>
      <c r="I25" s="4">
        <v>0</v>
      </c>
      <c r="J25" s="4">
        <v>0</v>
      </c>
      <c r="K25" s="4">
        <v>0</v>
      </c>
      <c r="L25" s="7">
        <f t="shared" si="4"/>
        <v>0</v>
      </c>
      <c r="M25" s="8">
        <v>0</v>
      </c>
      <c r="N25" s="4">
        <v>0</v>
      </c>
      <c r="O25" s="4">
        <v>0</v>
      </c>
      <c r="P25" s="22">
        <f t="shared" si="6"/>
        <v>0</v>
      </c>
    </row>
    <row r="26" spans="1:16">
      <c r="A26" s="159" t="s">
        <v>16</v>
      </c>
      <c r="B26" s="3">
        <v>115</v>
      </c>
      <c r="C26" s="17">
        <f t="shared" si="3"/>
        <v>0</v>
      </c>
      <c r="D26" s="7">
        <v>0</v>
      </c>
      <c r="E26" s="8">
        <v>0</v>
      </c>
      <c r="F26" s="4">
        <v>0</v>
      </c>
      <c r="G26" s="4">
        <v>0</v>
      </c>
      <c r="H26" s="7">
        <f t="shared" si="0"/>
        <v>0</v>
      </c>
      <c r="I26" s="4">
        <v>0</v>
      </c>
      <c r="J26" s="4">
        <v>0</v>
      </c>
      <c r="K26" s="4">
        <v>0</v>
      </c>
      <c r="L26" s="7">
        <f t="shared" si="4"/>
        <v>0</v>
      </c>
      <c r="M26" s="8">
        <v>0</v>
      </c>
      <c r="N26" s="4">
        <v>0</v>
      </c>
      <c r="O26" s="4">
        <v>0</v>
      </c>
      <c r="P26" s="22">
        <f t="shared" si="6"/>
        <v>0</v>
      </c>
    </row>
    <row r="27" spans="1:16">
      <c r="A27" s="159"/>
      <c r="B27" s="4">
        <v>116</v>
      </c>
      <c r="C27" s="17">
        <f t="shared" si="3"/>
        <v>0</v>
      </c>
      <c r="D27" s="7">
        <v>0</v>
      </c>
      <c r="E27" s="8">
        <v>0</v>
      </c>
      <c r="F27" s="4">
        <v>0</v>
      </c>
      <c r="G27" s="4">
        <v>0</v>
      </c>
      <c r="H27" s="7">
        <f t="shared" si="0"/>
        <v>0</v>
      </c>
      <c r="I27" s="4">
        <v>0</v>
      </c>
      <c r="J27" s="4">
        <v>0</v>
      </c>
      <c r="K27" s="4">
        <v>0</v>
      </c>
      <c r="L27" s="7">
        <f t="shared" si="4"/>
        <v>0</v>
      </c>
      <c r="M27" s="8">
        <v>0</v>
      </c>
      <c r="N27" s="4">
        <v>0</v>
      </c>
      <c r="O27" s="4">
        <v>0</v>
      </c>
      <c r="P27" s="22">
        <f t="shared" si="6"/>
        <v>0</v>
      </c>
    </row>
    <row r="28" spans="1:16">
      <c r="A28" s="159"/>
      <c r="B28" s="3">
        <v>117</v>
      </c>
      <c r="C28" s="17">
        <f t="shared" si="3"/>
        <v>0</v>
      </c>
      <c r="D28" s="7">
        <v>0</v>
      </c>
      <c r="E28" s="8">
        <v>0</v>
      </c>
      <c r="F28" s="4">
        <v>0</v>
      </c>
      <c r="G28" s="4">
        <v>0</v>
      </c>
      <c r="H28" s="7">
        <f t="shared" si="0"/>
        <v>0</v>
      </c>
      <c r="I28" s="4">
        <v>0</v>
      </c>
      <c r="J28" s="4">
        <v>0</v>
      </c>
      <c r="K28" s="4">
        <v>0</v>
      </c>
      <c r="L28" s="7">
        <f t="shared" si="4"/>
        <v>0</v>
      </c>
      <c r="M28" s="8">
        <v>0</v>
      </c>
      <c r="N28" s="4">
        <v>0</v>
      </c>
      <c r="O28" s="4">
        <v>0</v>
      </c>
      <c r="P28" s="22">
        <f t="shared" si="6"/>
        <v>0</v>
      </c>
    </row>
    <row r="29" spans="1:16">
      <c r="A29" s="159"/>
      <c r="B29" s="4">
        <v>118</v>
      </c>
      <c r="C29" s="17">
        <f t="shared" si="3"/>
        <v>0</v>
      </c>
      <c r="D29" s="7">
        <v>0</v>
      </c>
      <c r="E29" s="8">
        <v>0</v>
      </c>
      <c r="F29" s="4">
        <v>0</v>
      </c>
      <c r="G29" s="4">
        <v>0</v>
      </c>
      <c r="H29" s="7">
        <f t="shared" si="0"/>
        <v>0</v>
      </c>
      <c r="I29" s="4">
        <v>0</v>
      </c>
      <c r="J29" s="4">
        <v>0</v>
      </c>
      <c r="K29" s="4">
        <v>0</v>
      </c>
      <c r="L29" s="7">
        <f t="shared" si="4"/>
        <v>0</v>
      </c>
      <c r="M29" s="8">
        <v>0</v>
      </c>
      <c r="N29" s="4">
        <v>0</v>
      </c>
      <c r="O29" s="4">
        <v>0</v>
      </c>
      <c r="P29" s="22">
        <f t="shared" si="6"/>
        <v>0</v>
      </c>
    </row>
    <row r="30" spans="1:16">
      <c r="A30" s="159"/>
      <c r="B30" s="3">
        <v>119</v>
      </c>
      <c r="C30" s="17">
        <f t="shared" si="3"/>
        <v>0.21964800000000004</v>
      </c>
      <c r="D30" s="30">
        <v>1</v>
      </c>
      <c r="E30" s="31">
        <v>0.2</v>
      </c>
      <c r="F30" s="32">
        <v>1.92</v>
      </c>
      <c r="G30" s="32">
        <v>1.1000000000000001</v>
      </c>
      <c r="H30" s="30">
        <f t="shared" si="0"/>
        <v>0.21964800000000004</v>
      </c>
      <c r="I30" s="4">
        <v>0</v>
      </c>
      <c r="J30" s="4">
        <v>0</v>
      </c>
      <c r="K30" s="4">
        <v>0</v>
      </c>
      <c r="L30" s="7">
        <f t="shared" si="4"/>
        <v>0</v>
      </c>
      <c r="M30" s="8">
        <v>0</v>
      </c>
      <c r="N30" s="4">
        <v>0</v>
      </c>
      <c r="O30" s="4">
        <v>0</v>
      </c>
      <c r="P30" s="22">
        <f t="shared" si="6"/>
        <v>0</v>
      </c>
    </row>
    <row r="31" spans="1:16">
      <c r="A31" s="159"/>
      <c r="B31" s="4">
        <v>120</v>
      </c>
      <c r="C31" s="17">
        <f t="shared" si="3"/>
        <v>0</v>
      </c>
      <c r="D31" s="7">
        <v>0</v>
      </c>
      <c r="E31" s="8">
        <v>0</v>
      </c>
      <c r="F31" s="4">
        <v>0</v>
      </c>
      <c r="G31" s="4">
        <v>0</v>
      </c>
      <c r="H31" s="7">
        <f t="shared" si="0"/>
        <v>0</v>
      </c>
      <c r="I31" s="4">
        <v>0</v>
      </c>
      <c r="J31" s="4">
        <v>0</v>
      </c>
      <c r="K31" s="4">
        <v>0</v>
      </c>
      <c r="L31" s="7">
        <f t="shared" si="4"/>
        <v>0</v>
      </c>
      <c r="M31" s="8">
        <v>0</v>
      </c>
      <c r="N31" s="4">
        <v>0</v>
      </c>
      <c r="O31" s="4">
        <v>0</v>
      </c>
      <c r="P31" s="22">
        <f t="shared" si="6"/>
        <v>0</v>
      </c>
    </row>
    <row r="32" spans="1:16">
      <c r="A32" s="159" t="s">
        <v>17</v>
      </c>
      <c r="B32" s="3">
        <v>121</v>
      </c>
      <c r="C32" s="17">
        <f t="shared" si="3"/>
        <v>0</v>
      </c>
      <c r="D32" s="7">
        <v>0</v>
      </c>
      <c r="E32" s="8">
        <v>0</v>
      </c>
      <c r="F32" s="4">
        <v>0</v>
      </c>
      <c r="G32" s="4">
        <v>0</v>
      </c>
      <c r="H32" s="7">
        <f t="shared" si="0"/>
        <v>0</v>
      </c>
      <c r="I32" s="4">
        <v>0</v>
      </c>
      <c r="J32" s="4">
        <v>0</v>
      </c>
      <c r="K32" s="4">
        <v>0</v>
      </c>
      <c r="L32" s="7">
        <f t="shared" si="4"/>
        <v>0</v>
      </c>
      <c r="M32" s="8">
        <v>0</v>
      </c>
      <c r="N32" s="4">
        <v>0</v>
      </c>
      <c r="O32" s="4">
        <v>0</v>
      </c>
      <c r="P32" s="22">
        <f t="shared" si="6"/>
        <v>0</v>
      </c>
    </row>
    <row r="33" spans="1:16">
      <c r="A33" s="159"/>
      <c r="B33" s="4">
        <v>122</v>
      </c>
      <c r="C33" s="17">
        <f t="shared" si="3"/>
        <v>0</v>
      </c>
      <c r="D33" s="7">
        <v>0</v>
      </c>
      <c r="E33" s="8">
        <v>0</v>
      </c>
      <c r="F33" s="4">
        <v>0</v>
      </c>
      <c r="G33" s="4">
        <v>0</v>
      </c>
      <c r="H33" s="7">
        <f t="shared" si="0"/>
        <v>0</v>
      </c>
      <c r="I33" s="4">
        <v>0</v>
      </c>
      <c r="J33" s="4">
        <v>0</v>
      </c>
      <c r="K33" s="4">
        <v>0</v>
      </c>
      <c r="L33" s="7">
        <f t="shared" si="4"/>
        <v>0</v>
      </c>
      <c r="M33" s="8">
        <v>0</v>
      </c>
      <c r="N33" s="4">
        <v>0</v>
      </c>
      <c r="O33" s="4">
        <v>0</v>
      </c>
      <c r="P33" s="22">
        <f t="shared" si="6"/>
        <v>0</v>
      </c>
    </row>
    <row r="34" spans="1:16">
      <c r="A34" s="159"/>
      <c r="B34" s="3">
        <v>123</v>
      </c>
      <c r="C34" s="17">
        <f t="shared" si="3"/>
        <v>0</v>
      </c>
      <c r="D34" s="7">
        <v>0</v>
      </c>
      <c r="E34" s="8">
        <v>0</v>
      </c>
      <c r="F34" s="4">
        <v>0</v>
      </c>
      <c r="G34" s="4">
        <v>0</v>
      </c>
      <c r="H34" s="7">
        <f t="shared" si="0"/>
        <v>0</v>
      </c>
      <c r="I34" s="4">
        <v>0</v>
      </c>
      <c r="J34" s="4">
        <v>0</v>
      </c>
      <c r="K34" s="4">
        <v>0</v>
      </c>
      <c r="L34" s="7">
        <f t="shared" si="4"/>
        <v>0</v>
      </c>
      <c r="M34" s="8">
        <v>0</v>
      </c>
      <c r="N34" s="4">
        <v>0</v>
      </c>
      <c r="O34" s="4">
        <v>0</v>
      </c>
      <c r="P34" s="22">
        <f t="shared" si="6"/>
        <v>0</v>
      </c>
    </row>
    <row r="35" spans="1:16">
      <c r="A35" s="159"/>
      <c r="B35" s="4">
        <v>124</v>
      </c>
      <c r="C35" s="17">
        <f t="shared" si="3"/>
        <v>0</v>
      </c>
      <c r="D35" s="7">
        <v>0</v>
      </c>
      <c r="E35" s="8">
        <v>0</v>
      </c>
      <c r="F35" s="4">
        <v>0</v>
      </c>
      <c r="G35" s="4">
        <v>0</v>
      </c>
      <c r="H35" s="7">
        <f t="shared" si="0"/>
        <v>0</v>
      </c>
      <c r="I35" s="4">
        <v>0</v>
      </c>
      <c r="J35" s="4">
        <v>0</v>
      </c>
      <c r="K35" s="4">
        <v>0</v>
      </c>
      <c r="L35" s="7">
        <f t="shared" si="4"/>
        <v>0</v>
      </c>
      <c r="M35" s="8">
        <v>0</v>
      </c>
      <c r="N35" s="4">
        <v>0</v>
      </c>
      <c r="O35" s="4">
        <v>0</v>
      </c>
      <c r="P35" s="22">
        <f t="shared" si="6"/>
        <v>0</v>
      </c>
    </row>
    <row r="36" spans="1:16">
      <c r="A36" s="159"/>
      <c r="B36" s="3">
        <v>125</v>
      </c>
      <c r="C36" s="17">
        <f t="shared" si="3"/>
        <v>0</v>
      </c>
      <c r="D36" s="7">
        <v>0</v>
      </c>
      <c r="E36" s="8">
        <v>0</v>
      </c>
      <c r="F36" s="4">
        <v>0</v>
      </c>
      <c r="G36" s="4">
        <v>0</v>
      </c>
      <c r="H36" s="7">
        <f t="shared" si="0"/>
        <v>0</v>
      </c>
      <c r="I36" s="4">
        <v>0</v>
      </c>
      <c r="J36" s="4">
        <v>0</v>
      </c>
      <c r="K36" s="4">
        <v>0</v>
      </c>
      <c r="L36" s="7">
        <f t="shared" si="4"/>
        <v>0</v>
      </c>
      <c r="M36" s="8">
        <v>0</v>
      </c>
      <c r="N36" s="4">
        <v>0</v>
      </c>
      <c r="O36" s="4">
        <v>0</v>
      </c>
      <c r="P36" s="22">
        <f t="shared" si="6"/>
        <v>0</v>
      </c>
    </row>
    <row r="37" spans="1:16">
      <c r="A37" s="159" t="s">
        <v>18</v>
      </c>
      <c r="B37" s="4">
        <v>131</v>
      </c>
      <c r="C37" s="17">
        <f t="shared" si="3"/>
        <v>0.63449360000000021</v>
      </c>
      <c r="D37" s="30">
        <v>1</v>
      </c>
      <c r="E37" s="31">
        <v>0.2</v>
      </c>
      <c r="F37" s="32">
        <v>2.4700000000000002</v>
      </c>
      <c r="G37" s="32">
        <v>2.4700000000000002</v>
      </c>
      <c r="H37" s="30">
        <f t="shared" si="0"/>
        <v>0.63449360000000021</v>
      </c>
      <c r="I37" s="4">
        <v>0</v>
      </c>
      <c r="J37" s="4">
        <v>0</v>
      </c>
      <c r="K37" s="4">
        <v>0</v>
      </c>
      <c r="L37" s="7">
        <f t="shared" si="4"/>
        <v>0</v>
      </c>
      <c r="M37" s="8">
        <v>0</v>
      </c>
      <c r="N37" s="4">
        <v>0</v>
      </c>
      <c r="O37" s="4">
        <v>0</v>
      </c>
      <c r="P37" s="22">
        <f t="shared" si="6"/>
        <v>0</v>
      </c>
    </row>
    <row r="38" spans="1:16">
      <c r="A38" s="159"/>
      <c r="B38" s="3">
        <v>132</v>
      </c>
      <c r="C38" s="17">
        <f t="shared" si="3"/>
        <v>0</v>
      </c>
      <c r="D38" s="7">
        <v>0</v>
      </c>
      <c r="E38" s="8">
        <v>0</v>
      </c>
      <c r="F38" s="4">
        <v>0</v>
      </c>
      <c r="G38" s="4">
        <v>0</v>
      </c>
      <c r="H38" s="7">
        <f t="shared" si="0"/>
        <v>0</v>
      </c>
      <c r="I38" s="4">
        <v>0</v>
      </c>
      <c r="J38" s="4">
        <v>0</v>
      </c>
      <c r="K38" s="4">
        <v>0</v>
      </c>
      <c r="L38" s="7">
        <f t="shared" si="4"/>
        <v>0</v>
      </c>
      <c r="M38" s="8">
        <v>0</v>
      </c>
      <c r="N38" s="4">
        <v>0</v>
      </c>
      <c r="O38" s="4">
        <v>0</v>
      </c>
      <c r="P38" s="22">
        <f t="shared" si="6"/>
        <v>0</v>
      </c>
    </row>
    <row r="39" spans="1:16">
      <c r="A39" s="159"/>
      <c r="B39" s="4">
        <v>133</v>
      </c>
      <c r="C39" s="17">
        <f t="shared" si="3"/>
        <v>0.33696000000000009</v>
      </c>
      <c r="D39" s="30">
        <v>1</v>
      </c>
      <c r="E39" s="31">
        <v>0.2</v>
      </c>
      <c r="F39" s="32">
        <v>1.8</v>
      </c>
      <c r="G39" s="32">
        <v>1.8</v>
      </c>
      <c r="H39" s="30">
        <f t="shared" si="0"/>
        <v>0.33696000000000009</v>
      </c>
      <c r="I39" s="4">
        <v>0</v>
      </c>
      <c r="J39" s="4">
        <v>0</v>
      </c>
      <c r="K39" s="4">
        <v>0</v>
      </c>
      <c r="L39" s="7">
        <f t="shared" si="4"/>
        <v>0</v>
      </c>
      <c r="M39" s="8">
        <v>0</v>
      </c>
      <c r="N39" s="4">
        <v>0</v>
      </c>
      <c r="O39" s="4">
        <v>0</v>
      </c>
      <c r="P39" s="22">
        <f t="shared" si="6"/>
        <v>0</v>
      </c>
    </row>
    <row r="40" spans="1:16">
      <c r="A40" s="159"/>
      <c r="B40" s="3">
        <v>134</v>
      </c>
      <c r="C40" s="17">
        <f t="shared" si="3"/>
        <v>0.45428239999999992</v>
      </c>
      <c r="D40" s="30">
        <v>1</v>
      </c>
      <c r="E40" s="31">
        <v>0.2</v>
      </c>
      <c r="F40" s="32">
        <v>2.09</v>
      </c>
      <c r="G40" s="32">
        <v>2.09</v>
      </c>
      <c r="H40" s="30">
        <f t="shared" si="0"/>
        <v>0.45428239999999992</v>
      </c>
      <c r="I40" s="4">
        <v>0</v>
      </c>
      <c r="J40" s="4">
        <v>0</v>
      </c>
      <c r="K40" s="4">
        <v>0</v>
      </c>
      <c r="L40" s="7">
        <f t="shared" si="4"/>
        <v>0</v>
      </c>
      <c r="M40" s="8">
        <v>0</v>
      </c>
      <c r="N40" s="4">
        <v>0</v>
      </c>
      <c r="O40" s="4">
        <v>0</v>
      </c>
      <c r="P40" s="22">
        <f t="shared" si="6"/>
        <v>0</v>
      </c>
    </row>
    <row r="41" spans="1:16">
      <c r="A41" s="159"/>
      <c r="B41" s="4">
        <v>135</v>
      </c>
      <c r="C41" s="17">
        <f t="shared" si="3"/>
        <v>0</v>
      </c>
      <c r="D41" s="7">
        <v>0</v>
      </c>
      <c r="E41" s="8">
        <v>0</v>
      </c>
      <c r="F41" s="4">
        <v>0</v>
      </c>
      <c r="G41" s="4">
        <v>0</v>
      </c>
      <c r="H41" s="7">
        <f t="shared" si="0"/>
        <v>0</v>
      </c>
      <c r="I41" s="4">
        <v>0</v>
      </c>
      <c r="J41" s="4">
        <v>0</v>
      </c>
      <c r="K41" s="4">
        <v>0</v>
      </c>
      <c r="L41" s="7">
        <f t="shared" si="4"/>
        <v>0</v>
      </c>
      <c r="M41" s="8">
        <v>0</v>
      </c>
      <c r="N41" s="4">
        <v>0</v>
      </c>
      <c r="O41" s="4">
        <v>0</v>
      </c>
      <c r="P41" s="22">
        <f t="shared" si="6"/>
        <v>0</v>
      </c>
    </row>
    <row r="42" spans="1:16">
      <c r="A42" s="159"/>
      <c r="B42" s="3">
        <v>136</v>
      </c>
      <c r="C42" s="17">
        <f t="shared" si="3"/>
        <v>0</v>
      </c>
      <c r="D42" s="7">
        <v>0</v>
      </c>
      <c r="E42" s="8">
        <v>0</v>
      </c>
      <c r="F42" s="4">
        <v>0</v>
      </c>
      <c r="G42" s="4">
        <v>0</v>
      </c>
      <c r="H42" s="7">
        <f t="shared" si="0"/>
        <v>0</v>
      </c>
      <c r="I42" s="4">
        <v>0</v>
      </c>
      <c r="J42" s="4">
        <v>0</v>
      </c>
      <c r="K42" s="4">
        <v>0</v>
      </c>
      <c r="L42" s="7">
        <f t="shared" si="4"/>
        <v>0</v>
      </c>
      <c r="M42" s="8">
        <v>0</v>
      </c>
      <c r="N42" s="4">
        <v>0</v>
      </c>
      <c r="O42" s="4">
        <v>0</v>
      </c>
      <c r="P42" s="22">
        <f t="shared" si="6"/>
        <v>0</v>
      </c>
    </row>
    <row r="43" spans="1:16">
      <c r="A43" s="159"/>
      <c r="B43" s="4">
        <v>137</v>
      </c>
      <c r="C43" s="17">
        <f t="shared" si="3"/>
        <v>0</v>
      </c>
      <c r="D43" s="7">
        <v>0</v>
      </c>
      <c r="E43" s="8">
        <v>0</v>
      </c>
      <c r="F43" s="4">
        <v>0</v>
      </c>
      <c r="G43" s="4">
        <v>0</v>
      </c>
      <c r="H43" s="7">
        <f t="shared" si="0"/>
        <v>0</v>
      </c>
      <c r="I43" s="4">
        <v>0</v>
      </c>
      <c r="J43" s="4">
        <v>0</v>
      </c>
      <c r="K43" s="4">
        <v>0</v>
      </c>
      <c r="L43" s="7">
        <f t="shared" si="4"/>
        <v>0</v>
      </c>
      <c r="M43" s="8">
        <v>0</v>
      </c>
      <c r="N43" s="4">
        <v>0</v>
      </c>
      <c r="O43" s="4">
        <v>0</v>
      </c>
      <c r="P43" s="22">
        <f t="shared" si="6"/>
        <v>0</v>
      </c>
    </row>
    <row r="44" spans="1:16">
      <c r="A44" s="159"/>
      <c r="B44" s="3">
        <v>138</v>
      </c>
      <c r="C44" s="17">
        <f t="shared" si="3"/>
        <v>0.64481040000000023</v>
      </c>
      <c r="D44" s="30">
        <v>1</v>
      </c>
      <c r="E44" s="31">
        <v>0.2</v>
      </c>
      <c r="F44" s="32">
        <v>2.4900000000000002</v>
      </c>
      <c r="G44" s="32">
        <v>2.4900000000000002</v>
      </c>
      <c r="H44" s="30">
        <f t="shared" si="0"/>
        <v>0.64481040000000023</v>
      </c>
      <c r="I44" s="4">
        <v>0</v>
      </c>
      <c r="J44" s="4">
        <v>0</v>
      </c>
      <c r="K44" s="4">
        <v>0</v>
      </c>
      <c r="L44" s="7">
        <f t="shared" si="4"/>
        <v>0</v>
      </c>
      <c r="M44" s="8">
        <v>0</v>
      </c>
      <c r="N44" s="4">
        <v>0</v>
      </c>
      <c r="O44" s="4">
        <v>0</v>
      </c>
      <c r="P44" s="22">
        <f t="shared" si="6"/>
        <v>0</v>
      </c>
    </row>
    <row r="45" spans="1:16">
      <c r="A45" s="159"/>
      <c r="B45" s="4">
        <v>139</v>
      </c>
      <c r="C45" s="17">
        <f t="shared" si="3"/>
        <v>0</v>
      </c>
      <c r="D45" s="7">
        <v>0</v>
      </c>
      <c r="E45" s="8">
        <v>0</v>
      </c>
      <c r="F45" s="4">
        <v>0</v>
      </c>
      <c r="G45" s="4">
        <v>0</v>
      </c>
      <c r="H45" s="7">
        <f t="shared" si="0"/>
        <v>0</v>
      </c>
      <c r="I45" s="4">
        <v>0</v>
      </c>
      <c r="J45" s="4">
        <v>0</v>
      </c>
      <c r="K45" s="4">
        <v>0</v>
      </c>
      <c r="L45" s="7">
        <f t="shared" ref="L45" si="7">J45*K45*I45*0.52</f>
        <v>0</v>
      </c>
      <c r="M45" s="8">
        <v>0</v>
      </c>
      <c r="N45" s="4">
        <v>0</v>
      </c>
      <c r="O45" s="4">
        <v>0</v>
      </c>
      <c r="P45" s="22">
        <f t="shared" ref="P45" si="8">N45*O45*M45*0.52</f>
        <v>0</v>
      </c>
    </row>
    <row r="46" spans="1:16">
      <c r="A46" s="159"/>
      <c r="B46" s="3">
        <v>140</v>
      </c>
      <c r="C46" s="17">
        <f t="shared" si="3"/>
        <v>0.35386000000000006</v>
      </c>
      <c r="D46" s="27">
        <v>2</v>
      </c>
      <c r="E46" s="28">
        <v>0.2</v>
      </c>
      <c r="F46" s="29">
        <v>1.55</v>
      </c>
      <c r="G46" s="29">
        <v>1.55</v>
      </c>
      <c r="H46" s="27">
        <f t="shared" si="0"/>
        <v>0.24986000000000005</v>
      </c>
      <c r="I46" s="28">
        <v>0.2</v>
      </c>
      <c r="J46" s="29">
        <v>1</v>
      </c>
      <c r="K46" s="29">
        <v>1</v>
      </c>
      <c r="L46" s="27">
        <f t="shared" ref="L46:L79" si="9">J46*K46*I46*0.52</f>
        <v>0.10400000000000001</v>
      </c>
      <c r="M46" s="8"/>
      <c r="N46" s="4"/>
      <c r="O46" s="4"/>
      <c r="P46" s="22"/>
    </row>
    <row r="47" spans="1:16">
      <c r="A47" s="159"/>
      <c r="B47" s="4">
        <v>141</v>
      </c>
      <c r="C47" s="17">
        <f t="shared" si="3"/>
        <v>0</v>
      </c>
      <c r="D47" s="7">
        <v>0</v>
      </c>
      <c r="E47" s="8">
        <v>0</v>
      </c>
      <c r="F47" s="4">
        <v>0</v>
      </c>
      <c r="G47" s="4">
        <v>0</v>
      </c>
      <c r="H47" s="7">
        <f t="shared" si="0"/>
        <v>0</v>
      </c>
      <c r="I47" s="4">
        <v>0</v>
      </c>
      <c r="J47" s="4">
        <v>0</v>
      </c>
      <c r="K47" s="4">
        <v>0</v>
      </c>
      <c r="L47" s="7">
        <f t="shared" si="9"/>
        <v>0</v>
      </c>
      <c r="M47" s="8">
        <v>0</v>
      </c>
      <c r="N47" s="4">
        <v>0</v>
      </c>
      <c r="O47" s="4">
        <v>0</v>
      </c>
      <c r="P47" s="22">
        <f t="shared" ref="P47:P79" si="10">N47*O47*M47*0.52</f>
        <v>0</v>
      </c>
    </row>
    <row r="48" spans="1:16">
      <c r="A48" s="159"/>
      <c r="B48" s="3">
        <v>142</v>
      </c>
      <c r="C48" s="17">
        <f t="shared" si="3"/>
        <v>0.34071440000000003</v>
      </c>
      <c r="D48" s="30">
        <v>1</v>
      </c>
      <c r="E48" s="31">
        <v>0.2</v>
      </c>
      <c r="F48" s="32">
        <v>1.81</v>
      </c>
      <c r="G48" s="32">
        <v>1.81</v>
      </c>
      <c r="H48" s="30">
        <f t="shared" si="0"/>
        <v>0.34071440000000003</v>
      </c>
      <c r="I48" s="4">
        <v>0</v>
      </c>
      <c r="J48" s="4">
        <v>0</v>
      </c>
      <c r="K48" s="4">
        <v>0</v>
      </c>
      <c r="L48" s="7">
        <f t="shared" si="9"/>
        <v>0</v>
      </c>
      <c r="M48" s="8">
        <v>0</v>
      </c>
      <c r="N48" s="4">
        <v>0</v>
      </c>
      <c r="O48" s="4">
        <v>0</v>
      </c>
      <c r="P48" s="22">
        <f t="shared" si="10"/>
        <v>0</v>
      </c>
    </row>
    <row r="49" spans="1:16">
      <c r="A49" s="159"/>
      <c r="B49" s="4">
        <v>143</v>
      </c>
      <c r="C49" s="17">
        <f t="shared" si="3"/>
        <v>0</v>
      </c>
      <c r="D49" s="7">
        <v>0</v>
      </c>
      <c r="E49" s="8">
        <v>0</v>
      </c>
      <c r="F49" s="4">
        <v>0</v>
      </c>
      <c r="G49" s="4">
        <v>0</v>
      </c>
      <c r="H49" s="7">
        <f t="shared" si="0"/>
        <v>0</v>
      </c>
      <c r="I49" s="4">
        <v>0</v>
      </c>
      <c r="J49" s="4">
        <v>0</v>
      </c>
      <c r="K49" s="4">
        <v>0</v>
      </c>
      <c r="L49" s="7">
        <f t="shared" si="9"/>
        <v>0</v>
      </c>
      <c r="M49" s="8">
        <v>0</v>
      </c>
      <c r="N49" s="4">
        <v>0</v>
      </c>
      <c r="O49" s="4">
        <v>0</v>
      </c>
      <c r="P49" s="22">
        <f t="shared" si="10"/>
        <v>0</v>
      </c>
    </row>
    <row r="50" spans="1:16">
      <c r="A50" s="159"/>
      <c r="B50" s="3">
        <v>144</v>
      </c>
      <c r="C50" s="17">
        <f t="shared" si="3"/>
        <v>0.19169280000000002</v>
      </c>
      <c r="D50" s="30">
        <v>1</v>
      </c>
      <c r="E50" s="31">
        <v>0.1</v>
      </c>
      <c r="F50" s="32">
        <v>1.92</v>
      </c>
      <c r="G50" s="32">
        <v>1.92</v>
      </c>
      <c r="H50" s="30">
        <f t="shared" si="0"/>
        <v>0.19169280000000002</v>
      </c>
      <c r="I50" s="4">
        <v>0</v>
      </c>
      <c r="J50" s="4">
        <v>0</v>
      </c>
      <c r="K50" s="4">
        <v>0</v>
      </c>
      <c r="L50" s="7">
        <f t="shared" si="9"/>
        <v>0</v>
      </c>
      <c r="M50" s="8">
        <v>0</v>
      </c>
      <c r="N50" s="4">
        <v>0</v>
      </c>
      <c r="O50" s="4">
        <v>0</v>
      </c>
      <c r="P50" s="22">
        <f t="shared" si="10"/>
        <v>0</v>
      </c>
    </row>
    <row r="51" spans="1:16">
      <c r="A51" s="159"/>
      <c r="B51" s="4">
        <v>145</v>
      </c>
      <c r="C51" s="17">
        <f t="shared" si="3"/>
        <v>0</v>
      </c>
      <c r="D51" s="7">
        <v>0</v>
      </c>
      <c r="E51" s="8">
        <v>0</v>
      </c>
      <c r="F51" s="4">
        <v>0</v>
      </c>
      <c r="G51" s="4">
        <v>0</v>
      </c>
      <c r="H51" s="7">
        <f t="shared" si="0"/>
        <v>0</v>
      </c>
      <c r="I51" s="4">
        <v>0</v>
      </c>
      <c r="J51" s="4">
        <v>0</v>
      </c>
      <c r="K51" s="4">
        <v>0</v>
      </c>
      <c r="L51" s="7">
        <f t="shared" si="9"/>
        <v>0</v>
      </c>
      <c r="M51" s="8">
        <v>0</v>
      </c>
      <c r="N51" s="4">
        <v>0</v>
      </c>
      <c r="O51" s="4">
        <v>0</v>
      </c>
      <c r="P51" s="22">
        <f t="shared" si="10"/>
        <v>0</v>
      </c>
    </row>
    <row r="52" spans="1:16">
      <c r="A52" s="159"/>
      <c r="B52" s="3">
        <v>146</v>
      </c>
      <c r="C52" s="17">
        <f t="shared" si="3"/>
        <v>0</v>
      </c>
      <c r="D52" s="7">
        <v>0</v>
      </c>
      <c r="E52" s="8">
        <v>0</v>
      </c>
      <c r="F52" s="4">
        <v>0</v>
      </c>
      <c r="G52" s="4">
        <v>0</v>
      </c>
      <c r="H52" s="7">
        <f t="shared" si="0"/>
        <v>0</v>
      </c>
      <c r="I52" s="4">
        <v>0</v>
      </c>
      <c r="J52" s="4">
        <v>0</v>
      </c>
      <c r="K52" s="4">
        <v>0</v>
      </c>
      <c r="L52" s="7">
        <f t="shared" si="9"/>
        <v>0</v>
      </c>
      <c r="M52" s="8">
        <v>0</v>
      </c>
      <c r="N52" s="4">
        <v>0</v>
      </c>
      <c r="O52" s="4">
        <v>0</v>
      </c>
      <c r="P52" s="22">
        <f t="shared" si="10"/>
        <v>0</v>
      </c>
    </row>
    <row r="53" spans="1:16">
      <c r="A53" s="159"/>
      <c r="B53" s="4">
        <v>147</v>
      </c>
      <c r="C53" s="17">
        <f t="shared" si="3"/>
        <v>0</v>
      </c>
      <c r="D53" s="7">
        <v>0</v>
      </c>
      <c r="E53" s="8">
        <v>0</v>
      </c>
      <c r="F53" s="4">
        <v>0</v>
      </c>
      <c r="G53" s="4">
        <v>0</v>
      </c>
      <c r="H53" s="7">
        <f t="shared" si="0"/>
        <v>0</v>
      </c>
      <c r="I53" s="4">
        <v>0</v>
      </c>
      <c r="J53" s="4">
        <v>0</v>
      </c>
      <c r="K53" s="4">
        <v>0</v>
      </c>
      <c r="L53" s="7">
        <f t="shared" si="9"/>
        <v>0</v>
      </c>
      <c r="M53" s="8">
        <v>0</v>
      </c>
      <c r="N53" s="4">
        <v>0</v>
      </c>
      <c r="O53" s="4">
        <v>0</v>
      </c>
      <c r="P53" s="22">
        <f t="shared" si="10"/>
        <v>0</v>
      </c>
    </row>
    <row r="54" spans="1:16">
      <c r="A54" s="159"/>
      <c r="B54" s="3">
        <v>148</v>
      </c>
      <c r="C54" s="17">
        <f t="shared" si="3"/>
        <v>0</v>
      </c>
      <c r="D54" s="7">
        <v>0</v>
      </c>
      <c r="E54" s="8">
        <v>0</v>
      </c>
      <c r="F54" s="4">
        <v>0</v>
      </c>
      <c r="G54" s="4">
        <v>0</v>
      </c>
      <c r="H54" s="7">
        <f t="shared" si="0"/>
        <v>0</v>
      </c>
      <c r="I54" s="4">
        <v>0</v>
      </c>
      <c r="J54" s="4">
        <v>0</v>
      </c>
      <c r="K54" s="4">
        <v>0</v>
      </c>
      <c r="L54" s="7">
        <f t="shared" si="9"/>
        <v>0</v>
      </c>
      <c r="M54" s="8">
        <v>0</v>
      </c>
      <c r="N54" s="4">
        <v>0</v>
      </c>
      <c r="O54" s="4">
        <v>0</v>
      </c>
      <c r="P54" s="22">
        <f t="shared" si="10"/>
        <v>0</v>
      </c>
    </row>
    <row r="55" spans="1:16">
      <c r="A55" s="159"/>
      <c r="B55" s="4">
        <v>149</v>
      </c>
      <c r="C55" s="17">
        <f t="shared" si="3"/>
        <v>0</v>
      </c>
      <c r="D55" s="7">
        <v>0</v>
      </c>
      <c r="E55" s="8">
        <v>0</v>
      </c>
      <c r="F55" s="4">
        <v>0</v>
      </c>
      <c r="G55" s="4">
        <v>0</v>
      </c>
      <c r="H55" s="7">
        <f t="shared" si="0"/>
        <v>0</v>
      </c>
      <c r="I55" s="4">
        <v>0</v>
      </c>
      <c r="J55" s="4">
        <v>0</v>
      </c>
      <c r="K55" s="4">
        <v>0</v>
      </c>
      <c r="L55" s="7">
        <f t="shared" si="9"/>
        <v>0</v>
      </c>
      <c r="M55" s="8">
        <v>0</v>
      </c>
      <c r="N55" s="4">
        <v>0</v>
      </c>
      <c r="O55" s="4">
        <v>0</v>
      </c>
      <c r="P55" s="22">
        <f t="shared" si="10"/>
        <v>0</v>
      </c>
    </row>
    <row r="56" spans="1:16">
      <c r="A56" s="159"/>
      <c r="B56" s="3">
        <v>150</v>
      </c>
      <c r="C56" s="17">
        <f t="shared" si="3"/>
        <v>0</v>
      </c>
      <c r="D56" s="7">
        <v>0</v>
      </c>
      <c r="E56" s="8">
        <v>0</v>
      </c>
      <c r="F56" s="4">
        <v>0</v>
      </c>
      <c r="G56" s="4">
        <v>0</v>
      </c>
      <c r="H56" s="7">
        <f t="shared" si="0"/>
        <v>0</v>
      </c>
      <c r="I56" s="4">
        <v>0</v>
      </c>
      <c r="J56" s="4">
        <v>0</v>
      </c>
      <c r="K56" s="4">
        <v>0</v>
      </c>
      <c r="L56" s="7">
        <f t="shared" si="9"/>
        <v>0</v>
      </c>
      <c r="M56" s="8">
        <v>0</v>
      </c>
      <c r="N56" s="4">
        <v>0</v>
      </c>
      <c r="O56" s="4">
        <v>0</v>
      </c>
      <c r="P56" s="22">
        <f t="shared" si="10"/>
        <v>0</v>
      </c>
    </row>
    <row r="57" spans="1:16">
      <c r="A57" s="159" t="s">
        <v>19</v>
      </c>
      <c r="B57" s="4">
        <v>151</v>
      </c>
      <c r="C57" s="17">
        <f t="shared" si="3"/>
        <v>0</v>
      </c>
      <c r="D57" s="7">
        <v>0</v>
      </c>
      <c r="E57" s="8">
        <v>0</v>
      </c>
      <c r="F57" s="4">
        <v>0</v>
      </c>
      <c r="G57" s="4">
        <v>0</v>
      </c>
      <c r="H57" s="7">
        <f t="shared" si="0"/>
        <v>0</v>
      </c>
      <c r="I57" s="4">
        <v>0</v>
      </c>
      <c r="J57" s="4">
        <v>0</v>
      </c>
      <c r="K57" s="4">
        <v>0</v>
      </c>
      <c r="L57" s="7">
        <f t="shared" si="9"/>
        <v>0</v>
      </c>
      <c r="M57" s="8">
        <v>0</v>
      </c>
      <c r="N57" s="4">
        <v>0</v>
      </c>
      <c r="O57" s="4">
        <v>0</v>
      </c>
      <c r="P57" s="22">
        <f t="shared" si="10"/>
        <v>0</v>
      </c>
    </row>
    <row r="58" spans="1:16">
      <c r="A58" s="159"/>
      <c r="B58" s="3">
        <v>152</v>
      </c>
      <c r="C58" s="17">
        <f t="shared" si="3"/>
        <v>0</v>
      </c>
      <c r="D58" s="7">
        <v>0</v>
      </c>
      <c r="E58" s="8">
        <v>0</v>
      </c>
      <c r="F58" s="4">
        <v>0</v>
      </c>
      <c r="G58" s="4">
        <v>0</v>
      </c>
      <c r="H58" s="7">
        <f t="shared" si="0"/>
        <v>0</v>
      </c>
      <c r="I58" s="4">
        <v>0</v>
      </c>
      <c r="J58" s="4">
        <v>0</v>
      </c>
      <c r="K58" s="4">
        <v>0</v>
      </c>
      <c r="L58" s="7">
        <f t="shared" si="9"/>
        <v>0</v>
      </c>
      <c r="M58" s="8">
        <v>0</v>
      </c>
      <c r="N58" s="4">
        <v>0</v>
      </c>
      <c r="O58" s="4">
        <v>0</v>
      </c>
      <c r="P58" s="22">
        <f t="shared" si="10"/>
        <v>0</v>
      </c>
    </row>
    <row r="59" spans="1:16">
      <c r="A59" s="159"/>
      <c r="B59" s="4">
        <v>153</v>
      </c>
      <c r="C59" s="17">
        <f t="shared" si="3"/>
        <v>0</v>
      </c>
      <c r="D59" s="7">
        <v>0</v>
      </c>
      <c r="E59" s="8">
        <v>0</v>
      </c>
      <c r="F59" s="4">
        <v>0</v>
      </c>
      <c r="G59" s="4">
        <v>0</v>
      </c>
      <c r="H59" s="7">
        <f t="shared" si="0"/>
        <v>0</v>
      </c>
      <c r="I59" s="4">
        <v>0</v>
      </c>
      <c r="J59" s="4">
        <v>0</v>
      </c>
      <c r="K59" s="4">
        <v>0</v>
      </c>
      <c r="L59" s="7">
        <f t="shared" si="9"/>
        <v>0</v>
      </c>
      <c r="M59" s="8">
        <v>0</v>
      </c>
      <c r="N59" s="4">
        <v>0</v>
      </c>
      <c r="O59" s="4">
        <v>0</v>
      </c>
      <c r="P59" s="22">
        <f t="shared" si="10"/>
        <v>0</v>
      </c>
    </row>
    <row r="60" spans="1:16">
      <c r="A60" s="159"/>
      <c r="B60" s="3">
        <v>154</v>
      </c>
      <c r="C60" s="17">
        <f t="shared" si="3"/>
        <v>0</v>
      </c>
      <c r="D60" s="7">
        <v>0</v>
      </c>
      <c r="E60" s="8">
        <v>0</v>
      </c>
      <c r="F60" s="4">
        <v>0</v>
      </c>
      <c r="G60" s="4">
        <v>0</v>
      </c>
      <c r="H60" s="7">
        <f t="shared" si="0"/>
        <v>0</v>
      </c>
      <c r="I60" s="4">
        <v>0</v>
      </c>
      <c r="J60" s="4">
        <v>0</v>
      </c>
      <c r="K60" s="4">
        <v>0</v>
      </c>
      <c r="L60" s="7">
        <f t="shared" si="9"/>
        <v>0</v>
      </c>
      <c r="M60" s="8">
        <v>0</v>
      </c>
      <c r="N60" s="4">
        <v>0</v>
      </c>
      <c r="O60" s="4">
        <v>0</v>
      </c>
      <c r="P60" s="22">
        <f t="shared" si="10"/>
        <v>0</v>
      </c>
    </row>
    <row r="61" spans="1:16">
      <c r="A61" s="159"/>
      <c r="B61" s="4">
        <v>155</v>
      </c>
      <c r="C61" s="17">
        <f t="shared" si="3"/>
        <v>0</v>
      </c>
      <c r="D61" s="7">
        <v>0</v>
      </c>
      <c r="E61" s="8">
        <v>0</v>
      </c>
      <c r="F61" s="4">
        <v>0</v>
      </c>
      <c r="G61" s="4">
        <v>0</v>
      </c>
      <c r="H61" s="7">
        <f t="shared" si="0"/>
        <v>0</v>
      </c>
      <c r="I61" s="4">
        <v>0</v>
      </c>
      <c r="J61" s="4">
        <v>0</v>
      </c>
      <c r="K61" s="4">
        <v>0</v>
      </c>
      <c r="L61" s="7">
        <f t="shared" si="9"/>
        <v>0</v>
      </c>
      <c r="M61" s="8">
        <v>0</v>
      </c>
      <c r="N61" s="4">
        <v>0</v>
      </c>
      <c r="O61" s="4">
        <v>0</v>
      </c>
      <c r="P61" s="22">
        <f t="shared" si="10"/>
        <v>0</v>
      </c>
    </row>
    <row r="62" spans="1:16">
      <c r="A62" s="159" t="s">
        <v>20</v>
      </c>
      <c r="B62" s="3">
        <v>161</v>
      </c>
      <c r="C62" s="17">
        <f t="shared" si="3"/>
        <v>0</v>
      </c>
      <c r="D62" s="7">
        <v>0</v>
      </c>
      <c r="E62" s="8">
        <v>0</v>
      </c>
      <c r="F62" s="4">
        <v>0</v>
      </c>
      <c r="G62" s="4">
        <v>0</v>
      </c>
      <c r="H62" s="7">
        <f t="shared" si="0"/>
        <v>0</v>
      </c>
      <c r="I62" s="4">
        <v>0</v>
      </c>
      <c r="J62" s="4">
        <v>0</v>
      </c>
      <c r="K62" s="4">
        <v>0</v>
      </c>
      <c r="L62" s="7">
        <f t="shared" si="9"/>
        <v>0</v>
      </c>
      <c r="M62" s="8">
        <v>0</v>
      </c>
      <c r="N62" s="4">
        <v>0</v>
      </c>
      <c r="O62" s="4">
        <v>0</v>
      </c>
      <c r="P62" s="22">
        <f t="shared" si="10"/>
        <v>0</v>
      </c>
    </row>
    <row r="63" spans="1:16">
      <c r="A63" s="159"/>
      <c r="B63" s="4">
        <v>162</v>
      </c>
      <c r="C63" s="17">
        <f t="shared" si="3"/>
        <v>0</v>
      </c>
      <c r="D63" s="7">
        <v>0</v>
      </c>
      <c r="E63" s="8">
        <v>0</v>
      </c>
      <c r="F63" s="4">
        <v>0</v>
      </c>
      <c r="G63" s="4">
        <v>0</v>
      </c>
      <c r="H63" s="7">
        <f t="shared" si="0"/>
        <v>0</v>
      </c>
      <c r="I63" s="4">
        <v>0</v>
      </c>
      <c r="J63" s="4">
        <v>0</v>
      </c>
      <c r="K63" s="4">
        <v>0</v>
      </c>
      <c r="L63" s="7">
        <f t="shared" si="9"/>
        <v>0</v>
      </c>
      <c r="M63" s="8">
        <v>0</v>
      </c>
      <c r="N63" s="4">
        <v>0</v>
      </c>
      <c r="O63" s="4">
        <v>0</v>
      </c>
      <c r="P63" s="22">
        <f t="shared" si="10"/>
        <v>0</v>
      </c>
    </row>
    <row r="64" spans="1:16">
      <c r="A64" s="159"/>
      <c r="B64" s="3">
        <v>163</v>
      </c>
      <c r="C64" s="17">
        <f t="shared" si="3"/>
        <v>0</v>
      </c>
      <c r="D64" s="7">
        <v>0</v>
      </c>
      <c r="E64" s="8">
        <v>0</v>
      </c>
      <c r="F64" s="4">
        <v>0</v>
      </c>
      <c r="G64" s="4">
        <v>0</v>
      </c>
      <c r="H64" s="7">
        <f t="shared" si="0"/>
        <v>0</v>
      </c>
      <c r="I64" s="4">
        <v>0</v>
      </c>
      <c r="J64" s="4">
        <v>0</v>
      </c>
      <c r="K64" s="4">
        <v>0</v>
      </c>
      <c r="L64" s="7">
        <f t="shared" si="9"/>
        <v>0</v>
      </c>
      <c r="M64" s="8">
        <v>0</v>
      </c>
      <c r="N64" s="4">
        <v>0</v>
      </c>
      <c r="O64" s="4">
        <v>0</v>
      </c>
      <c r="P64" s="22">
        <f t="shared" si="10"/>
        <v>0</v>
      </c>
    </row>
    <row r="65" spans="1:16">
      <c r="A65" s="159"/>
      <c r="B65" s="4">
        <v>164</v>
      </c>
      <c r="C65" s="17">
        <f t="shared" si="3"/>
        <v>0</v>
      </c>
      <c r="D65" s="7">
        <v>0</v>
      </c>
      <c r="E65" s="8">
        <v>0</v>
      </c>
      <c r="F65" s="4">
        <v>0</v>
      </c>
      <c r="G65" s="4">
        <v>0</v>
      </c>
      <c r="H65" s="7">
        <f t="shared" ref="H65:H127" si="11">F65*G65*E65*0.52</f>
        <v>0</v>
      </c>
      <c r="I65" s="4">
        <v>0</v>
      </c>
      <c r="J65" s="4">
        <v>0</v>
      </c>
      <c r="K65" s="4">
        <v>0</v>
      </c>
      <c r="L65" s="7">
        <f t="shared" si="9"/>
        <v>0</v>
      </c>
      <c r="M65" s="8">
        <v>0</v>
      </c>
      <c r="N65" s="4">
        <v>0</v>
      </c>
      <c r="O65" s="4">
        <v>0</v>
      </c>
      <c r="P65" s="22">
        <f t="shared" si="10"/>
        <v>0</v>
      </c>
    </row>
    <row r="66" spans="1:16">
      <c r="A66" s="159"/>
      <c r="B66" s="3">
        <v>165</v>
      </c>
      <c r="C66" s="17">
        <f t="shared" ref="C66:C127" si="12">SUM(H66,L66,P66,T66)</f>
        <v>0</v>
      </c>
      <c r="D66" s="7">
        <v>0</v>
      </c>
      <c r="E66" s="8">
        <v>0</v>
      </c>
      <c r="F66" s="4">
        <v>0</v>
      </c>
      <c r="G66" s="4">
        <v>0</v>
      </c>
      <c r="H66" s="7">
        <f t="shared" si="11"/>
        <v>0</v>
      </c>
      <c r="I66" s="4">
        <v>0</v>
      </c>
      <c r="J66" s="4">
        <v>0</v>
      </c>
      <c r="K66" s="4">
        <v>0</v>
      </c>
      <c r="L66" s="7">
        <f t="shared" si="9"/>
        <v>0</v>
      </c>
      <c r="M66" s="8">
        <v>0</v>
      </c>
      <c r="N66" s="4">
        <v>0</v>
      </c>
      <c r="O66" s="4">
        <v>0</v>
      </c>
      <c r="P66" s="22">
        <f t="shared" si="10"/>
        <v>0</v>
      </c>
    </row>
    <row r="67" spans="1:16">
      <c r="A67" s="159"/>
      <c r="B67" s="4">
        <v>166</v>
      </c>
      <c r="C67" s="17">
        <f t="shared" si="12"/>
        <v>0</v>
      </c>
      <c r="D67" s="7">
        <v>0</v>
      </c>
      <c r="E67" s="8">
        <v>0</v>
      </c>
      <c r="F67" s="4">
        <v>0</v>
      </c>
      <c r="G67" s="4">
        <v>0</v>
      </c>
      <c r="H67" s="7">
        <f t="shared" si="11"/>
        <v>0</v>
      </c>
      <c r="I67" s="4">
        <v>0</v>
      </c>
      <c r="J67" s="4">
        <v>0</v>
      </c>
      <c r="K67" s="4">
        <v>0</v>
      </c>
      <c r="L67" s="7">
        <f t="shared" si="9"/>
        <v>0</v>
      </c>
      <c r="M67" s="8">
        <v>0</v>
      </c>
      <c r="N67" s="4">
        <v>0</v>
      </c>
      <c r="O67" s="4">
        <v>0</v>
      </c>
      <c r="P67" s="22">
        <f t="shared" si="10"/>
        <v>0</v>
      </c>
    </row>
    <row r="68" spans="1:16">
      <c r="A68" s="159"/>
      <c r="B68" s="3">
        <v>167</v>
      </c>
      <c r="C68" s="17">
        <f t="shared" si="12"/>
        <v>0.34828560000000008</v>
      </c>
      <c r="D68" s="30">
        <v>1</v>
      </c>
      <c r="E68" s="31">
        <v>0.2</v>
      </c>
      <c r="F68" s="32">
        <v>1.83</v>
      </c>
      <c r="G68" s="32">
        <v>1.83</v>
      </c>
      <c r="H68" s="30">
        <f t="shared" si="11"/>
        <v>0.34828560000000008</v>
      </c>
      <c r="I68" s="4">
        <v>0</v>
      </c>
      <c r="J68" s="4">
        <v>0</v>
      </c>
      <c r="K68" s="4">
        <v>0</v>
      </c>
      <c r="L68" s="7">
        <f t="shared" si="9"/>
        <v>0</v>
      </c>
      <c r="M68" s="8">
        <v>0</v>
      </c>
      <c r="N68" s="4">
        <v>0</v>
      </c>
      <c r="O68" s="4">
        <v>0</v>
      </c>
      <c r="P68" s="22">
        <f t="shared" si="10"/>
        <v>0</v>
      </c>
    </row>
    <row r="69" spans="1:16">
      <c r="A69" s="159"/>
      <c r="B69" s="4">
        <v>168</v>
      </c>
      <c r="C69" s="17">
        <f t="shared" si="12"/>
        <v>0</v>
      </c>
      <c r="D69" s="7">
        <v>0</v>
      </c>
      <c r="E69" s="8">
        <v>0</v>
      </c>
      <c r="F69" s="4">
        <v>0</v>
      </c>
      <c r="G69" s="4">
        <v>0</v>
      </c>
      <c r="H69" s="7">
        <f t="shared" si="11"/>
        <v>0</v>
      </c>
      <c r="I69" s="4">
        <v>0</v>
      </c>
      <c r="J69" s="4">
        <v>0</v>
      </c>
      <c r="K69" s="4">
        <v>0</v>
      </c>
      <c r="L69" s="7">
        <f t="shared" si="9"/>
        <v>0</v>
      </c>
      <c r="M69" s="8">
        <v>0</v>
      </c>
      <c r="N69" s="4">
        <v>0</v>
      </c>
      <c r="O69" s="4">
        <v>0</v>
      </c>
      <c r="P69" s="22">
        <f t="shared" si="10"/>
        <v>0</v>
      </c>
    </row>
    <row r="70" spans="1:16">
      <c r="A70" s="159"/>
      <c r="B70" s="3">
        <v>169</v>
      </c>
      <c r="C70" s="17">
        <f t="shared" si="12"/>
        <v>0</v>
      </c>
      <c r="D70" s="7">
        <v>1</v>
      </c>
      <c r="E70" s="8">
        <v>0</v>
      </c>
      <c r="F70" s="4">
        <v>0</v>
      </c>
      <c r="G70" s="4">
        <v>0</v>
      </c>
      <c r="H70" s="7">
        <f t="shared" si="11"/>
        <v>0</v>
      </c>
      <c r="I70" s="4">
        <v>0</v>
      </c>
      <c r="J70" s="4">
        <v>0</v>
      </c>
      <c r="K70" s="4">
        <v>0</v>
      </c>
      <c r="L70" s="7">
        <f t="shared" si="9"/>
        <v>0</v>
      </c>
      <c r="M70" s="8">
        <v>0</v>
      </c>
      <c r="N70" s="4">
        <v>0</v>
      </c>
      <c r="O70" s="4">
        <v>0</v>
      </c>
      <c r="P70" s="22">
        <f t="shared" si="10"/>
        <v>0</v>
      </c>
    </row>
    <row r="71" spans="1:16">
      <c r="A71" s="159"/>
      <c r="B71" s="4">
        <v>170</v>
      </c>
      <c r="C71" s="17">
        <f t="shared" si="12"/>
        <v>0</v>
      </c>
      <c r="D71" s="7">
        <v>0</v>
      </c>
      <c r="E71" s="8">
        <v>0</v>
      </c>
      <c r="F71" s="4">
        <v>0</v>
      </c>
      <c r="G71" s="4">
        <v>0</v>
      </c>
      <c r="H71" s="7">
        <f t="shared" si="11"/>
        <v>0</v>
      </c>
      <c r="I71" s="4">
        <v>0</v>
      </c>
      <c r="J71" s="4">
        <v>0</v>
      </c>
      <c r="K71" s="4">
        <v>0</v>
      </c>
      <c r="L71" s="7">
        <f t="shared" si="9"/>
        <v>0</v>
      </c>
      <c r="M71" s="8">
        <v>0</v>
      </c>
      <c r="N71" s="4">
        <v>0</v>
      </c>
      <c r="O71" s="4">
        <v>0</v>
      </c>
      <c r="P71" s="22">
        <f t="shared" si="10"/>
        <v>0</v>
      </c>
    </row>
    <row r="72" spans="1:16">
      <c r="A72" s="159"/>
      <c r="B72" s="3">
        <v>171</v>
      </c>
      <c r="C72" s="17">
        <f t="shared" si="12"/>
        <v>0</v>
      </c>
      <c r="D72" s="7">
        <v>0</v>
      </c>
      <c r="E72" s="8">
        <v>0</v>
      </c>
      <c r="F72" s="4">
        <v>0</v>
      </c>
      <c r="G72" s="4">
        <v>0</v>
      </c>
      <c r="H72" s="7">
        <f t="shared" si="11"/>
        <v>0</v>
      </c>
      <c r="I72" s="4">
        <v>0</v>
      </c>
      <c r="J72" s="4">
        <v>0</v>
      </c>
      <c r="K72" s="4">
        <v>0</v>
      </c>
      <c r="L72" s="7">
        <f t="shared" si="9"/>
        <v>0</v>
      </c>
      <c r="M72" s="8">
        <v>0</v>
      </c>
      <c r="N72" s="4">
        <v>0</v>
      </c>
      <c r="O72" s="4">
        <v>0</v>
      </c>
      <c r="P72" s="22">
        <f t="shared" si="10"/>
        <v>0</v>
      </c>
    </row>
    <row r="73" spans="1:16">
      <c r="A73" s="159"/>
      <c r="B73" s="4">
        <v>172</v>
      </c>
      <c r="C73" s="17">
        <f t="shared" si="12"/>
        <v>0</v>
      </c>
      <c r="D73" s="7">
        <v>0</v>
      </c>
      <c r="E73" s="8">
        <v>0</v>
      </c>
      <c r="F73" s="4">
        <v>0</v>
      </c>
      <c r="G73" s="4">
        <v>0</v>
      </c>
      <c r="H73" s="7">
        <f t="shared" si="11"/>
        <v>0</v>
      </c>
      <c r="I73" s="4">
        <v>0</v>
      </c>
      <c r="J73" s="4">
        <v>0</v>
      </c>
      <c r="K73" s="4">
        <v>0</v>
      </c>
      <c r="L73" s="7">
        <f t="shared" si="9"/>
        <v>0</v>
      </c>
      <c r="M73" s="8">
        <v>0</v>
      </c>
      <c r="N73" s="4">
        <v>0</v>
      </c>
      <c r="O73" s="4">
        <v>0</v>
      </c>
      <c r="P73" s="22">
        <f t="shared" si="10"/>
        <v>0</v>
      </c>
    </row>
    <row r="74" spans="1:16">
      <c r="A74" s="159"/>
      <c r="B74" s="3">
        <v>173</v>
      </c>
      <c r="C74" s="17">
        <f t="shared" si="12"/>
        <v>0</v>
      </c>
      <c r="D74" s="7">
        <v>0</v>
      </c>
      <c r="E74" s="8">
        <v>0</v>
      </c>
      <c r="F74" s="4">
        <v>0</v>
      </c>
      <c r="G74" s="4">
        <v>0</v>
      </c>
      <c r="H74" s="7">
        <f t="shared" si="11"/>
        <v>0</v>
      </c>
      <c r="I74" s="4">
        <v>0</v>
      </c>
      <c r="J74" s="4">
        <v>0</v>
      </c>
      <c r="K74" s="4">
        <v>0</v>
      </c>
      <c r="L74" s="7">
        <f t="shared" si="9"/>
        <v>0</v>
      </c>
      <c r="M74" s="8">
        <v>0</v>
      </c>
      <c r="N74" s="4">
        <v>0</v>
      </c>
      <c r="O74" s="4">
        <v>0</v>
      </c>
      <c r="P74" s="22">
        <f t="shared" si="10"/>
        <v>0</v>
      </c>
    </row>
    <row r="75" spans="1:16">
      <c r="A75" s="159"/>
      <c r="B75" s="4">
        <v>174</v>
      </c>
      <c r="C75" s="17">
        <f t="shared" si="12"/>
        <v>0</v>
      </c>
      <c r="D75" s="7">
        <v>0</v>
      </c>
      <c r="E75" s="8">
        <v>0</v>
      </c>
      <c r="F75" s="4">
        <v>0</v>
      </c>
      <c r="G75" s="4">
        <v>0</v>
      </c>
      <c r="H75" s="7">
        <f t="shared" si="11"/>
        <v>0</v>
      </c>
      <c r="I75" s="4">
        <v>0</v>
      </c>
      <c r="J75" s="4">
        <v>0</v>
      </c>
      <c r="K75" s="4">
        <v>0</v>
      </c>
      <c r="L75" s="7">
        <f t="shared" si="9"/>
        <v>0</v>
      </c>
      <c r="M75" s="8">
        <v>0</v>
      </c>
      <c r="N75" s="4">
        <v>0</v>
      </c>
      <c r="O75" s="4">
        <v>0</v>
      </c>
      <c r="P75" s="22">
        <f t="shared" si="10"/>
        <v>0</v>
      </c>
    </row>
    <row r="76" spans="1:16">
      <c r="A76" s="159"/>
      <c r="B76" s="3">
        <v>175</v>
      </c>
      <c r="C76" s="17">
        <f t="shared" si="12"/>
        <v>0</v>
      </c>
      <c r="D76" s="7">
        <v>0</v>
      </c>
      <c r="E76" s="8">
        <v>0</v>
      </c>
      <c r="F76" s="4">
        <v>0</v>
      </c>
      <c r="G76" s="4">
        <v>0</v>
      </c>
      <c r="H76" s="7">
        <f t="shared" si="11"/>
        <v>0</v>
      </c>
      <c r="I76" s="4">
        <v>0</v>
      </c>
      <c r="J76" s="4">
        <v>0</v>
      </c>
      <c r="K76" s="4">
        <v>0</v>
      </c>
      <c r="L76" s="7">
        <f t="shared" si="9"/>
        <v>0</v>
      </c>
      <c r="M76" s="8">
        <v>0</v>
      </c>
      <c r="N76" s="4">
        <v>0</v>
      </c>
      <c r="O76" s="4">
        <v>0</v>
      </c>
      <c r="P76" s="22">
        <f t="shared" si="10"/>
        <v>0</v>
      </c>
    </row>
    <row r="77" spans="1:16">
      <c r="A77" s="159"/>
      <c r="B77" s="4">
        <v>176</v>
      </c>
      <c r="C77" s="17">
        <f t="shared" si="12"/>
        <v>0</v>
      </c>
      <c r="D77" s="7">
        <v>0</v>
      </c>
      <c r="E77" s="8">
        <v>0</v>
      </c>
      <c r="F77" s="4">
        <v>0</v>
      </c>
      <c r="G77" s="4">
        <v>0</v>
      </c>
      <c r="H77" s="7">
        <f t="shared" si="11"/>
        <v>0</v>
      </c>
      <c r="I77" s="4">
        <v>0</v>
      </c>
      <c r="J77" s="4">
        <v>0</v>
      </c>
      <c r="K77" s="4">
        <v>0</v>
      </c>
      <c r="L77" s="7">
        <f t="shared" si="9"/>
        <v>0</v>
      </c>
      <c r="M77" s="8">
        <v>0</v>
      </c>
      <c r="N77" s="4">
        <v>0</v>
      </c>
      <c r="O77" s="4">
        <v>0</v>
      </c>
      <c r="P77" s="22">
        <f t="shared" si="10"/>
        <v>0</v>
      </c>
    </row>
    <row r="78" spans="1:16">
      <c r="A78" s="159"/>
      <c r="B78" s="3">
        <v>177</v>
      </c>
      <c r="C78" s="17">
        <f t="shared" si="12"/>
        <v>0</v>
      </c>
      <c r="D78" s="7">
        <v>0</v>
      </c>
      <c r="E78" s="8">
        <v>0</v>
      </c>
      <c r="F78" s="4">
        <v>0</v>
      </c>
      <c r="G78" s="4">
        <v>0</v>
      </c>
      <c r="H78" s="7">
        <f t="shared" si="11"/>
        <v>0</v>
      </c>
      <c r="I78" s="4">
        <v>0</v>
      </c>
      <c r="J78" s="4">
        <v>0</v>
      </c>
      <c r="K78" s="4">
        <v>0</v>
      </c>
      <c r="L78" s="7">
        <f t="shared" si="9"/>
        <v>0</v>
      </c>
      <c r="M78" s="8">
        <v>0</v>
      </c>
      <c r="N78" s="4">
        <v>0</v>
      </c>
      <c r="O78" s="4">
        <v>0</v>
      </c>
      <c r="P78" s="22">
        <f t="shared" si="10"/>
        <v>0</v>
      </c>
    </row>
    <row r="79" spans="1:16">
      <c r="A79" s="159"/>
      <c r="B79" s="4">
        <v>178</v>
      </c>
      <c r="C79" s="17">
        <f t="shared" si="12"/>
        <v>0</v>
      </c>
      <c r="D79" s="7">
        <v>0</v>
      </c>
      <c r="E79" s="8">
        <v>0</v>
      </c>
      <c r="F79" s="4">
        <v>0</v>
      </c>
      <c r="G79" s="4">
        <v>0</v>
      </c>
      <c r="H79" s="7">
        <f t="shared" si="11"/>
        <v>0</v>
      </c>
      <c r="I79" s="4">
        <v>0</v>
      </c>
      <c r="J79" s="4">
        <v>0</v>
      </c>
      <c r="K79" s="4">
        <v>0</v>
      </c>
      <c r="L79" s="7">
        <f t="shared" si="9"/>
        <v>0</v>
      </c>
      <c r="M79" s="8">
        <v>0</v>
      </c>
      <c r="N79" s="4">
        <v>0</v>
      </c>
      <c r="O79" s="4">
        <v>0</v>
      </c>
      <c r="P79" s="22">
        <f t="shared" si="10"/>
        <v>0</v>
      </c>
    </row>
    <row r="80" spans="1:16">
      <c r="A80" s="159"/>
      <c r="B80" s="3">
        <v>179</v>
      </c>
      <c r="C80" s="17">
        <f t="shared" si="12"/>
        <v>0</v>
      </c>
      <c r="D80" s="7">
        <v>0</v>
      </c>
      <c r="E80" s="8">
        <v>0</v>
      </c>
      <c r="F80" s="4">
        <v>0</v>
      </c>
      <c r="G80" s="4">
        <v>0</v>
      </c>
      <c r="H80" s="7">
        <f t="shared" si="11"/>
        <v>0</v>
      </c>
      <c r="I80" s="4">
        <v>0</v>
      </c>
      <c r="J80" s="4">
        <v>0</v>
      </c>
      <c r="K80" s="4">
        <v>0</v>
      </c>
      <c r="L80" s="7">
        <f t="shared" ref="L80" si="13">J80*K80*I80*0.52</f>
        <v>0</v>
      </c>
      <c r="M80" s="8">
        <v>0</v>
      </c>
      <c r="N80" s="4">
        <v>0</v>
      </c>
      <c r="O80" s="4">
        <v>0</v>
      </c>
      <c r="P80" s="22">
        <f t="shared" ref="P80" si="14">N80*O80*M80*0.52</f>
        <v>0</v>
      </c>
    </row>
    <row r="81" spans="1:16">
      <c r="A81" s="159"/>
      <c r="B81" s="4">
        <v>180</v>
      </c>
      <c r="C81" s="17">
        <f t="shared" si="12"/>
        <v>0.44096000000000013</v>
      </c>
      <c r="D81" s="27">
        <v>2</v>
      </c>
      <c r="E81" s="28">
        <v>0.2</v>
      </c>
      <c r="F81" s="29">
        <v>1.8</v>
      </c>
      <c r="G81" s="29">
        <v>1.8</v>
      </c>
      <c r="H81" s="27">
        <f t="shared" si="11"/>
        <v>0.33696000000000009</v>
      </c>
      <c r="I81" s="29">
        <v>0.2</v>
      </c>
      <c r="J81" s="29">
        <v>1</v>
      </c>
      <c r="K81" s="29">
        <v>1</v>
      </c>
      <c r="L81" s="27">
        <f t="shared" ref="L81:L82" si="15">J81*K81*I81*0.52</f>
        <v>0.10400000000000001</v>
      </c>
      <c r="M81" s="8">
        <v>0</v>
      </c>
      <c r="N81" s="4">
        <v>0</v>
      </c>
      <c r="O81" s="4">
        <v>0</v>
      </c>
      <c r="P81" s="22">
        <f t="shared" ref="P81" si="16">N81*O81*M81*0.52</f>
        <v>0</v>
      </c>
    </row>
    <row r="82" spans="1:16">
      <c r="A82" s="159" t="s">
        <v>21</v>
      </c>
      <c r="B82" s="3">
        <v>181</v>
      </c>
      <c r="C82" s="17">
        <f t="shared" si="12"/>
        <v>0</v>
      </c>
      <c r="D82" s="7">
        <v>0</v>
      </c>
      <c r="E82" s="8">
        <v>0</v>
      </c>
      <c r="F82" s="4">
        <v>0</v>
      </c>
      <c r="G82" s="4">
        <v>0</v>
      </c>
      <c r="H82" s="7">
        <f t="shared" si="11"/>
        <v>0</v>
      </c>
      <c r="I82" s="4">
        <v>0</v>
      </c>
      <c r="J82" s="4">
        <v>0</v>
      </c>
      <c r="K82" s="4">
        <v>0</v>
      </c>
      <c r="L82" s="7">
        <f t="shared" si="15"/>
        <v>0</v>
      </c>
      <c r="M82" s="8">
        <v>0</v>
      </c>
      <c r="N82" s="4">
        <v>0</v>
      </c>
      <c r="O82" s="4">
        <v>0</v>
      </c>
      <c r="P82" s="22">
        <f t="shared" ref="P82" si="17">N82*O82*M82*0.52</f>
        <v>0</v>
      </c>
    </row>
    <row r="83" spans="1:16">
      <c r="A83" s="159"/>
      <c r="B83" s="4">
        <v>182</v>
      </c>
      <c r="C83" s="17">
        <f t="shared" si="12"/>
        <v>0</v>
      </c>
      <c r="D83" s="7">
        <v>0</v>
      </c>
      <c r="E83" s="8">
        <v>0</v>
      </c>
      <c r="F83" s="4">
        <v>0</v>
      </c>
      <c r="G83" s="4">
        <v>0</v>
      </c>
      <c r="H83" s="7">
        <f t="shared" si="11"/>
        <v>0</v>
      </c>
      <c r="I83" s="4">
        <v>0</v>
      </c>
      <c r="J83" s="4">
        <v>0</v>
      </c>
      <c r="K83" s="4">
        <v>0</v>
      </c>
      <c r="L83" s="7">
        <f t="shared" ref="L83:L127" si="18">J83*K83*I83*0.52</f>
        <v>0</v>
      </c>
      <c r="M83" s="8">
        <v>0</v>
      </c>
      <c r="N83" s="4">
        <v>0</v>
      </c>
      <c r="O83" s="4">
        <v>0</v>
      </c>
      <c r="P83" s="22">
        <f t="shared" ref="P83:P127" si="19">N83*O83*M83*0.52</f>
        <v>0</v>
      </c>
    </row>
    <row r="84" spans="1:16">
      <c r="A84" s="159"/>
      <c r="B84" s="3">
        <v>183</v>
      </c>
      <c r="C84" s="17">
        <f t="shared" si="12"/>
        <v>0</v>
      </c>
      <c r="D84" s="7">
        <v>0</v>
      </c>
      <c r="E84" s="8">
        <v>0</v>
      </c>
      <c r="F84" s="4">
        <v>0</v>
      </c>
      <c r="G84" s="4">
        <v>0</v>
      </c>
      <c r="H84" s="7">
        <f t="shared" si="11"/>
        <v>0</v>
      </c>
      <c r="I84" s="4">
        <v>0</v>
      </c>
      <c r="J84" s="4">
        <v>0</v>
      </c>
      <c r="K84" s="4">
        <v>0</v>
      </c>
      <c r="L84" s="7">
        <f t="shared" si="18"/>
        <v>0</v>
      </c>
      <c r="M84" s="8">
        <v>0</v>
      </c>
      <c r="N84" s="4">
        <v>0</v>
      </c>
      <c r="O84" s="4">
        <v>0</v>
      </c>
      <c r="P84" s="22">
        <f t="shared" si="19"/>
        <v>0</v>
      </c>
    </row>
    <row r="85" spans="1:16">
      <c r="A85" s="159"/>
      <c r="B85" s="4">
        <v>184</v>
      </c>
      <c r="C85" s="17">
        <f t="shared" si="12"/>
        <v>0</v>
      </c>
      <c r="D85" s="7">
        <v>0</v>
      </c>
      <c r="E85" s="8">
        <v>0</v>
      </c>
      <c r="F85" s="4">
        <v>0</v>
      </c>
      <c r="G85" s="4">
        <v>0</v>
      </c>
      <c r="H85" s="7">
        <f t="shared" si="11"/>
        <v>0</v>
      </c>
      <c r="I85" s="4">
        <v>0</v>
      </c>
      <c r="J85" s="4">
        <v>0</v>
      </c>
      <c r="K85" s="4">
        <v>0</v>
      </c>
      <c r="L85" s="7">
        <f t="shared" si="18"/>
        <v>0</v>
      </c>
      <c r="M85" s="8">
        <v>0</v>
      </c>
      <c r="N85" s="4">
        <v>0</v>
      </c>
      <c r="O85" s="4">
        <v>0</v>
      </c>
      <c r="P85" s="22">
        <f t="shared" si="19"/>
        <v>0</v>
      </c>
    </row>
    <row r="86" spans="1:16">
      <c r="A86" s="159"/>
      <c r="B86" s="3">
        <v>185</v>
      </c>
      <c r="C86" s="17">
        <f t="shared" si="12"/>
        <v>0</v>
      </c>
      <c r="D86" s="7">
        <v>0</v>
      </c>
      <c r="E86" s="8">
        <v>0</v>
      </c>
      <c r="F86" s="4">
        <v>0</v>
      </c>
      <c r="G86" s="4">
        <v>0</v>
      </c>
      <c r="H86" s="7">
        <f t="shared" si="11"/>
        <v>0</v>
      </c>
      <c r="I86" s="4">
        <v>0</v>
      </c>
      <c r="J86" s="4">
        <v>0</v>
      </c>
      <c r="K86" s="4">
        <v>0</v>
      </c>
      <c r="L86" s="7">
        <f t="shared" si="18"/>
        <v>0</v>
      </c>
      <c r="M86" s="8">
        <v>0</v>
      </c>
      <c r="N86" s="4">
        <v>0</v>
      </c>
      <c r="O86" s="4">
        <v>0</v>
      </c>
      <c r="P86" s="22">
        <f t="shared" si="19"/>
        <v>0</v>
      </c>
    </row>
    <row r="87" spans="1:16">
      <c r="A87" s="159" t="s">
        <v>22</v>
      </c>
      <c r="B87" s="4">
        <v>191</v>
      </c>
      <c r="C87" s="17">
        <f t="shared" si="12"/>
        <v>0</v>
      </c>
      <c r="D87" s="7">
        <v>0</v>
      </c>
      <c r="E87" s="8">
        <v>0</v>
      </c>
      <c r="F87" s="4">
        <v>0</v>
      </c>
      <c r="G87" s="4">
        <v>0</v>
      </c>
      <c r="H87" s="7">
        <f t="shared" si="11"/>
        <v>0</v>
      </c>
      <c r="I87" s="4">
        <v>0</v>
      </c>
      <c r="J87" s="4">
        <v>0</v>
      </c>
      <c r="K87" s="4">
        <v>0</v>
      </c>
      <c r="L87" s="7">
        <f t="shared" si="18"/>
        <v>0</v>
      </c>
      <c r="M87" s="8">
        <v>0</v>
      </c>
      <c r="N87" s="4">
        <v>0</v>
      </c>
      <c r="O87" s="4">
        <v>0</v>
      </c>
      <c r="P87" s="22">
        <f t="shared" si="19"/>
        <v>0</v>
      </c>
    </row>
    <row r="88" spans="1:16">
      <c r="A88" s="159"/>
      <c r="B88" s="3">
        <v>192</v>
      </c>
      <c r="C88" s="17">
        <f t="shared" si="12"/>
        <v>0</v>
      </c>
      <c r="D88" s="7">
        <v>0</v>
      </c>
      <c r="E88" s="8">
        <v>0</v>
      </c>
      <c r="F88" s="4">
        <v>0</v>
      </c>
      <c r="G88" s="4">
        <v>0</v>
      </c>
      <c r="H88" s="7">
        <f t="shared" si="11"/>
        <v>0</v>
      </c>
      <c r="I88" s="4">
        <v>0</v>
      </c>
      <c r="J88" s="4">
        <v>0</v>
      </c>
      <c r="K88" s="4">
        <v>0</v>
      </c>
      <c r="L88" s="7">
        <f t="shared" si="18"/>
        <v>0</v>
      </c>
      <c r="M88" s="8">
        <v>0</v>
      </c>
      <c r="N88" s="4">
        <v>0</v>
      </c>
      <c r="O88" s="4">
        <v>0</v>
      </c>
      <c r="P88" s="22">
        <f t="shared" si="19"/>
        <v>0</v>
      </c>
    </row>
    <row r="89" spans="1:16">
      <c r="A89" s="159"/>
      <c r="B89" s="4">
        <v>193</v>
      </c>
      <c r="C89" s="17">
        <f t="shared" si="12"/>
        <v>0</v>
      </c>
      <c r="D89" s="7">
        <v>0</v>
      </c>
      <c r="E89" s="8">
        <v>0</v>
      </c>
      <c r="F89" s="4">
        <v>0</v>
      </c>
      <c r="G89" s="4">
        <v>0</v>
      </c>
      <c r="H89" s="7">
        <f t="shared" si="11"/>
        <v>0</v>
      </c>
      <c r="I89" s="4">
        <v>0</v>
      </c>
      <c r="J89" s="4">
        <v>0</v>
      </c>
      <c r="K89" s="4">
        <v>0</v>
      </c>
      <c r="L89" s="7">
        <f t="shared" si="18"/>
        <v>0</v>
      </c>
      <c r="M89" s="8">
        <v>0</v>
      </c>
      <c r="N89" s="4">
        <v>0</v>
      </c>
      <c r="O89" s="4">
        <v>0</v>
      </c>
      <c r="P89" s="22">
        <f t="shared" si="19"/>
        <v>0</v>
      </c>
    </row>
    <row r="90" spans="1:16">
      <c r="A90" s="159"/>
      <c r="B90" s="3">
        <v>194</v>
      </c>
      <c r="C90" s="17">
        <f t="shared" si="12"/>
        <v>0</v>
      </c>
      <c r="D90" s="7">
        <v>0</v>
      </c>
      <c r="E90" s="8">
        <v>0</v>
      </c>
      <c r="F90" s="4">
        <v>0</v>
      </c>
      <c r="G90" s="4">
        <v>0</v>
      </c>
      <c r="H90" s="7">
        <f t="shared" si="11"/>
        <v>0</v>
      </c>
      <c r="I90" s="4">
        <v>0</v>
      </c>
      <c r="J90" s="4">
        <v>0</v>
      </c>
      <c r="K90" s="4">
        <v>0</v>
      </c>
      <c r="L90" s="7">
        <f t="shared" si="18"/>
        <v>0</v>
      </c>
      <c r="M90" s="8">
        <v>0</v>
      </c>
      <c r="N90" s="4">
        <v>0</v>
      </c>
      <c r="O90" s="4">
        <v>0</v>
      </c>
      <c r="P90" s="22">
        <f t="shared" si="19"/>
        <v>0</v>
      </c>
    </row>
    <row r="91" spans="1:16">
      <c r="A91" s="159"/>
      <c r="B91" s="4">
        <v>195</v>
      </c>
      <c r="C91" s="17">
        <f t="shared" si="12"/>
        <v>0</v>
      </c>
      <c r="D91" s="7">
        <v>0</v>
      </c>
      <c r="E91" s="8">
        <v>0</v>
      </c>
      <c r="F91" s="4">
        <v>0</v>
      </c>
      <c r="G91" s="4">
        <v>0</v>
      </c>
      <c r="H91" s="7">
        <f t="shared" si="11"/>
        <v>0</v>
      </c>
      <c r="I91" s="4">
        <v>0</v>
      </c>
      <c r="J91" s="4">
        <v>0</v>
      </c>
      <c r="K91" s="4">
        <v>0</v>
      </c>
      <c r="L91" s="7">
        <f t="shared" si="18"/>
        <v>0</v>
      </c>
      <c r="M91" s="8">
        <v>0</v>
      </c>
      <c r="N91" s="4">
        <v>0</v>
      </c>
      <c r="O91" s="4">
        <v>0</v>
      </c>
      <c r="P91" s="22">
        <f t="shared" si="19"/>
        <v>0</v>
      </c>
    </row>
    <row r="92" spans="1:16">
      <c r="A92" s="159"/>
      <c r="B92" s="3">
        <v>196</v>
      </c>
      <c r="C92" s="17">
        <f t="shared" si="12"/>
        <v>0</v>
      </c>
      <c r="D92" s="7">
        <v>0</v>
      </c>
      <c r="E92" s="8">
        <v>0</v>
      </c>
      <c r="F92" s="4">
        <v>0</v>
      </c>
      <c r="G92" s="4">
        <v>0</v>
      </c>
      <c r="H92" s="7">
        <f t="shared" si="11"/>
        <v>0</v>
      </c>
      <c r="I92" s="4">
        <v>0</v>
      </c>
      <c r="J92" s="4">
        <v>0</v>
      </c>
      <c r="K92" s="4">
        <v>0</v>
      </c>
      <c r="L92" s="7">
        <f t="shared" si="18"/>
        <v>0</v>
      </c>
      <c r="M92" s="8">
        <v>0</v>
      </c>
      <c r="N92" s="4">
        <v>0</v>
      </c>
      <c r="O92" s="4">
        <v>0</v>
      </c>
      <c r="P92" s="22">
        <f t="shared" si="19"/>
        <v>0</v>
      </c>
    </row>
    <row r="93" spans="1:16">
      <c r="A93" s="159"/>
      <c r="B93" s="4">
        <v>197</v>
      </c>
      <c r="C93" s="17">
        <f t="shared" si="12"/>
        <v>0</v>
      </c>
      <c r="D93" s="7">
        <v>0</v>
      </c>
      <c r="E93" s="8">
        <v>0</v>
      </c>
      <c r="F93" s="4">
        <v>0</v>
      </c>
      <c r="G93" s="4">
        <v>0</v>
      </c>
      <c r="H93" s="7">
        <f t="shared" si="11"/>
        <v>0</v>
      </c>
      <c r="I93" s="4">
        <v>0</v>
      </c>
      <c r="J93" s="4">
        <v>0</v>
      </c>
      <c r="K93" s="4">
        <v>0</v>
      </c>
      <c r="L93" s="7">
        <f t="shared" si="18"/>
        <v>0</v>
      </c>
      <c r="M93" s="8">
        <v>0</v>
      </c>
      <c r="N93" s="4">
        <v>0</v>
      </c>
      <c r="O93" s="4">
        <v>0</v>
      </c>
      <c r="P93" s="22">
        <f t="shared" si="19"/>
        <v>0</v>
      </c>
    </row>
    <row r="94" spans="1:16">
      <c r="A94" s="159"/>
      <c r="B94" s="3">
        <v>198</v>
      </c>
      <c r="C94" s="17">
        <f t="shared" si="12"/>
        <v>0</v>
      </c>
      <c r="D94" s="7">
        <v>0</v>
      </c>
      <c r="E94" s="8">
        <v>0</v>
      </c>
      <c r="F94" s="4">
        <v>0</v>
      </c>
      <c r="G94" s="4">
        <v>0</v>
      </c>
      <c r="H94" s="7">
        <f t="shared" si="11"/>
        <v>0</v>
      </c>
      <c r="I94" s="4">
        <v>0</v>
      </c>
      <c r="J94" s="4">
        <v>0</v>
      </c>
      <c r="K94" s="4">
        <v>0</v>
      </c>
      <c r="L94" s="7">
        <f t="shared" si="18"/>
        <v>0</v>
      </c>
      <c r="M94" s="8">
        <v>0</v>
      </c>
      <c r="N94" s="4">
        <v>0</v>
      </c>
      <c r="O94" s="4">
        <v>0</v>
      </c>
      <c r="P94" s="22">
        <f t="shared" si="19"/>
        <v>0</v>
      </c>
    </row>
    <row r="95" spans="1:16">
      <c r="A95" s="159"/>
      <c r="B95" s="4">
        <v>199</v>
      </c>
      <c r="C95" s="17">
        <f t="shared" si="12"/>
        <v>0</v>
      </c>
      <c r="D95" s="7">
        <v>0</v>
      </c>
      <c r="E95" s="8">
        <v>0</v>
      </c>
      <c r="F95" s="4">
        <v>0</v>
      </c>
      <c r="G95" s="4">
        <v>0</v>
      </c>
      <c r="H95" s="7">
        <f t="shared" si="11"/>
        <v>0</v>
      </c>
      <c r="I95" s="4">
        <v>0</v>
      </c>
      <c r="J95" s="4">
        <v>0</v>
      </c>
      <c r="K95" s="4">
        <v>0</v>
      </c>
      <c r="L95" s="7">
        <f t="shared" si="18"/>
        <v>0</v>
      </c>
      <c r="M95" s="8">
        <v>0</v>
      </c>
      <c r="N95" s="4">
        <v>0</v>
      </c>
      <c r="O95" s="4">
        <v>0</v>
      </c>
      <c r="P95" s="22">
        <f t="shared" si="19"/>
        <v>0</v>
      </c>
    </row>
    <row r="96" spans="1:16">
      <c r="A96" s="159"/>
      <c r="B96" s="3">
        <v>200</v>
      </c>
      <c r="C96" s="17">
        <f t="shared" si="12"/>
        <v>0</v>
      </c>
      <c r="D96" s="7">
        <v>0</v>
      </c>
      <c r="E96" s="8">
        <v>0</v>
      </c>
      <c r="F96" s="4">
        <v>0</v>
      </c>
      <c r="G96" s="4">
        <v>0</v>
      </c>
      <c r="H96" s="7">
        <f t="shared" si="11"/>
        <v>0</v>
      </c>
      <c r="I96" s="4">
        <v>0</v>
      </c>
      <c r="J96" s="4">
        <v>0</v>
      </c>
      <c r="K96" s="4">
        <v>0</v>
      </c>
      <c r="L96" s="7">
        <f t="shared" si="18"/>
        <v>0</v>
      </c>
      <c r="M96" s="8">
        <v>0</v>
      </c>
      <c r="N96" s="4">
        <v>0</v>
      </c>
      <c r="O96" s="4">
        <v>0</v>
      </c>
      <c r="P96" s="22">
        <f t="shared" si="19"/>
        <v>0</v>
      </c>
    </row>
    <row r="97" spans="1:16">
      <c r="A97" s="159"/>
      <c r="B97" s="4">
        <v>201</v>
      </c>
      <c r="C97" s="17">
        <f t="shared" si="12"/>
        <v>0</v>
      </c>
      <c r="D97" s="7">
        <v>0</v>
      </c>
      <c r="E97" s="8">
        <v>0</v>
      </c>
      <c r="F97" s="4">
        <v>0</v>
      </c>
      <c r="G97" s="4">
        <v>0</v>
      </c>
      <c r="H97" s="7">
        <f t="shared" si="11"/>
        <v>0</v>
      </c>
      <c r="I97" s="4">
        <v>0</v>
      </c>
      <c r="J97" s="4">
        <v>0</v>
      </c>
      <c r="K97" s="4">
        <v>0</v>
      </c>
      <c r="L97" s="7">
        <f t="shared" si="18"/>
        <v>0</v>
      </c>
      <c r="M97" s="8">
        <v>0</v>
      </c>
      <c r="N97" s="4">
        <v>0</v>
      </c>
      <c r="O97" s="4">
        <v>0</v>
      </c>
      <c r="P97" s="22">
        <f t="shared" si="19"/>
        <v>0</v>
      </c>
    </row>
    <row r="98" spans="1:16">
      <c r="A98" s="159"/>
      <c r="B98" s="3">
        <v>202</v>
      </c>
      <c r="C98" s="17">
        <f t="shared" si="12"/>
        <v>0</v>
      </c>
      <c r="D98" s="7">
        <v>0</v>
      </c>
      <c r="E98" s="8">
        <v>0</v>
      </c>
      <c r="F98" s="4">
        <v>0</v>
      </c>
      <c r="G98" s="4">
        <v>0</v>
      </c>
      <c r="H98" s="7">
        <f t="shared" si="11"/>
        <v>0</v>
      </c>
      <c r="I98" s="4">
        <v>0</v>
      </c>
      <c r="J98" s="4">
        <v>0</v>
      </c>
      <c r="K98" s="4">
        <v>0</v>
      </c>
      <c r="L98" s="7">
        <f t="shared" si="18"/>
        <v>0</v>
      </c>
      <c r="M98" s="8">
        <v>0</v>
      </c>
      <c r="N98" s="4">
        <v>0</v>
      </c>
      <c r="O98" s="4">
        <v>0</v>
      </c>
      <c r="P98" s="22">
        <f t="shared" si="19"/>
        <v>0</v>
      </c>
    </row>
    <row r="99" spans="1:16">
      <c r="A99" s="159"/>
      <c r="B99" s="4">
        <v>203</v>
      </c>
      <c r="C99" s="17">
        <f t="shared" si="12"/>
        <v>0</v>
      </c>
      <c r="D99" s="7">
        <v>0</v>
      </c>
      <c r="E99" s="8">
        <v>0</v>
      </c>
      <c r="F99" s="4">
        <v>0</v>
      </c>
      <c r="G99" s="4">
        <v>0</v>
      </c>
      <c r="H99" s="7">
        <f t="shared" si="11"/>
        <v>0</v>
      </c>
      <c r="I99" s="4">
        <v>0</v>
      </c>
      <c r="J99" s="4">
        <v>0</v>
      </c>
      <c r="K99" s="4">
        <v>0</v>
      </c>
      <c r="L99" s="7">
        <f t="shared" si="18"/>
        <v>0</v>
      </c>
      <c r="M99" s="8">
        <v>0</v>
      </c>
      <c r="N99" s="4">
        <v>0</v>
      </c>
      <c r="O99" s="4">
        <v>0</v>
      </c>
      <c r="P99" s="22">
        <f t="shared" si="19"/>
        <v>0</v>
      </c>
    </row>
    <row r="100" spans="1:16">
      <c r="A100" s="159"/>
      <c r="B100" s="3">
        <v>204</v>
      </c>
      <c r="C100" s="17">
        <f t="shared" si="12"/>
        <v>0</v>
      </c>
      <c r="D100" s="7">
        <v>0</v>
      </c>
      <c r="E100" s="8">
        <v>0</v>
      </c>
      <c r="F100" s="4">
        <v>0</v>
      </c>
      <c r="G100" s="4">
        <v>0</v>
      </c>
      <c r="H100" s="7">
        <f t="shared" si="11"/>
        <v>0</v>
      </c>
      <c r="I100" s="4">
        <v>0</v>
      </c>
      <c r="J100" s="4">
        <v>0</v>
      </c>
      <c r="K100" s="4">
        <v>0</v>
      </c>
      <c r="L100" s="7">
        <f t="shared" si="18"/>
        <v>0</v>
      </c>
      <c r="M100" s="8">
        <v>0</v>
      </c>
      <c r="N100" s="4">
        <v>0</v>
      </c>
      <c r="O100" s="4">
        <v>0</v>
      </c>
      <c r="P100" s="22">
        <f t="shared" si="19"/>
        <v>0</v>
      </c>
    </row>
    <row r="101" spans="1:16">
      <c r="A101" s="159"/>
      <c r="B101" s="4">
        <v>205</v>
      </c>
      <c r="C101" s="17">
        <f t="shared" si="12"/>
        <v>0</v>
      </c>
      <c r="D101" s="7">
        <v>0</v>
      </c>
      <c r="E101" s="8">
        <v>0</v>
      </c>
      <c r="F101" s="4">
        <v>0</v>
      </c>
      <c r="G101" s="4">
        <v>0</v>
      </c>
      <c r="H101" s="7">
        <f t="shared" si="11"/>
        <v>0</v>
      </c>
      <c r="I101" s="4">
        <v>0</v>
      </c>
      <c r="J101" s="4">
        <v>0</v>
      </c>
      <c r="K101" s="4">
        <v>0</v>
      </c>
      <c r="L101" s="7">
        <f t="shared" si="18"/>
        <v>0</v>
      </c>
      <c r="M101" s="8">
        <v>0</v>
      </c>
      <c r="N101" s="4">
        <v>0</v>
      </c>
      <c r="O101" s="4">
        <v>0</v>
      </c>
      <c r="P101" s="22">
        <f t="shared" si="19"/>
        <v>0</v>
      </c>
    </row>
    <row r="102" spans="1:16">
      <c r="A102" s="159"/>
      <c r="B102" s="3">
        <v>206</v>
      </c>
      <c r="C102" s="17">
        <f t="shared" si="12"/>
        <v>0</v>
      </c>
      <c r="D102" s="7">
        <v>0</v>
      </c>
      <c r="E102" s="8">
        <v>0</v>
      </c>
      <c r="F102" s="4">
        <v>0</v>
      </c>
      <c r="G102" s="4">
        <v>0</v>
      </c>
      <c r="H102" s="7">
        <f t="shared" si="11"/>
        <v>0</v>
      </c>
      <c r="I102" s="4">
        <v>0</v>
      </c>
      <c r="J102" s="4">
        <v>0</v>
      </c>
      <c r="K102" s="4">
        <v>0</v>
      </c>
      <c r="L102" s="7">
        <f t="shared" si="18"/>
        <v>0</v>
      </c>
      <c r="M102" s="8">
        <v>0</v>
      </c>
      <c r="N102" s="4">
        <v>0</v>
      </c>
      <c r="O102" s="4">
        <v>0</v>
      </c>
      <c r="P102" s="22">
        <f t="shared" si="19"/>
        <v>0</v>
      </c>
    </row>
    <row r="103" spans="1:16">
      <c r="A103" s="159"/>
      <c r="B103" s="4">
        <v>207</v>
      </c>
      <c r="C103" s="17">
        <f t="shared" si="12"/>
        <v>0</v>
      </c>
      <c r="D103" s="7">
        <v>0</v>
      </c>
      <c r="E103" s="8">
        <v>0</v>
      </c>
      <c r="F103" s="4">
        <v>0</v>
      </c>
      <c r="G103" s="4">
        <v>0</v>
      </c>
      <c r="H103" s="7">
        <f t="shared" si="11"/>
        <v>0</v>
      </c>
      <c r="I103" s="4">
        <v>0</v>
      </c>
      <c r="J103" s="4">
        <v>0</v>
      </c>
      <c r="K103" s="4">
        <v>0</v>
      </c>
      <c r="L103" s="7">
        <f t="shared" si="18"/>
        <v>0</v>
      </c>
      <c r="M103" s="8">
        <v>0</v>
      </c>
      <c r="N103" s="4">
        <v>0</v>
      </c>
      <c r="O103" s="4">
        <v>0</v>
      </c>
      <c r="P103" s="22">
        <f t="shared" si="19"/>
        <v>0</v>
      </c>
    </row>
    <row r="104" spans="1:16">
      <c r="A104" s="159"/>
      <c r="B104" s="3">
        <v>208</v>
      </c>
      <c r="C104" s="17">
        <f t="shared" si="12"/>
        <v>0</v>
      </c>
      <c r="D104" s="7">
        <v>0</v>
      </c>
      <c r="E104" s="8">
        <v>0</v>
      </c>
      <c r="F104" s="4">
        <v>0</v>
      </c>
      <c r="G104" s="4">
        <v>0</v>
      </c>
      <c r="H104" s="7">
        <f t="shared" si="11"/>
        <v>0</v>
      </c>
      <c r="I104" s="4">
        <v>0</v>
      </c>
      <c r="J104" s="4">
        <v>0</v>
      </c>
      <c r="K104" s="4">
        <v>0</v>
      </c>
      <c r="L104" s="7">
        <f t="shared" si="18"/>
        <v>0</v>
      </c>
      <c r="M104" s="8">
        <v>0</v>
      </c>
      <c r="N104" s="4">
        <v>0</v>
      </c>
      <c r="O104" s="4">
        <v>0</v>
      </c>
      <c r="P104" s="22">
        <f t="shared" si="19"/>
        <v>0</v>
      </c>
    </row>
    <row r="105" spans="1:16">
      <c r="A105" s="159"/>
      <c r="B105" s="4">
        <v>209</v>
      </c>
      <c r="C105" s="17">
        <f t="shared" si="12"/>
        <v>0</v>
      </c>
      <c r="D105" s="7">
        <v>0</v>
      </c>
      <c r="E105" s="8">
        <v>0</v>
      </c>
      <c r="F105" s="4">
        <v>0</v>
      </c>
      <c r="G105" s="4">
        <v>0</v>
      </c>
      <c r="H105" s="7">
        <f t="shared" si="11"/>
        <v>0</v>
      </c>
      <c r="I105" s="4">
        <v>0</v>
      </c>
      <c r="J105" s="4">
        <v>0</v>
      </c>
      <c r="K105" s="4">
        <v>0</v>
      </c>
      <c r="L105" s="7">
        <f t="shared" si="18"/>
        <v>0</v>
      </c>
      <c r="M105" s="8">
        <v>0</v>
      </c>
      <c r="N105" s="4">
        <v>0</v>
      </c>
      <c r="O105" s="4">
        <v>0</v>
      </c>
      <c r="P105" s="22">
        <f t="shared" si="19"/>
        <v>0</v>
      </c>
    </row>
    <row r="106" spans="1:16">
      <c r="A106" s="159"/>
      <c r="B106" s="3">
        <v>210</v>
      </c>
      <c r="C106" s="17">
        <f t="shared" si="12"/>
        <v>0.37024000000000012</v>
      </c>
      <c r="D106" s="27">
        <v>2</v>
      </c>
      <c r="E106" s="28">
        <v>0.2</v>
      </c>
      <c r="F106" s="29">
        <v>1.6</v>
      </c>
      <c r="G106" s="29">
        <v>1.6</v>
      </c>
      <c r="H106" s="27">
        <f t="shared" si="11"/>
        <v>0.26624000000000009</v>
      </c>
      <c r="I106" s="29">
        <v>0.2</v>
      </c>
      <c r="J106" s="29">
        <v>1</v>
      </c>
      <c r="K106" s="29">
        <v>1</v>
      </c>
      <c r="L106" s="27">
        <f t="shared" si="18"/>
        <v>0.10400000000000001</v>
      </c>
      <c r="M106" s="8">
        <v>0</v>
      </c>
      <c r="N106" s="4">
        <v>0</v>
      </c>
      <c r="O106" s="4">
        <v>0</v>
      </c>
      <c r="P106" s="22">
        <f t="shared" si="19"/>
        <v>0</v>
      </c>
    </row>
    <row r="107" spans="1:16" ht="29">
      <c r="A107" s="9" t="s">
        <v>23</v>
      </c>
      <c r="B107" s="3">
        <v>211</v>
      </c>
      <c r="C107" s="17">
        <f t="shared" si="12"/>
        <v>0</v>
      </c>
      <c r="D107" s="7">
        <v>0</v>
      </c>
      <c r="E107" s="8">
        <v>0</v>
      </c>
      <c r="F107" s="4">
        <v>0</v>
      </c>
      <c r="G107" s="4">
        <v>0</v>
      </c>
      <c r="H107" s="7">
        <f t="shared" si="11"/>
        <v>0</v>
      </c>
      <c r="I107" s="4">
        <v>0</v>
      </c>
      <c r="J107" s="4">
        <v>0</v>
      </c>
      <c r="K107" s="4">
        <v>0</v>
      </c>
      <c r="L107" s="7">
        <f t="shared" si="18"/>
        <v>0</v>
      </c>
      <c r="M107" s="8">
        <v>0</v>
      </c>
      <c r="N107" s="4">
        <v>0</v>
      </c>
      <c r="O107" s="4">
        <v>0</v>
      </c>
      <c r="P107" s="22">
        <f t="shared" si="19"/>
        <v>0</v>
      </c>
    </row>
    <row r="108" spans="1:16" ht="29">
      <c r="A108" s="9" t="s">
        <v>24</v>
      </c>
      <c r="B108" s="4">
        <v>212</v>
      </c>
      <c r="C108" s="17">
        <f t="shared" si="12"/>
        <v>0</v>
      </c>
      <c r="D108" s="7">
        <v>0</v>
      </c>
      <c r="E108" s="8">
        <v>0</v>
      </c>
      <c r="F108" s="4">
        <v>0</v>
      </c>
      <c r="G108" s="4">
        <v>0</v>
      </c>
      <c r="H108" s="7">
        <f t="shared" si="11"/>
        <v>0</v>
      </c>
      <c r="I108" s="4">
        <v>0</v>
      </c>
      <c r="J108" s="4">
        <v>0</v>
      </c>
      <c r="K108" s="4">
        <v>0</v>
      </c>
      <c r="L108" s="7">
        <f t="shared" si="18"/>
        <v>0</v>
      </c>
      <c r="M108" s="8">
        <v>0</v>
      </c>
      <c r="N108" s="4">
        <v>0</v>
      </c>
      <c r="O108" s="4">
        <v>0</v>
      </c>
      <c r="P108" s="22">
        <f t="shared" si="19"/>
        <v>0</v>
      </c>
    </row>
    <row r="109" spans="1:16" ht="29">
      <c r="A109" s="9" t="s">
        <v>25</v>
      </c>
      <c r="B109" s="3">
        <v>213</v>
      </c>
      <c r="C109" s="17">
        <f t="shared" si="12"/>
        <v>0</v>
      </c>
      <c r="D109" s="7">
        <v>0</v>
      </c>
      <c r="E109" s="8">
        <v>0</v>
      </c>
      <c r="F109" s="4">
        <v>0</v>
      </c>
      <c r="G109" s="4">
        <v>0</v>
      </c>
      <c r="H109" s="7">
        <f t="shared" si="11"/>
        <v>0</v>
      </c>
      <c r="I109" s="4">
        <v>0</v>
      </c>
      <c r="J109" s="4">
        <v>0</v>
      </c>
      <c r="K109" s="4">
        <v>0</v>
      </c>
      <c r="L109" s="7">
        <f t="shared" si="18"/>
        <v>0</v>
      </c>
      <c r="M109" s="8">
        <v>0</v>
      </c>
      <c r="N109" s="4">
        <v>0</v>
      </c>
      <c r="O109" s="4">
        <v>0</v>
      </c>
      <c r="P109" s="22">
        <f t="shared" si="19"/>
        <v>0</v>
      </c>
    </row>
    <row r="110" spans="1:16">
      <c r="A110" s="159" t="s">
        <v>26</v>
      </c>
      <c r="B110" s="4">
        <v>214</v>
      </c>
      <c r="C110" s="17">
        <f t="shared" si="12"/>
        <v>0</v>
      </c>
      <c r="D110" s="7">
        <v>0</v>
      </c>
      <c r="E110" s="8">
        <v>0</v>
      </c>
      <c r="F110" s="4">
        <v>0</v>
      </c>
      <c r="G110" s="4">
        <v>0</v>
      </c>
      <c r="H110" s="7">
        <f t="shared" si="11"/>
        <v>0</v>
      </c>
      <c r="I110" s="4">
        <v>0</v>
      </c>
      <c r="J110" s="4">
        <v>0</v>
      </c>
      <c r="K110" s="4">
        <v>0</v>
      </c>
      <c r="L110" s="7">
        <f t="shared" si="18"/>
        <v>0</v>
      </c>
      <c r="M110" s="8">
        <v>0</v>
      </c>
      <c r="N110" s="4">
        <v>0</v>
      </c>
      <c r="O110" s="4">
        <v>0</v>
      </c>
      <c r="P110" s="22">
        <f t="shared" si="19"/>
        <v>0</v>
      </c>
    </row>
    <row r="111" spans="1:16">
      <c r="A111" s="159"/>
      <c r="B111" s="3">
        <v>215</v>
      </c>
      <c r="C111" s="17">
        <f t="shared" si="12"/>
        <v>0.39312000000000008</v>
      </c>
      <c r="D111" s="30">
        <v>1</v>
      </c>
      <c r="E111" s="31">
        <v>0.2</v>
      </c>
      <c r="F111" s="32">
        <v>1.8</v>
      </c>
      <c r="G111" s="32">
        <v>2.1</v>
      </c>
      <c r="H111" s="30">
        <f t="shared" si="11"/>
        <v>0.39312000000000008</v>
      </c>
      <c r="I111" s="4">
        <v>0</v>
      </c>
      <c r="J111" s="4">
        <v>0</v>
      </c>
      <c r="K111" s="4">
        <v>0</v>
      </c>
      <c r="L111" s="7">
        <f t="shared" si="18"/>
        <v>0</v>
      </c>
      <c r="M111" s="8">
        <v>0</v>
      </c>
      <c r="N111" s="4">
        <v>0</v>
      </c>
      <c r="O111" s="4">
        <v>0</v>
      </c>
      <c r="P111" s="22">
        <f t="shared" si="19"/>
        <v>0</v>
      </c>
    </row>
    <row r="112" spans="1:16">
      <c r="A112" s="159"/>
      <c r="B112" s="4">
        <v>216</v>
      </c>
      <c r="C112" s="17">
        <f t="shared" si="12"/>
        <v>0.34944000000000008</v>
      </c>
      <c r="D112" s="30">
        <v>1</v>
      </c>
      <c r="E112" s="31">
        <v>0.2</v>
      </c>
      <c r="F112" s="32">
        <v>1.6</v>
      </c>
      <c r="G112" s="32">
        <v>2.1</v>
      </c>
      <c r="H112" s="30">
        <f t="shared" si="11"/>
        <v>0.34944000000000008</v>
      </c>
      <c r="I112" s="4">
        <v>0</v>
      </c>
      <c r="J112" s="4">
        <v>0</v>
      </c>
      <c r="K112" s="4">
        <v>0</v>
      </c>
      <c r="L112" s="7">
        <f t="shared" si="18"/>
        <v>0</v>
      </c>
      <c r="M112" s="8">
        <v>0</v>
      </c>
      <c r="N112" s="4">
        <v>0</v>
      </c>
      <c r="O112" s="4">
        <v>0</v>
      </c>
      <c r="P112" s="22">
        <f t="shared" si="19"/>
        <v>0</v>
      </c>
    </row>
    <row r="113" spans="1:16">
      <c r="A113" s="159"/>
      <c r="B113" s="3">
        <v>217</v>
      </c>
      <c r="C113" s="17">
        <f t="shared" si="12"/>
        <v>0</v>
      </c>
      <c r="D113" s="7">
        <v>0</v>
      </c>
      <c r="E113" s="8">
        <v>0</v>
      </c>
      <c r="F113" s="4">
        <v>0</v>
      </c>
      <c r="G113" s="4">
        <v>0</v>
      </c>
      <c r="H113" s="7">
        <f t="shared" si="11"/>
        <v>0</v>
      </c>
      <c r="I113" s="4">
        <v>0</v>
      </c>
      <c r="J113" s="4">
        <v>0</v>
      </c>
      <c r="K113" s="4">
        <v>0</v>
      </c>
      <c r="L113" s="7">
        <f t="shared" si="18"/>
        <v>0</v>
      </c>
      <c r="M113" s="8">
        <v>0</v>
      </c>
      <c r="N113" s="4">
        <v>0</v>
      </c>
      <c r="O113" s="4">
        <v>0</v>
      </c>
      <c r="P113" s="22">
        <f t="shared" si="19"/>
        <v>0</v>
      </c>
    </row>
    <row r="114" spans="1:16">
      <c r="A114" s="159"/>
      <c r="B114" s="4">
        <v>218</v>
      </c>
      <c r="C114" s="17">
        <f t="shared" si="12"/>
        <v>0</v>
      </c>
      <c r="D114" s="7">
        <v>0</v>
      </c>
      <c r="E114" s="8">
        <v>0</v>
      </c>
      <c r="F114" s="4">
        <v>0</v>
      </c>
      <c r="G114" s="4">
        <v>0</v>
      </c>
      <c r="H114" s="7">
        <f t="shared" si="11"/>
        <v>0</v>
      </c>
      <c r="I114" s="4">
        <v>0</v>
      </c>
      <c r="J114" s="4">
        <v>0</v>
      </c>
      <c r="K114" s="4">
        <v>0</v>
      </c>
      <c r="L114" s="7">
        <f t="shared" si="18"/>
        <v>0</v>
      </c>
      <c r="M114" s="8">
        <v>0</v>
      </c>
      <c r="N114" s="4">
        <v>0</v>
      </c>
      <c r="O114" s="4">
        <v>0</v>
      </c>
      <c r="P114" s="22">
        <f t="shared" si="19"/>
        <v>0</v>
      </c>
    </row>
    <row r="115" spans="1:16">
      <c r="A115" s="159"/>
      <c r="B115" s="3">
        <v>219</v>
      </c>
      <c r="C115" s="17">
        <f t="shared" si="12"/>
        <v>0</v>
      </c>
      <c r="D115" s="7">
        <v>0</v>
      </c>
      <c r="E115" s="8">
        <v>0</v>
      </c>
      <c r="F115" s="4">
        <v>0</v>
      </c>
      <c r="G115" s="4">
        <v>0</v>
      </c>
      <c r="H115" s="7">
        <f t="shared" si="11"/>
        <v>0</v>
      </c>
      <c r="I115" s="4">
        <v>0</v>
      </c>
      <c r="J115" s="4">
        <v>0</v>
      </c>
      <c r="K115" s="4">
        <v>0</v>
      </c>
      <c r="L115" s="7">
        <f t="shared" si="18"/>
        <v>0</v>
      </c>
      <c r="M115" s="8">
        <v>0</v>
      </c>
      <c r="N115" s="4">
        <v>0</v>
      </c>
      <c r="O115" s="4">
        <v>0</v>
      </c>
      <c r="P115" s="22">
        <f t="shared" si="19"/>
        <v>0</v>
      </c>
    </row>
    <row r="116" spans="1:16">
      <c r="A116" s="159" t="s">
        <v>27</v>
      </c>
      <c r="B116" s="4">
        <v>220</v>
      </c>
      <c r="C116" s="17">
        <f t="shared" si="12"/>
        <v>0</v>
      </c>
      <c r="D116" s="7">
        <v>0</v>
      </c>
      <c r="E116" s="8">
        <v>0</v>
      </c>
      <c r="F116" s="4">
        <v>0</v>
      </c>
      <c r="G116" s="4">
        <v>0</v>
      </c>
      <c r="H116" s="7">
        <f t="shared" si="11"/>
        <v>0</v>
      </c>
      <c r="I116" s="4">
        <v>0</v>
      </c>
      <c r="J116" s="4">
        <v>0</v>
      </c>
      <c r="K116" s="4">
        <v>0</v>
      </c>
      <c r="L116" s="7">
        <f t="shared" si="18"/>
        <v>0</v>
      </c>
      <c r="M116" s="8">
        <v>0</v>
      </c>
      <c r="N116" s="4">
        <v>0</v>
      </c>
      <c r="O116" s="4">
        <v>0</v>
      </c>
      <c r="P116" s="22">
        <f t="shared" si="19"/>
        <v>0</v>
      </c>
    </row>
    <row r="117" spans="1:16">
      <c r="A117" s="159"/>
      <c r="B117" s="3">
        <v>221</v>
      </c>
      <c r="C117" s="17">
        <f t="shared" si="12"/>
        <v>0</v>
      </c>
      <c r="D117" s="7">
        <v>0</v>
      </c>
      <c r="E117" s="8">
        <v>0</v>
      </c>
      <c r="F117" s="4">
        <v>0</v>
      </c>
      <c r="G117" s="4">
        <v>0</v>
      </c>
      <c r="H117" s="7">
        <f t="shared" si="11"/>
        <v>0</v>
      </c>
      <c r="I117" s="4">
        <v>0</v>
      </c>
      <c r="J117" s="4">
        <v>0</v>
      </c>
      <c r="K117" s="4">
        <v>0</v>
      </c>
      <c r="L117" s="7">
        <f t="shared" si="18"/>
        <v>0</v>
      </c>
      <c r="M117" s="8">
        <v>0</v>
      </c>
      <c r="N117" s="4">
        <v>0</v>
      </c>
      <c r="O117" s="4">
        <v>0</v>
      </c>
      <c r="P117" s="22">
        <f t="shared" si="19"/>
        <v>0</v>
      </c>
    </row>
    <row r="118" spans="1:16">
      <c r="A118" s="159"/>
      <c r="B118" s="4">
        <v>222</v>
      </c>
      <c r="C118" s="17">
        <f t="shared" si="12"/>
        <v>0</v>
      </c>
      <c r="D118" s="7">
        <v>0</v>
      </c>
      <c r="E118" s="8">
        <v>0</v>
      </c>
      <c r="F118" s="4">
        <v>0</v>
      </c>
      <c r="G118" s="4">
        <v>0</v>
      </c>
      <c r="H118" s="7">
        <f t="shared" si="11"/>
        <v>0</v>
      </c>
      <c r="I118" s="4">
        <v>0</v>
      </c>
      <c r="J118" s="4">
        <v>0</v>
      </c>
      <c r="K118" s="4">
        <v>0</v>
      </c>
      <c r="L118" s="7">
        <f t="shared" si="18"/>
        <v>0</v>
      </c>
      <c r="M118" s="8">
        <v>0</v>
      </c>
      <c r="N118" s="4">
        <v>0</v>
      </c>
      <c r="O118" s="4">
        <v>0</v>
      </c>
      <c r="P118" s="22">
        <f t="shared" si="19"/>
        <v>0</v>
      </c>
    </row>
    <row r="119" spans="1:16">
      <c r="A119" s="159"/>
      <c r="B119" s="3">
        <v>223</v>
      </c>
      <c r="C119" s="17">
        <f t="shared" si="12"/>
        <v>0</v>
      </c>
      <c r="D119" s="7">
        <v>0</v>
      </c>
      <c r="E119" s="8">
        <v>0</v>
      </c>
      <c r="F119" s="4">
        <v>0</v>
      </c>
      <c r="G119" s="4">
        <v>0</v>
      </c>
      <c r="H119" s="7">
        <f t="shared" si="11"/>
        <v>0</v>
      </c>
      <c r="I119" s="4">
        <v>0</v>
      </c>
      <c r="J119" s="4">
        <v>0</v>
      </c>
      <c r="K119" s="4">
        <v>0</v>
      </c>
      <c r="L119" s="7">
        <f t="shared" si="18"/>
        <v>0</v>
      </c>
      <c r="M119" s="8">
        <v>0</v>
      </c>
      <c r="N119" s="4">
        <v>0</v>
      </c>
      <c r="O119" s="4">
        <v>0</v>
      </c>
      <c r="P119" s="22">
        <f t="shared" si="19"/>
        <v>0</v>
      </c>
    </row>
    <row r="120" spans="1:16">
      <c r="A120" s="159"/>
      <c r="B120" s="4">
        <v>224</v>
      </c>
      <c r="C120" s="17">
        <f t="shared" si="12"/>
        <v>0</v>
      </c>
      <c r="D120" s="7">
        <v>0</v>
      </c>
      <c r="E120" s="8">
        <v>0</v>
      </c>
      <c r="F120" s="4">
        <v>0</v>
      </c>
      <c r="G120" s="4">
        <v>0</v>
      </c>
      <c r="H120" s="7">
        <f t="shared" si="11"/>
        <v>0</v>
      </c>
      <c r="I120" s="4">
        <v>0</v>
      </c>
      <c r="J120" s="4">
        <v>0</v>
      </c>
      <c r="K120" s="4">
        <v>0</v>
      </c>
      <c r="L120" s="7">
        <f t="shared" si="18"/>
        <v>0</v>
      </c>
      <c r="M120" s="8">
        <v>0</v>
      </c>
      <c r="N120" s="4">
        <v>0</v>
      </c>
      <c r="O120" s="4">
        <v>0</v>
      </c>
      <c r="P120" s="22">
        <f t="shared" si="19"/>
        <v>0</v>
      </c>
    </row>
    <row r="121" spans="1:16">
      <c r="A121" s="159"/>
      <c r="B121" s="3">
        <v>225</v>
      </c>
      <c r="C121" s="17">
        <f t="shared" si="12"/>
        <v>0</v>
      </c>
      <c r="D121" s="7">
        <v>0</v>
      </c>
      <c r="E121" s="8">
        <v>0</v>
      </c>
      <c r="F121" s="4">
        <v>0</v>
      </c>
      <c r="G121" s="4">
        <v>0</v>
      </c>
      <c r="H121" s="7">
        <f t="shared" si="11"/>
        <v>0</v>
      </c>
      <c r="I121" s="4">
        <v>0</v>
      </c>
      <c r="J121" s="4">
        <v>0</v>
      </c>
      <c r="K121" s="4">
        <v>0</v>
      </c>
      <c r="L121" s="7">
        <f t="shared" si="18"/>
        <v>0</v>
      </c>
      <c r="M121" s="8">
        <v>0</v>
      </c>
      <c r="N121" s="4">
        <v>0</v>
      </c>
      <c r="O121" s="4">
        <v>0</v>
      </c>
      <c r="P121" s="22">
        <f t="shared" si="19"/>
        <v>0</v>
      </c>
    </row>
    <row r="122" spans="1:16">
      <c r="A122" s="159" t="s">
        <v>28</v>
      </c>
      <c r="B122" s="4">
        <v>226</v>
      </c>
      <c r="C122" s="17">
        <f t="shared" si="12"/>
        <v>0</v>
      </c>
      <c r="D122" s="7">
        <v>0</v>
      </c>
      <c r="E122" s="8">
        <v>0</v>
      </c>
      <c r="F122" s="4">
        <v>0</v>
      </c>
      <c r="G122" s="4">
        <v>0</v>
      </c>
      <c r="H122" s="7">
        <f t="shared" si="11"/>
        <v>0</v>
      </c>
      <c r="I122" s="4">
        <v>0</v>
      </c>
      <c r="J122" s="4">
        <v>0</v>
      </c>
      <c r="K122" s="4">
        <v>0</v>
      </c>
      <c r="L122" s="7">
        <f t="shared" si="18"/>
        <v>0</v>
      </c>
      <c r="M122" s="8">
        <v>0</v>
      </c>
      <c r="N122" s="4">
        <v>0</v>
      </c>
      <c r="O122" s="4">
        <v>0</v>
      </c>
      <c r="P122" s="22">
        <f t="shared" si="19"/>
        <v>0</v>
      </c>
    </row>
    <row r="123" spans="1:16">
      <c r="A123" s="159"/>
      <c r="B123" s="3">
        <v>227</v>
      </c>
      <c r="C123" s="17">
        <f t="shared" si="12"/>
        <v>0</v>
      </c>
      <c r="D123" s="7">
        <v>0</v>
      </c>
      <c r="E123" s="8">
        <v>0</v>
      </c>
      <c r="F123" s="4">
        <v>0</v>
      </c>
      <c r="G123" s="4">
        <v>0</v>
      </c>
      <c r="H123" s="7">
        <f t="shared" si="11"/>
        <v>0</v>
      </c>
      <c r="I123" s="4">
        <v>0</v>
      </c>
      <c r="J123" s="4">
        <v>0</v>
      </c>
      <c r="K123" s="4">
        <v>0</v>
      </c>
      <c r="L123" s="7">
        <f t="shared" si="18"/>
        <v>0</v>
      </c>
      <c r="M123" s="8">
        <v>0</v>
      </c>
      <c r="N123" s="4">
        <v>0</v>
      </c>
      <c r="O123" s="4">
        <v>0</v>
      </c>
      <c r="P123" s="22">
        <f t="shared" si="19"/>
        <v>0</v>
      </c>
    </row>
    <row r="124" spans="1:16">
      <c r="A124" s="159"/>
      <c r="B124" s="4">
        <v>228</v>
      </c>
      <c r="C124" s="17">
        <f t="shared" si="12"/>
        <v>0</v>
      </c>
      <c r="D124" s="7">
        <v>0</v>
      </c>
      <c r="E124" s="8">
        <v>0</v>
      </c>
      <c r="F124" s="4">
        <v>0</v>
      </c>
      <c r="G124" s="4">
        <v>0</v>
      </c>
      <c r="H124" s="7">
        <f t="shared" si="11"/>
        <v>0</v>
      </c>
      <c r="I124" s="4">
        <v>0</v>
      </c>
      <c r="J124" s="4">
        <v>0</v>
      </c>
      <c r="K124" s="4">
        <v>0</v>
      </c>
      <c r="L124" s="7">
        <f t="shared" si="18"/>
        <v>0</v>
      </c>
      <c r="M124" s="8">
        <v>0</v>
      </c>
      <c r="N124" s="4">
        <v>0</v>
      </c>
      <c r="O124" s="4">
        <v>0</v>
      </c>
      <c r="P124" s="22">
        <f t="shared" si="19"/>
        <v>0</v>
      </c>
    </row>
    <row r="125" spans="1:16">
      <c r="A125" s="159"/>
      <c r="B125" s="3">
        <v>229</v>
      </c>
      <c r="C125" s="17">
        <f t="shared" si="12"/>
        <v>0</v>
      </c>
      <c r="D125" s="7">
        <v>0</v>
      </c>
      <c r="E125" s="8">
        <v>0</v>
      </c>
      <c r="F125" s="4">
        <v>0</v>
      </c>
      <c r="G125" s="4">
        <v>0</v>
      </c>
      <c r="H125" s="7">
        <f t="shared" si="11"/>
        <v>0</v>
      </c>
      <c r="I125" s="4">
        <v>0</v>
      </c>
      <c r="J125" s="4">
        <v>0</v>
      </c>
      <c r="K125" s="4">
        <v>0</v>
      </c>
      <c r="L125" s="7">
        <f t="shared" si="18"/>
        <v>0</v>
      </c>
      <c r="M125" s="8">
        <v>0</v>
      </c>
      <c r="N125" s="4">
        <v>0</v>
      </c>
      <c r="O125" s="4">
        <v>0</v>
      </c>
      <c r="P125" s="22">
        <f t="shared" si="19"/>
        <v>0</v>
      </c>
    </row>
    <row r="126" spans="1:16">
      <c r="A126" s="159"/>
      <c r="B126" s="4">
        <v>230</v>
      </c>
      <c r="C126" s="17">
        <f t="shared" si="12"/>
        <v>0</v>
      </c>
      <c r="D126" s="7">
        <v>0</v>
      </c>
      <c r="E126" s="8">
        <v>0</v>
      </c>
      <c r="F126" s="4">
        <v>0</v>
      </c>
      <c r="G126" s="4">
        <v>0</v>
      </c>
      <c r="H126" s="7">
        <f t="shared" si="11"/>
        <v>0</v>
      </c>
      <c r="I126" s="4">
        <v>0</v>
      </c>
      <c r="J126" s="4">
        <v>0</v>
      </c>
      <c r="K126" s="4">
        <v>0</v>
      </c>
      <c r="L126" s="7">
        <f t="shared" si="18"/>
        <v>0</v>
      </c>
      <c r="M126" s="8">
        <v>0</v>
      </c>
      <c r="N126" s="4">
        <v>0</v>
      </c>
      <c r="O126" s="4">
        <v>0</v>
      </c>
      <c r="P126" s="22">
        <f t="shared" si="19"/>
        <v>0</v>
      </c>
    </row>
    <row r="127" spans="1:16">
      <c r="A127" s="159"/>
      <c r="B127" s="3">
        <v>231</v>
      </c>
      <c r="C127" s="17">
        <f t="shared" si="12"/>
        <v>0</v>
      </c>
      <c r="D127" s="7">
        <v>0</v>
      </c>
      <c r="E127" s="8">
        <v>0</v>
      </c>
      <c r="F127" s="4">
        <v>0</v>
      </c>
      <c r="G127" s="4">
        <v>0</v>
      </c>
      <c r="H127" s="7">
        <f t="shared" si="11"/>
        <v>0</v>
      </c>
      <c r="I127" s="4">
        <v>0</v>
      </c>
      <c r="J127" s="4">
        <v>0</v>
      </c>
      <c r="K127" s="4">
        <v>0</v>
      </c>
      <c r="L127" s="7">
        <f t="shared" si="18"/>
        <v>0</v>
      </c>
      <c r="M127" s="8">
        <v>0</v>
      </c>
      <c r="N127" s="4">
        <v>0</v>
      </c>
      <c r="O127" s="4">
        <v>0</v>
      </c>
      <c r="P127" s="22">
        <f t="shared" si="19"/>
        <v>0</v>
      </c>
    </row>
  </sheetData>
  <mergeCells count="15">
    <mergeCell ref="A110:A115"/>
    <mergeCell ref="A116:A121"/>
    <mergeCell ref="A122:A127"/>
    <mergeCell ref="A32:A36"/>
    <mergeCell ref="A37:A56"/>
    <mergeCell ref="A57:A61"/>
    <mergeCell ref="A62:A81"/>
    <mergeCell ref="A82:A86"/>
    <mergeCell ref="A87:A106"/>
    <mergeCell ref="A26:A31"/>
    <mergeCell ref="A2:A5"/>
    <mergeCell ref="A6:A11"/>
    <mergeCell ref="A12:A15"/>
    <mergeCell ref="A16:A21"/>
    <mergeCell ref="A22:A25"/>
  </mergeCells>
  <phoneticPr fontId="7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P132"/>
  <sheetViews>
    <sheetView topLeftCell="A55" zoomScale="70" zoomScaleNormal="70" workbookViewId="0">
      <selection activeCell="H2" sqref="H2"/>
    </sheetView>
  </sheetViews>
  <sheetFormatPr defaultRowHeight="14.5"/>
  <cols>
    <col min="1" max="3" width="8.90625" style="21"/>
    <col min="4" max="4" width="5.1796875" style="21" customWidth="1"/>
    <col min="5" max="5" width="7.36328125" style="21" bestFit="1" customWidth="1"/>
    <col min="6" max="6" width="7" style="21" bestFit="1" customWidth="1"/>
    <col min="7" max="7" width="7.90625" style="21" bestFit="1" customWidth="1"/>
    <col min="8" max="8" width="8.08984375" style="21" customWidth="1"/>
    <col min="9" max="9" width="7.36328125" style="21" bestFit="1" customWidth="1"/>
    <col min="10" max="10" width="7" style="21" bestFit="1" customWidth="1"/>
    <col min="11" max="11" width="7.90625" style="21" bestFit="1" customWidth="1"/>
    <col min="12" max="12" width="8.1796875" style="21" customWidth="1"/>
    <col min="13" max="13" width="7.08984375" style="21" customWidth="1"/>
    <col min="14" max="14" width="7" style="21" customWidth="1"/>
    <col min="15" max="15" width="6" style="21" customWidth="1"/>
    <col min="16" max="16" width="8.90625" style="21"/>
  </cols>
  <sheetData>
    <row r="1" spans="1:16" ht="29">
      <c r="A1" s="12" t="s">
        <v>0</v>
      </c>
      <c r="B1" s="12" t="s">
        <v>4</v>
      </c>
      <c r="C1" s="12" t="s">
        <v>35</v>
      </c>
      <c r="D1" s="18" t="s">
        <v>34</v>
      </c>
      <c r="E1" s="19" t="s">
        <v>31</v>
      </c>
      <c r="F1" s="12" t="s">
        <v>33</v>
      </c>
      <c r="G1" s="12" t="s">
        <v>32</v>
      </c>
      <c r="H1" s="20" t="s">
        <v>30</v>
      </c>
      <c r="I1" s="45" t="s">
        <v>31</v>
      </c>
      <c r="J1" s="12" t="s">
        <v>33</v>
      </c>
      <c r="K1" s="12" t="s">
        <v>32</v>
      </c>
      <c r="L1" s="18" t="s">
        <v>30</v>
      </c>
      <c r="M1" s="19" t="s">
        <v>31</v>
      </c>
      <c r="N1" s="12" t="s">
        <v>33</v>
      </c>
      <c r="O1" s="12" t="s">
        <v>32</v>
      </c>
      <c r="P1" s="20" t="s">
        <v>30</v>
      </c>
    </row>
    <row r="2" spans="1:16">
      <c r="A2" s="159" t="s">
        <v>11</v>
      </c>
      <c r="B2" s="3">
        <v>91</v>
      </c>
      <c r="C2" s="17">
        <f>SUM(H2,L2,P2)</f>
        <v>0</v>
      </c>
      <c r="D2" s="7">
        <v>0</v>
      </c>
      <c r="E2" s="8">
        <v>0</v>
      </c>
      <c r="F2" s="4">
        <v>0</v>
      </c>
      <c r="G2" s="4">
        <v>0</v>
      </c>
      <c r="H2" s="22">
        <f t="shared" ref="H2:H68" si="0">F2*G2*E2*0.52</f>
        <v>0</v>
      </c>
      <c r="I2" s="46">
        <v>0</v>
      </c>
      <c r="J2" s="4">
        <v>0</v>
      </c>
      <c r="K2" s="4">
        <v>0</v>
      </c>
      <c r="L2" s="7">
        <f t="shared" ref="L2:L68" si="1">J2*K2*I2*0.52</f>
        <v>0</v>
      </c>
      <c r="M2" s="8">
        <v>0</v>
      </c>
      <c r="N2" s="4">
        <v>0</v>
      </c>
      <c r="O2" s="4">
        <v>0</v>
      </c>
      <c r="P2" s="22">
        <f t="shared" ref="P2:P48" si="2">N2*O2*M2*0.52</f>
        <v>0</v>
      </c>
    </row>
    <row r="3" spans="1:16">
      <c r="A3" s="159"/>
      <c r="B3" s="4">
        <v>92</v>
      </c>
      <c r="C3" s="17">
        <f t="shared" ref="C3:C8" si="3">SUM(H3,L3,P3)</f>
        <v>0</v>
      </c>
      <c r="D3" s="7">
        <v>0</v>
      </c>
      <c r="E3" s="8">
        <v>0</v>
      </c>
      <c r="F3" s="4">
        <v>0</v>
      </c>
      <c r="G3" s="4">
        <v>0</v>
      </c>
      <c r="H3" s="22">
        <f t="shared" si="0"/>
        <v>0</v>
      </c>
      <c r="I3" s="46">
        <v>0</v>
      </c>
      <c r="J3" s="4">
        <v>0</v>
      </c>
      <c r="K3" s="4">
        <v>0</v>
      </c>
      <c r="L3" s="7">
        <f t="shared" si="1"/>
        <v>0</v>
      </c>
      <c r="M3" s="8">
        <v>0</v>
      </c>
      <c r="N3" s="4">
        <v>0</v>
      </c>
      <c r="O3" s="4">
        <v>0</v>
      </c>
      <c r="P3" s="22">
        <f t="shared" si="2"/>
        <v>0</v>
      </c>
    </row>
    <row r="4" spans="1:16">
      <c r="A4" s="159"/>
      <c r="B4" s="3">
        <v>93</v>
      </c>
      <c r="C4" s="17">
        <f t="shared" si="3"/>
        <v>0</v>
      </c>
      <c r="D4" s="7">
        <v>0</v>
      </c>
      <c r="E4" s="8">
        <v>0</v>
      </c>
      <c r="F4" s="4">
        <v>0</v>
      </c>
      <c r="G4" s="4">
        <v>0</v>
      </c>
      <c r="H4" s="22">
        <f t="shared" si="0"/>
        <v>0</v>
      </c>
      <c r="I4" s="46">
        <v>0</v>
      </c>
      <c r="J4" s="4">
        <v>0</v>
      </c>
      <c r="K4" s="4">
        <v>0</v>
      </c>
      <c r="L4" s="7">
        <f t="shared" si="1"/>
        <v>0</v>
      </c>
      <c r="M4" s="8">
        <v>0</v>
      </c>
      <c r="N4" s="4">
        <v>0</v>
      </c>
      <c r="O4" s="4">
        <v>0</v>
      </c>
      <c r="P4" s="22">
        <f t="shared" si="2"/>
        <v>0</v>
      </c>
    </row>
    <row r="5" spans="1:16">
      <c r="A5" s="159"/>
      <c r="B5" s="4">
        <v>94</v>
      </c>
      <c r="C5" s="17">
        <f t="shared" si="3"/>
        <v>0</v>
      </c>
      <c r="D5" s="7">
        <v>0</v>
      </c>
      <c r="E5" s="8">
        <v>0</v>
      </c>
      <c r="F5" s="4">
        <v>0</v>
      </c>
      <c r="G5" s="4">
        <v>0</v>
      </c>
      <c r="H5" s="22">
        <f t="shared" si="0"/>
        <v>0</v>
      </c>
      <c r="I5" s="46">
        <v>0</v>
      </c>
      <c r="J5" s="4">
        <v>0</v>
      </c>
      <c r="K5" s="4">
        <v>0</v>
      </c>
      <c r="L5" s="7">
        <f t="shared" si="1"/>
        <v>0</v>
      </c>
      <c r="M5" s="8">
        <v>0</v>
      </c>
      <c r="N5" s="4">
        <v>0</v>
      </c>
      <c r="O5" s="4">
        <v>0</v>
      </c>
      <c r="P5" s="22">
        <f t="shared" si="2"/>
        <v>0</v>
      </c>
    </row>
    <row r="6" spans="1:16">
      <c r="A6" s="159" t="s">
        <v>12</v>
      </c>
      <c r="B6" s="3">
        <v>95</v>
      </c>
      <c r="C6" s="17">
        <f t="shared" si="3"/>
        <v>0</v>
      </c>
      <c r="D6" s="7">
        <v>0</v>
      </c>
      <c r="E6" s="8">
        <v>0</v>
      </c>
      <c r="F6" s="4">
        <v>0</v>
      </c>
      <c r="G6" s="4">
        <v>0</v>
      </c>
      <c r="H6" s="22">
        <f t="shared" si="0"/>
        <v>0</v>
      </c>
      <c r="I6" s="46">
        <v>0</v>
      </c>
      <c r="J6" s="4">
        <v>0</v>
      </c>
      <c r="K6" s="4">
        <v>0</v>
      </c>
      <c r="L6" s="7">
        <f t="shared" si="1"/>
        <v>0</v>
      </c>
      <c r="M6" s="8">
        <v>0</v>
      </c>
      <c r="N6" s="4">
        <v>0</v>
      </c>
      <c r="O6" s="4">
        <v>0</v>
      </c>
      <c r="P6" s="22">
        <f t="shared" si="2"/>
        <v>0</v>
      </c>
    </row>
    <row r="7" spans="1:16">
      <c r="A7" s="159"/>
      <c r="B7" s="4">
        <v>96</v>
      </c>
      <c r="C7" s="17">
        <f t="shared" si="3"/>
        <v>0.30767359999999999</v>
      </c>
      <c r="D7" s="30">
        <v>1</v>
      </c>
      <c r="E7" s="31">
        <v>0.2</v>
      </c>
      <c r="F7" s="32">
        <v>1.72</v>
      </c>
      <c r="G7" s="32">
        <v>1.72</v>
      </c>
      <c r="H7" s="38">
        <f t="shared" si="0"/>
        <v>0.30767359999999999</v>
      </c>
      <c r="I7" s="46">
        <v>0</v>
      </c>
      <c r="J7" s="4">
        <v>0</v>
      </c>
      <c r="K7" s="4">
        <v>0</v>
      </c>
      <c r="L7" s="7">
        <f t="shared" si="1"/>
        <v>0</v>
      </c>
      <c r="M7" s="8">
        <v>0</v>
      </c>
      <c r="N7" s="4">
        <v>0</v>
      </c>
      <c r="O7" s="4">
        <v>0</v>
      </c>
      <c r="P7" s="22">
        <f t="shared" si="2"/>
        <v>0</v>
      </c>
    </row>
    <row r="8" spans="1:16">
      <c r="A8" s="159"/>
      <c r="B8" s="3">
        <v>97</v>
      </c>
      <c r="C8" s="17">
        <f t="shared" si="3"/>
        <v>0</v>
      </c>
      <c r="D8" s="7">
        <v>0</v>
      </c>
      <c r="E8" s="8">
        <v>0</v>
      </c>
      <c r="F8" s="4">
        <v>0</v>
      </c>
      <c r="G8" s="4">
        <v>0</v>
      </c>
      <c r="H8" s="22">
        <f t="shared" si="0"/>
        <v>0</v>
      </c>
      <c r="I8" s="46">
        <v>0</v>
      </c>
      <c r="J8" s="4">
        <v>0</v>
      </c>
      <c r="K8" s="4">
        <v>0</v>
      </c>
      <c r="L8" s="7">
        <f t="shared" si="1"/>
        <v>0</v>
      </c>
      <c r="M8" s="8">
        <v>0</v>
      </c>
      <c r="N8" s="4">
        <v>0</v>
      </c>
      <c r="O8" s="4">
        <v>0</v>
      </c>
      <c r="P8" s="22">
        <f t="shared" si="2"/>
        <v>0</v>
      </c>
    </row>
    <row r="9" spans="1:16">
      <c r="A9" s="159"/>
      <c r="B9" s="4">
        <v>98</v>
      </c>
      <c r="C9" s="17">
        <f>SUM(H9,L9,P9,H10)</f>
        <v>1.5043807999999996</v>
      </c>
      <c r="D9" s="23">
        <v>4</v>
      </c>
      <c r="E9" s="24">
        <v>0.2</v>
      </c>
      <c r="F9" s="25">
        <v>1.3</v>
      </c>
      <c r="G9" s="25">
        <v>1.3</v>
      </c>
      <c r="H9" s="26">
        <f t="shared" si="0"/>
        <v>0.17576000000000006</v>
      </c>
      <c r="I9" s="47">
        <v>0.2</v>
      </c>
      <c r="J9" s="25">
        <v>2.2599999999999998</v>
      </c>
      <c r="K9" s="25">
        <v>2.2599999999999998</v>
      </c>
      <c r="L9" s="23">
        <f t="shared" si="1"/>
        <v>0.53119039999999984</v>
      </c>
      <c r="M9" s="24">
        <v>0.2</v>
      </c>
      <c r="N9" s="25">
        <v>2.2599999999999998</v>
      </c>
      <c r="O9" s="25">
        <v>2.2599999999999998</v>
      </c>
      <c r="P9" s="26">
        <f t="shared" si="2"/>
        <v>0.53119039999999984</v>
      </c>
    </row>
    <row r="10" spans="1:16">
      <c r="A10" s="159"/>
      <c r="B10" s="4"/>
      <c r="C10" s="17"/>
      <c r="D10" s="23"/>
      <c r="E10" s="24">
        <v>0.2</v>
      </c>
      <c r="F10" s="25">
        <v>1.6</v>
      </c>
      <c r="G10" s="25">
        <v>1.6</v>
      </c>
      <c r="H10" s="26">
        <f>F10*G10*E10*0.52</f>
        <v>0.26624000000000009</v>
      </c>
      <c r="I10" s="47"/>
      <c r="J10" s="25"/>
      <c r="K10" s="25"/>
      <c r="L10" s="23"/>
      <c r="M10" s="24"/>
      <c r="N10" s="25"/>
      <c r="O10" s="25"/>
      <c r="P10" s="26"/>
    </row>
    <row r="11" spans="1:16">
      <c r="A11" s="159"/>
      <c r="B11" s="3">
        <v>99</v>
      </c>
      <c r="C11" s="17">
        <f>SUM(H11,L11,P11,H12,L12,P12)</f>
        <v>7.6650142400000005</v>
      </c>
      <c r="D11" s="23">
        <v>6</v>
      </c>
      <c r="E11" s="24">
        <v>1.08</v>
      </c>
      <c r="F11" s="25">
        <v>3.18</v>
      </c>
      <c r="G11" s="25">
        <v>3.18</v>
      </c>
      <c r="H11" s="26">
        <f t="shared" si="0"/>
        <v>5.6791238400000008</v>
      </c>
      <c r="I11" s="47">
        <v>0.5</v>
      </c>
      <c r="J11" s="25">
        <v>2.37</v>
      </c>
      <c r="K11" s="25">
        <v>2.37</v>
      </c>
      <c r="L11" s="23">
        <f t="shared" si="1"/>
        <v>1.4603940000000002</v>
      </c>
      <c r="M11" s="24">
        <v>0.2</v>
      </c>
      <c r="N11" s="25">
        <v>1.78</v>
      </c>
      <c r="O11" s="25">
        <v>1.78</v>
      </c>
      <c r="P11" s="26">
        <f t="shared" si="2"/>
        <v>0.32951360000000002</v>
      </c>
    </row>
    <row r="12" spans="1:16">
      <c r="A12" s="159"/>
      <c r="B12" s="3"/>
      <c r="C12" s="17"/>
      <c r="D12" s="23"/>
      <c r="E12" s="24">
        <v>0.1</v>
      </c>
      <c r="F12" s="25">
        <v>1.33</v>
      </c>
      <c r="G12" s="25">
        <v>1.33</v>
      </c>
      <c r="H12" s="26">
        <f t="shared" ref="H12" si="4">F12*G12*E12*0.52</f>
        <v>9.1982800000000017E-2</v>
      </c>
      <c r="I12" s="47">
        <v>0.1</v>
      </c>
      <c r="J12" s="25">
        <v>1</v>
      </c>
      <c r="K12" s="25">
        <v>1</v>
      </c>
      <c r="L12" s="26">
        <f t="shared" ref="L12" si="5">J12*K12*I12*0.52</f>
        <v>5.2000000000000005E-2</v>
      </c>
      <c r="M12" s="24">
        <v>0.1</v>
      </c>
      <c r="N12" s="25">
        <v>1</v>
      </c>
      <c r="O12" s="25">
        <v>1</v>
      </c>
      <c r="P12" s="26">
        <f t="shared" ref="P12" si="6">N12*O12*M12*0.52</f>
        <v>5.2000000000000005E-2</v>
      </c>
    </row>
    <row r="13" spans="1:16">
      <c r="A13" s="159"/>
      <c r="B13" s="4">
        <v>100</v>
      </c>
      <c r="C13" s="17">
        <f>SUM(H13,L13,P13)</f>
        <v>0.31850000000000006</v>
      </c>
      <c r="D13" s="30">
        <v>1</v>
      </c>
      <c r="E13" s="31">
        <v>0.2</v>
      </c>
      <c r="F13" s="32">
        <v>1.75</v>
      </c>
      <c r="G13" s="32">
        <v>1.75</v>
      </c>
      <c r="H13" s="38">
        <f t="shared" si="0"/>
        <v>0.31850000000000006</v>
      </c>
      <c r="I13" s="46">
        <v>0</v>
      </c>
      <c r="J13" s="4">
        <v>0</v>
      </c>
      <c r="K13" s="4">
        <v>0</v>
      </c>
      <c r="L13" s="7">
        <f t="shared" si="1"/>
        <v>0</v>
      </c>
      <c r="M13" s="8">
        <v>0</v>
      </c>
      <c r="N13" s="4">
        <v>0</v>
      </c>
      <c r="O13" s="4">
        <v>0</v>
      </c>
      <c r="P13" s="22">
        <f t="shared" si="2"/>
        <v>0</v>
      </c>
    </row>
    <row r="14" spans="1:16">
      <c r="A14" s="159" t="s">
        <v>13</v>
      </c>
      <c r="B14" s="3">
        <v>101</v>
      </c>
      <c r="C14" s="17">
        <f t="shared" ref="C14:C20" si="7">SUM(H14,L14,P14)</f>
        <v>0</v>
      </c>
      <c r="D14" s="7">
        <v>0</v>
      </c>
      <c r="E14" s="8">
        <v>0</v>
      </c>
      <c r="F14" s="4">
        <v>0</v>
      </c>
      <c r="G14" s="4">
        <v>0</v>
      </c>
      <c r="H14" s="22">
        <f t="shared" si="0"/>
        <v>0</v>
      </c>
      <c r="I14" s="46">
        <v>0</v>
      </c>
      <c r="J14" s="4">
        <v>0</v>
      </c>
      <c r="K14" s="4">
        <v>0</v>
      </c>
      <c r="L14" s="7">
        <f t="shared" si="1"/>
        <v>0</v>
      </c>
      <c r="M14" s="8">
        <v>0</v>
      </c>
      <c r="N14" s="4">
        <v>0</v>
      </c>
      <c r="O14" s="4">
        <v>0</v>
      </c>
      <c r="P14" s="22">
        <f t="shared" si="2"/>
        <v>0</v>
      </c>
    </row>
    <row r="15" spans="1:16">
      <c r="A15" s="159"/>
      <c r="B15" s="4">
        <v>102</v>
      </c>
      <c r="C15" s="17">
        <f t="shared" si="7"/>
        <v>0</v>
      </c>
      <c r="D15" s="7">
        <v>0</v>
      </c>
      <c r="E15" s="8">
        <v>0</v>
      </c>
      <c r="F15" s="4">
        <v>0</v>
      </c>
      <c r="G15" s="4">
        <v>0</v>
      </c>
      <c r="H15" s="22">
        <f t="shared" si="0"/>
        <v>0</v>
      </c>
      <c r="I15" s="46">
        <v>0</v>
      </c>
      <c r="J15" s="4">
        <v>0</v>
      </c>
      <c r="K15" s="4">
        <v>0</v>
      </c>
      <c r="L15" s="7">
        <f t="shared" si="1"/>
        <v>0</v>
      </c>
      <c r="M15" s="8">
        <v>0</v>
      </c>
      <c r="N15" s="4">
        <v>0</v>
      </c>
      <c r="O15" s="4">
        <v>0</v>
      </c>
      <c r="P15" s="22">
        <f t="shared" si="2"/>
        <v>0</v>
      </c>
    </row>
    <row r="16" spans="1:16">
      <c r="A16" s="159"/>
      <c r="B16" s="3">
        <v>103</v>
      </c>
      <c r="C16" s="17">
        <f t="shared" si="7"/>
        <v>0</v>
      </c>
      <c r="D16" s="7">
        <v>0</v>
      </c>
      <c r="E16" s="8">
        <v>0</v>
      </c>
      <c r="F16" s="4">
        <v>0</v>
      </c>
      <c r="G16" s="4">
        <v>0</v>
      </c>
      <c r="H16" s="22">
        <f t="shared" si="0"/>
        <v>0</v>
      </c>
      <c r="I16" s="46">
        <v>0</v>
      </c>
      <c r="J16" s="4">
        <v>0</v>
      </c>
      <c r="K16" s="4">
        <v>0</v>
      </c>
      <c r="L16" s="7">
        <f t="shared" si="1"/>
        <v>0</v>
      </c>
      <c r="M16" s="8">
        <v>0</v>
      </c>
      <c r="N16" s="4">
        <v>0</v>
      </c>
      <c r="O16" s="4">
        <v>0</v>
      </c>
      <c r="P16" s="22">
        <f t="shared" si="2"/>
        <v>0</v>
      </c>
    </row>
    <row r="17" spans="1:16">
      <c r="A17" s="159"/>
      <c r="B17" s="4">
        <v>104</v>
      </c>
      <c r="C17" s="17">
        <f t="shared" si="7"/>
        <v>0</v>
      </c>
      <c r="D17" s="7">
        <v>0</v>
      </c>
      <c r="E17" s="8">
        <v>0</v>
      </c>
      <c r="F17" s="4">
        <v>0</v>
      </c>
      <c r="G17" s="4">
        <v>0</v>
      </c>
      <c r="H17" s="22">
        <f t="shared" si="0"/>
        <v>0</v>
      </c>
      <c r="I17" s="46">
        <v>0</v>
      </c>
      <c r="J17" s="4">
        <v>0</v>
      </c>
      <c r="K17" s="4">
        <v>0</v>
      </c>
      <c r="L17" s="7">
        <f t="shared" si="1"/>
        <v>0</v>
      </c>
      <c r="M17" s="8">
        <v>0</v>
      </c>
      <c r="N17" s="4">
        <v>0</v>
      </c>
      <c r="O17" s="4">
        <v>0</v>
      </c>
      <c r="P17" s="22">
        <f t="shared" si="2"/>
        <v>0</v>
      </c>
    </row>
    <row r="18" spans="1:16">
      <c r="A18" s="159" t="s">
        <v>14</v>
      </c>
      <c r="B18" s="3">
        <v>105</v>
      </c>
      <c r="C18" s="17">
        <f>SUM(H18,L18,P18,H19)</f>
        <v>1.1255712000000002</v>
      </c>
      <c r="D18" s="23">
        <v>4</v>
      </c>
      <c r="E18" s="24">
        <v>0.2</v>
      </c>
      <c r="F18" s="25">
        <v>1.88</v>
      </c>
      <c r="G18" s="25">
        <v>1.88</v>
      </c>
      <c r="H18" s="26">
        <f t="shared" si="0"/>
        <v>0.3675776</v>
      </c>
      <c r="I18" s="47">
        <v>0.2</v>
      </c>
      <c r="J18" s="25">
        <v>1.8</v>
      </c>
      <c r="K18" s="25">
        <v>1.8</v>
      </c>
      <c r="L18" s="23">
        <f t="shared" si="1"/>
        <v>0.33696000000000009</v>
      </c>
      <c r="M18" s="24">
        <v>0.2</v>
      </c>
      <c r="N18" s="25">
        <v>1.6</v>
      </c>
      <c r="O18" s="25">
        <v>1.6</v>
      </c>
      <c r="P18" s="26">
        <f t="shared" si="2"/>
        <v>0.26624000000000009</v>
      </c>
    </row>
    <row r="19" spans="1:16">
      <c r="A19" s="159"/>
      <c r="B19" s="3"/>
      <c r="C19" s="17"/>
      <c r="D19" s="23"/>
      <c r="E19" s="24">
        <v>0.2</v>
      </c>
      <c r="F19" s="25">
        <v>1.22</v>
      </c>
      <c r="G19" s="25">
        <v>1.22</v>
      </c>
      <c r="H19" s="26">
        <f t="shared" si="0"/>
        <v>0.1547936</v>
      </c>
      <c r="I19" s="47"/>
      <c r="J19" s="25"/>
      <c r="K19" s="25"/>
      <c r="L19" s="23"/>
      <c r="M19" s="24"/>
      <c r="N19" s="25"/>
      <c r="O19" s="25"/>
      <c r="P19" s="26"/>
    </row>
    <row r="20" spans="1:16">
      <c r="A20" s="159"/>
      <c r="B20" s="4">
        <v>106</v>
      </c>
      <c r="C20" s="17">
        <f t="shared" si="7"/>
        <v>0.39899080000000003</v>
      </c>
      <c r="D20" s="30">
        <v>1</v>
      </c>
      <c r="E20" s="31">
        <v>0.1</v>
      </c>
      <c r="F20" s="32">
        <v>2.77</v>
      </c>
      <c r="G20" s="32">
        <v>2.77</v>
      </c>
      <c r="H20" s="38">
        <f t="shared" si="0"/>
        <v>0.39899080000000003</v>
      </c>
      <c r="I20" s="46">
        <v>0</v>
      </c>
      <c r="J20" s="4">
        <v>0</v>
      </c>
      <c r="K20" s="4">
        <v>0</v>
      </c>
      <c r="L20" s="7">
        <f t="shared" si="1"/>
        <v>0</v>
      </c>
      <c r="M20" s="8">
        <v>0</v>
      </c>
      <c r="N20" s="4">
        <v>0</v>
      </c>
      <c r="O20" s="4">
        <v>0</v>
      </c>
      <c r="P20" s="22">
        <f t="shared" si="2"/>
        <v>0</v>
      </c>
    </row>
    <row r="21" spans="1:16">
      <c r="A21" s="159"/>
      <c r="B21" s="3">
        <v>107</v>
      </c>
      <c r="C21" s="17">
        <f>SUM(H21,L21,P21)</f>
        <v>0.30055999999999999</v>
      </c>
      <c r="D21" s="30">
        <v>1</v>
      </c>
      <c r="E21" s="31">
        <v>0.2</v>
      </c>
      <c r="F21" s="32">
        <v>1.7</v>
      </c>
      <c r="G21" s="32">
        <v>1.7</v>
      </c>
      <c r="H21" s="38">
        <f t="shared" si="0"/>
        <v>0.30055999999999999</v>
      </c>
      <c r="I21" s="46">
        <v>0</v>
      </c>
      <c r="J21" s="4">
        <v>0</v>
      </c>
      <c r="K21" s="4">
        <v>0</v>
      </c>
      <c r="L21" s="7">
        <f t="shared" si="1"/>
        <v>0</v>
      </c>
      <c r="M21" s="8">
        <v>0</v>
      </c>
      <c r="N21" s="4">
        <v>0</v>
      </c>
      <c r="O21" s="4">
        <v>0</v>
      </c>
      <c r="P21" s="22">
        <f t="shared" si="2"/>
        <v>0</v>
      </c>
    </row>
    <row r="22" spans="1:16">
      <c r="A22" s="159"/>
      <c r="B22" s="4">
        <v>108</v>
      </c>
      <c r="C22" s="17">
        <f t="shared" ref="C22:C85" si="8">SUM(H22,L22,P22)</f>
        <v>0</v>
      </c>
      <c r="D22" s="7">
        <v>0</v>
      </c>
      <c r="E22" s="8">
        <v>0</v>
      </c>
      <c r="F22" s="4">
        <v>0</v>
      </c>
      <c r="G22" s="4">
        <v>0</v>
      </c>
      <c r="H22" s="22">
        <f t="shared" si="0"/>
        <v>0</v>
      </c>
      <c r="I22" s="46">
        <v>0</v>
      </c>
      <c r="J22" s="4">
        <v>0</v>
      </c>
      <c r="K22" s="4">
        <v>0</v>
      </c>
      <c r="L22" s="7">
        <f t="shared" si="1"/>
        <v>0</v>
      </c>
      <c r="M22" s="8">
        <v>0</v>
      </c>
      <c r="N22" s="4">
        <v>0</v>
      </c>
      <c r="O22" s="4">
        <v>0</v>
      </c>
      <c r="P22" s="22">
        <f t="shared" si="2"/>
        <v>0</v>
      </c>
    </row>
    <row r="23" spans="1:16">
      <c r="A23" s="159"/>
      <c r="B23" s="3">
        <v>109</v>
      </c>
      <c r="C23" s="17">
        <f t="shared" si="8"/>
        <v>0.69264000000000014</v>
      </c>
      <c r="D23" s="30">
        <v>2</v>
      </c>
      <c r="E23" s="31">
        <v>0.2</v>
      </c>
      <c r="F23" s="32">
        <v>1.5</v>
      </c>
      <c r="G23" s="32">
        <v>1.5</v>
      </c>
      <c r="H23" s="38">
        <f t="shared" si="0"/>
        <v>0.23400000000000001</v>
      </c>
      <c r="I23" s="48">
        <v>0.2</v>
      </c>
      <c r="J23" s="32">
        <v>2.1</v>
      </c>
      <c r="K23" s="32">
        <v>2.1</v>
      </c>
      <c r="L23" s="30">
        <f t="shared" si="1"/>
        <v>0.4586400000000001</v>
      </c>
      <c r="M23" s="8">
        <v>0</v>
      </c>
      <c r="N23" s="4">
        <v>0</v>
      </c>
      <c r="O23" s="4">
        <v>0</v>
      </c>
      <c r="P23" s="22">
        <f t="shared" si="2"/>
        <v>0</v>
      </c>
    </row>
    <row r="24" spans="1:16">
      <c r="A24" s="159"/>
      <c r="B24" s="4">
        <v>110</v>
      </c>
      <c r="C24" s="17">
        <f t="shared" si="8"/>
        <v>0</v>
      </c>
      <c r="D24" s="7">
        <v>0</v>
      </c>
      <c r="E24" s="8">
        <v>0</v>
      </c>
      <c r="F24" s="4">
        <v>0</v>
      </c>
      <c r="G24" s="4">
        <v>0</v>
      </c>
      <c r="H24" s="22">
        <f t="shared" si="0"/>
        <v>0</v>
      </c>
      <c r="I24" s="46">
        <v>0</v>
      </c>
      <c r="J24" s="4">
        <v>0</v>
      </c>
      <c r="K24" s="4">
        <v>0</v>
      </c>
      <c r="L24" s="7">
        <f t="shared" si="1"/>
        <v>0</v>
      </c>
      <c r="M24" s="8">
        <v>0</v>
      </c>
      <c r="N24" s="4">
        <v>0</v>
      </c>
      <c r="O24" s="4">
        <v>0</v>
      </c>
      <c r="P24" s="22">
        <f t="shared" si="2"/>
        <v>0</v>
      </c>
    </row>
    <row r="25" spans="1:16">
      <c r="A25" s="159" t="s">
        <v>15</v>
      </c>
      <c r="B25" s="3">
        <v>111</v>
      </c>
      <c r="C25" s="17">
        <f t="shared" si="8"/>
        <v>0</v>
      </c>
      <c r="D25" s="7">
        <v>0</v>
      </c>
      <c r="E25" s="8">
        <v>0</v>
      </c>
      <c r="F25" s="4">
        <v>0</v>
      </c>
      <c r="G25" s="4">
        <v>0</v>
      </c>
      <c r="H25" s="22">
        <f t="shared" si="0"/>
        <v>0</v>
      </c>
      <c r="I25" s="46">
        <v>0</v>
      </c>
      <c r="J25" s="4">
        <v>0</v>
      </c>
      <c r="K25" s="4">
        <v>0</v>
      </c>
      <c r="L25" s="7">
        <f t="shared" si="1"/>
        <v>0</v>
      </c>
      <c r="M25" s="8">
        <v>0</v>
      </c>
      <c r="N25" s="4">
        <v>0</v>
      </c>
      <c r="O25" s="4">
        <v>0</v>
      </c>
      <c r="P25" s="22">
        <f t="shared" si="2"/>
        <v>0</v>
      </c>
    </row>
    <row r="26" spans="1:16">
      <c r="A26" s="159"/>
      <c r="B26" s="4">
        <v>112</v>
      </c>
      <c r="C26" s="17">
        <f t="shared" si="8"/>
        <v>0</v>
      </c>
      <c r="D26" s="7">
        <v>0</v>
      </c>
      <c r="E26" s="8">
        <v>0</v>
      </c>
      <c r="F26" s="4">
        <v>0</v>
      </c>
      <c r="G26" s="4">
        <v>0</v>
      </c>
      <c r="H26" s="22">
        <f t="shared" si="0"/>
        <v>0</v>
      </c>
      <c r="I26" s="46">
        <v>0</v>
      </c>
      <c r="J26" s="4">
        <v>0</v>
      </c>
      <c r="K26" s="4">
        <v>0</v>
      </c>
      <c r="L26" s="7">
        <f t="shared" si="1"/>
        <v>0</v>
      </c>
      <c r="M26" s="8">
        <v>0</v>
      </c>
      <c r="N26" s="4">
        <v>0</v>
      </c>
      <c r="O26" s="4">
        <v>0</v>
      </c>
      <c r="P26" s="22">
        <f t="shared" si="2"/>
        <v>0</v>
      </c>
    </row>
    <row r="27" spans="1:16">
      <c r="A27" s="159"/>
      <c r="B27" s="3">
        <v>113</v>
      </c>
      <c r="C27" s="17">
        <f t="shared" si="8"/>
        <v>0</v>
      </c>
      <c r="D27" s="7">
        <v>0</v>
      </c>
      <c r="E27" s="8">
        <v>0</v>
      </c>
      <c r="F27" s="4">
        <v>0</v>
      </c>
      <c r="G27" s="4">
        <v>0</v>
      </c>
      <c r="H27" s="22">
        <f t="shared" si="0"/>
        <v>0</v>
      </c>
      <c r="I27" s="46">
        <v>0</v>
      </c>
      <c r="J27" s="4">
        <v>0</v>
      </c>
      <c r="K27" s="4">
        <v>0</v>
      </c>
      <c r="L27" s="7">
        <f t="shared" si="1"/>
        <v>0</v>
      </c>
      <c r="M27" s="8">
        <v>0</v>
      </c>
      <c r="N27" s="4">
        <v>0</v>
      </c>
      <c r="O27" s="4">
        <v>0</v>
      </c>
      <c r="P27" s="22">
        <f t="shared" si="2"/>
        <v>0</v>
      </c>
    </row>
    <row r="28" spans="1:16">
      <c r="A28" s="159"/>
      <c r="B28" s="4">
        <v>114</v>
      </c>
      <c r="C28" s="17">
        <f t="shared" si="8"/>
        <v>0</v>
      </c>
      <c r="D28" s="7">
        <v>0</v>
      </c>
      <c r="E28" s="8">
        <v>0</v>
      </c>
      <c r="F28" s="4">
        <v>0</v>
      </c>
      <c r="G28" s="4">
        <v>0</v>
      </c>
      <c r="H28" s="22">
        <f t="shared" si="0"/>
        <v>0</v>
      </c>
      <c r="I28" s="46">
        <v>0</v>
      </c>
      <c r="J28" s="4">
        <v>0</v>
      </c>
      <c r="K28" s="4">
        <v>0</v>
      </c>
      <c r="L28" s="7">
        <f t="shared" si="1"/>
        <v>0</v>
      </c>
      <c r="M28" s="8">
        <v>0</v>
      </c>
      <c r="N28" s="4">
        <v>0</v>
      </c>
      <c r="O28" s="4">
        <v>0</v>
      </c>
      <c r="P28" s="22">
        <f t="shared" si="2"/>
        <v>0</v>
      </c>
    </row>
    <row r="29" spans="1:16">
      <c r="A29" s="159" t="s">
        <v>16</v>
      </c>
      <c r="B29" s="3">
        <v>115</v>
      </c>
      <c r="C29" s="17">
        <f t="shared" si="8"/>
        <v>0</v>
      </c>
      <c r="D29" s="7">
        <v>0</v>
      </c>
      <c r="E29" s="8">
        <v>0</v>
      </c>
      <c r="F29" s="4">
        <v>0</v>
      </c>
      <c r="G29" s="4">
        <v>0</v>
      </c>
      <c r="H29" s="22">
        <f t="shared" si="0"/>
        <v>0</v>
      </c>
      <c r="I29" s="46">
        <v>0</v>
      </c>
      <c r="J29" s="4">
        <v>0</v>
      </c>
      <c r="K29" s="4">
        <v>0</v>
      </c>
      <c r="L29" s="7">
        <f t="shared" si="1"/>
        <v>0</v>
      </c>
      <c r="M29" s="8">
        <v>0</v>
      </c>
      <c r="N29" s="4">
        <v>0</v>
      </c>
      <c r="O29" s="4">
        <v>0</v>
      </c>
      <c r="P29" s="22">
        <f t="shared" si="2"/>
        <v>0</v>
      </c>
    </row>
    <row r="30" spans="1:16">
      <c r="A30" s="159"/>
      <c r="B30" s="4">
        <v>116</v>
      </c>
      <c r="C30" s="17">
        <f t="shared" si="8"/>
        <v>0</v>
      </c>
      <c r="D30" s="7">
        <v>0</v>
      </c>
      <c r="E30" s="8">
        <v>0</v>
      </c>
      <c r="F30" s="4">
        <v>0</v>
      </c>
      <c r="G30" s="4">
        <v>0</v>
      </c>
      <c r="H30" s="22">
        <f t="shared" si="0"/>
        <v>0</v>
      </c>
      <c r="I30" s="46">
        <v>0</v>
      </c>
      <c r="J30" s="4">
        <v>0</v>
      </c>
      <c r="K30" s="4">
        <v>0</v>
      </c>
      <c r="L30" s="7">
        <f t="shared" si="1"/>
        <v>0</v>
      </c>
      <c r="M30" s="8">
        <v>0</v>
      </c>
      <c r="N30" s="4">
        <v>0</v>
      </c>
      <c r="O30" s="4">
        <v>0</v>
      </c>
      <c r="P30" s="22">
        <f t="shared" si="2"/>
        <v>0</v>
      </c>
    </row>
    <row r="31" spans="1:16">
      <c r="A31" s="159"/>
      <c r="B31" s="3">
        <v>117</v>
      </c>
      <c r="C31" s="17">
        <f t="shared" si="8"/>
        <v>0</v>
      </c>
      <c r="D31" s="7">
        <v>0</v>
      </c>
      <c r="E31" s="8">
        <v>0</v>
      </c>
      <c r="F31" s="4">
        <v>0</v>
      </c>
      <c r="G31" s="4">
        <v>0</v>
      </c>
      <c r="H31" s="22">
        <f t="shared" si="0"/>
        <v>0</v>
      </c>
      <c r="I31" s="46">
        <v>0</v>
      </c>
      <c r="J31" s="4">
        <v>0</v>
      </c>
      <c r="K31" s="4">
        <v>0</v>
      </c>
      <c r="L31" s="7">
        <f t="shared" si="1"/>
        <v>0</v>
      </c>
      <c r="M31" s="8">
        <v>0</v>
      </c>
      <c r="N31" s="4">
        <v>0</v>
      </c>
      <c r="O31" s="4">
        <v>0</v>
      </c>
      <c r="P31" s="22">
        <f t="shared" si="2"/>
        <v>0</v>
      </c>
    </row>
    <row r="32" spans="1:16">
      <c r="A32" s="159"/>
      <c r="B32" s="4">
        <v>118</v>
      </c>
      <c r="C32" s="17">
        <f t="shared" si="8"/>
        <v>0.60580000000000012</v>
      </c>
      <c r="D32" s="30">
        <v>2</v>
      </c>
      <c r="E32" s="31">
        <v>0.2</v>
      </c>
      <c r="F32" s="32">
        <v>1.85</v>
      </c>
      <c r="G32" s="32">
        <v>1.85</v>
      </c>
      <c r="H32" s="38">
        <f t="shared" si="0"/>
        <v>0.35594000000000009</v>
      </c>
      <c r="I32" s="48">
        <v>0.2</v>
      </c>
      <c r="J32" s="32">
        <v>1.55</v>
      </c>
      <c r="K32" s="32">
        <v>1.55</v>
      </c>
      <c r="L32" s="30">
        <f t="shared" si="1"/>
        <v>0.24986000000000005</v>
      </c>
      <c r="M32" s="8">
        <v>0</v>
      </c>
      <c r="N32" s="4">
        <v>0</v>
      </c>
      <c r="O32" s="4">
        <v>0</v>
      </c>
      <c r="P32" s="22">
        <f t="shared" si="2"/>
        <v>0</v>
      </c>
    </row>
    <row r="33" spans="1:16">
      <c r="A33" s="159"/>
      <c r="B33" s="3">
        <v>119</v>
      </c>
      <c r="C33" s="17">
        <f t="shared" si="8"/>
        <v>0.21964800000000004</v>
      </c>
      <c r="D33" s="30">
        <v>1</v>
      </c>
      <c r="E33" s="31">
        <v>0.2</v>
      </c>
      <c r="F33" s="32">
        <v>1.92</v>
      </c>
      <c r="G33" s="32">
        <v>1.1000000000000001</v>
      </c>
      <c r="H33" s="38">
        <f t="shared" si="0"/>
        <v>0.21964800000000004</v>
      </c>
      <c r="I33" s="46">
        <v>0</v>
      </c>
      <c r="J33" s="4">
        <v>0</v>
      </c>
      <c r="K33" s="4">
        <v>0</v>
      </c>
      <c r="L33" s="7">
        <f t="shared" si="1"/>
        <v>0</v>
      </c>
      <c r="M33" s="8">
        <v>0</v>
      </c>
      <c r="N33" s="4">
        <v>0</v>
      </c>
      <c r="O33" s="4">
        <v>0</v>
      </c>
      <c r="P33" s="22">
        <f t="shared" si="2"/>
        <v>0</v>
      </c>
    </row>
    <row r="34" spans="1:16">
      <c r="A34" s="159"/>
      <c r="B34" s="4">
        <v>120</v>
      </c>
      <c r="C34" s="17">
        <f t="shared" si="8"/>
        <v>0</v>
      </c>
      <c r="D34" s="7">
        <v>0</v>
      </c>
      <c r="E34" s="8">
        <v>0</v>
      </c>
      <c r="F34" s="4">
        <v>0</v>
      </c>
      <c r="G34" s="4">
        <v>0</v>
      </c>
      <c r="H34" s="22">
        <f t="shared" si="0"/>
        <v>0</v>
      </c>
      <c r="I34" s="46">
        <v>0</v>
      </c>
      <c r="J34" s="4">
        <v>0</v>
      </c>
      <c r="K34" s="4">
        <v>0</v>
      </c>
      <c r="L34" s="7">
        <f t="shared" si="1"/>
        <v>0</v>
      </c>
      <c r="M34" s="8">
        <v>0</v>
      </c>
      <c r="N34" s="4">
        <v>0</v>
      </c>
      <c r="O34" s="4">
        <v>0</v>
      </c>
      <c r="P34" s="22">
        <f t="shared" si="2"/>
        <v>0</v>
      </c>
    </row>
    <row r="35" spans="1:16">
      <c r="A35" s="159" t="s">
        <v>17</v>
      </c>
      <c r="B35" s="3">
        <v>121</v>
      </c>
      <c r="C35" s="17">
        <f t="shared" si="8"/>
        <v>0</v>
      </c>
      <c r="D35" s="7">
        <v>0</v>
      </c>
      <c r="E35" s="8">
        <v>0</v>
      </c>
      <c r="F35" s="4">
        <v>0</v>
      </c>
      <c r="G35" s="4">
        <v>0</v>
      </c>
      <c r="H35" s="22">
        <f t="shared" si="0"/>
        <v>0</v>
      </c>
      <c r="I35" s="46">
        <v>0</v>
      </c>
      <c r="J35" s="4">
        <v>0</v>
      </c>
      <c r="K35" s="4">
        <v>0</v>
      </c>
      <c r="L35" s="7">
        <f t="shared" si="1"/>
        <v>0</v>
      </c>
      <c r="M35" s="8">
        <v>0</v>
      </c>
      <c r="N35" s="4">
        <v>0</v>
      </c>
      <c r="O35" s="4">
        <v>0</v>
      </c>
      <c r="P35" s="22">
        <f t="shared" si="2"/>
        <v>0</v>
      </c>
    </row>
    <row r="36" spans="1:16">
      <c r="A36" s="159"/>
      <c r="B36" s="4">
        <v>122</v>
      </c>
      <c r="C36" s="17">
        <f t="shared" si="8"/>
        <v>0</v>
      </c>
      <c r="D36" s="7">
        <v>0</v>
      </c>
      <c r="E36" s="8">
        <v>0</v>
      </c>
      <c r="F36" s="4">
        <v>0</v>
      </c>
      <c r="G36" s="4">
        <v>0</v>
      </c>
      <c r="H36" s="22">
        <f t="shared" si="0"/>
        <v>0</v>
      </c>
      <c r="I36" s="46">
        <v>0</v>
      </c>
      <c r="J36" s="4">
        <v>0</v>
      </c>
      <c r="K36" s="4">
        <v>0</v>
      </c>
      <c r="L36" s="7">
        <f t="shared" si="1"/>
        <v>0</v>
      </c>
      <c r="M36" s="8">
        <v>0</v>
      </c>
      <c r="N36" s="4">
        <v>0</v>
      </c>
      <c r="O36" s="4">
        <v>0</v>
      </c>
      <c r="P36" s="22">
        <f t="shared" si="2"/>
        <v>0</v>
      </c>
    </row>
    <row r="37" spans="1:16">
      <c r="A37" s="159"/>
      <c r="B37" s="3">
        <v>123</v>
      </c>
      <c r="C37" s="17">
        <f t="shared" si="8"/>
        <v>0</v>
      </c>
      <c r="D37" s="7">
        <v>0</v>
      </c>
      <c r="E37" s="8">
        <v>0</v>
      </c>
      <c r="F37" s="4">
        <v>0</v>
      </c>
      <c r="G37" s="4">
        <v>0</v>
      </c>
      <c r="H37" s="22">
        <f t="shared" si="0"/>
        <v>0</v>
      </c>
      <c r="I37" s="46">
        <v>0</v>
      </c>
      <c r="J37" s="4">
        <v>0</v>
      </c>
      <c r="K37" s="4">
        <v>0</v>
      </c>
      <c r="L37" s="7">
        <f t="shared" si="1"/>
        <v>0</v>
      </c>
      <c r="M37" s="8">
        <v>0</v>
      </c>
      <c r="N37" s="4">
        <v>0</v>
      </c>
      <c r="O37" s="4">
        <v>0</v>
      </c>
      <c r="P37" s="22">
        <f t="shared" si="2"/>
        <v>0</v>
      </c>
    </row>
    <row r="38" spans="1:16">
      <c r="A38" s="159"/>
      <c r="B38" s="4">
        <v>124</v>
      </c>
      <c r="C38" s="17">
        <f t="shared" si="8"/>
        <v>0</v>
      </c>
      <c r="D38" s="7">
        <v>0</v>
      </c>
      <c r="E38" s="8">
        <v>0</v>
      </c>
      <c r="F38" s="4">
        <v>0</v>
      </c>
      <c r="G38" s="4">
        <v>0</v>
      </c>
      <c r="H38" s="22">
        <f t="shared" si="0"/>
        <v>0</v>
      </c>
      <c r="I38" s="46">
        <v>0</v>
      </c>
      <c r="J38" s="4">
        <v>0</v>
      </c>
      <c r="K38" s="4">
        <v>0</v>
      </c>
      <c r="L38" s="7">
        <f t="shared" si="1"/>
        <v>0</v>
      </c>
      <c r="M38" s="8">
        <v>0</v>
      </c>
      <c r="N38" s="4">
        <v>0</v>
      </c>
      <c r="O38" s="4">
        <v>0</v>
      </c>
      <c r="P38" s="22">
        <f t="shared" si="2"/>
        <v>0</v>
      </c>
    </row>
    <row r="39" spans="1:16">
      <c r="A39" s="159"/>
      <c r="B39" s="3">
        <v>125</v>
      </c>
      <c r="C39" s="17">
        <f t="shared" si="8"/>
        <v>0</v>
      </c>
      <c r="D39" s="7">
        <v>0</v>
      </c>
      <c r="E39" s="8">
        <v>0</v>
      </c>
      <c r="F39" s="4">
        <v>0</v>
      </c>
      <c r="G39" s="4">
        <v>0</v>
      </c>
      <c r="H39" s="22">
        <f t="shared" si="0"/>
        <v>0</v>
      </c>
      <c r="I39" s="46">
        <v>0</v>
      </c>
      <c r="J39" s="4">
        <v>0</v>
      </c>
      <c r="K39" s="4">
        <v>0</v>
      </c>
      <c r="L39" s="7">
        <f t="shared" si="1"/>
        <v>0</v>
      </c>
      <c r="M39" s="8">
        <v>0</v>
      </c>
      <c r="N39" s="4">
        <v>0</v>
      </c>
      <c r="O39" s="4">
        <v>0</v>
      </c>
      <c r="P39" s="22">
        <f t="shared" si="2"/>
        <v>0</v>
      </c>
    </row>
    <row r="40" spans="1:16">
      <c r="A40" s="159" t="s">
        <v>18</v>
      </c>
      <c r="B40" s="4">
        <v>131</v>
      </c>
      <c r="C40" s="17">
        <f t="shared" si="8"/>
        <v>1.1120616000000001</v>
      </c>
      <c r="D40" s="30">
        <v>1</v>
      </c>
      <c r="E40" s="31">
        <v>0.2</v>
      </c>
      <c r="F40" s="32">
        <v>3.27</v>
      </c>
      <c r="G40" s="32">
        <v>3.27</v>
      </c>
      <c r="H40" s="38">
        <f t="shared" si="0"/>
        <v>1.1120616000000001</v>
      </c>
      <c r="I40" s="46">
        <v>0</v>
      </c>
      <c r="J40" s="4">
        <v>0</v>
      </c>
      <c r="K40" s="4">
        <v>0</v>
      </c>
      <c r="L40" s="7">
        <f t="shared" si="1"/>
        <v>0</v>
      </c>
      <c r="M40" s="8">
        <v>0</v>
      </c>
      <c r="N40" s="4">
        <v>0</v>
      </c>
      <c r="O40" s="4">
        <v>0</v>
      </c>
      <c r="P40" s="22">
        <f t="shared" si="2"/>
        <v>0</v>
      </c>
    </row>
    <row r="41" spans="1:16">
      <c r="A41" s="159"/>
      <c r="B41" s="3">
        <v>132</v>
      </c>
      <c r="C41" s="17">
        <f t="shared" si="8"/>
        <v>0</v>
      </c>
      <c r="D41" s="34">
        <v>0</v>
      </c>
      <c r="E41" s="39">
        <v>0</v>
      </c>
      <c r="F41" s="17">
        <v>0</v>
      </c>
      <c r="G41" s="17">
        <v>0</v>
      </c>
      <c r="H41" s="40">
        <f t="shared" si="0"/>
        <v>0</v>
      </c>
      <c r="I41" s="49">
        <v>0</v>
      </c>
      <c r="J41" s="17">
        <v>0</v>
      </c>
      <c r="K41" s="17">
        <v>0</v>
      </c>
      <c r="L41" s="34">
        <f t="shared" si="1"/>
        <v>0</v>
      </c>
      <c r="M41" s="39">
        <v>0</v>
      </c>
      <c r="N41" s="17">
        <v>0</v>
      </c>
      <c r="O41" s="17">
        <v>0</v>
      </c>
      <c r="P41" s="40">
        <f t="shared" si="2"/>
        <v>0</v>
      </c>
    </row>
    <row r="42" spans="1:16">
      <c r="A42" s="159"/>
      <c r="B42" s="4">
        <v>133</v>
      </c>
      <c r="C42" s="17">
        <f t="shared" si="8"/>
        <v>0.36367760000000005</v>
      </c>
      <c r="D42" s="30">
        <v>1</v>
      </c>
      <c r="E42" s="31">
        <v>0.2</v>
      </c>
      <c r="F42" s="32">
        <v>1.87</v>
      </c>
      <c r="G42" s="32">
        <v>1.87</v>
      </c>
      <c r="H42" s="38">
        <f t="shared" si="0"/>
        <v>0.36367760000000005</v>
      </c>
      <c r="I42" s="49">
        <v>0</v>
      </c>
      <c r="J42" s="17">
        <v>0</v>
      </c>
      <c r="K42" s="17">
        <v>0</v>
      </c>
      <c r="L42" s="34">
        <f t="shared" si="1"/>
        <v>0</v>
      </c>
      <c r="M42" s="39">
        <v>0</v>
      </c>
      <c r="N42" s="17">
        <v>0</v>
      </c>
      <c r="O42" s="17">
        <v>0</v>
      </c>
      <c r="P42" s="40">
        <f t="shared" si="2"/>
        <v>0</v>
      </c>
    </row>
    <row r="43" spans="1:16">
      <c r="A43" s="159"/>
      <c r="B43" s="3">
        <v>134</v>
      </c>
      <c r="C43" s="17">
        <f t="shared" si="8"/>
        <v>0.45428239999999992</v>
      </c>
      <c r="D43" s="41">
        <v>1</v>
      </c>
      <c r="E43" s="42">
        <v>0.2</v>
      </c>
      <c r="F43" s="43">
        <v>2.09</v>
      </c>
      <c r="G43" s="43">
        <v>2.09</v>
      </c>
      <c r="H43" s="52">
        <f t="shared" si="0"/>
        <v>0.45428239999999992</v>
      </c>
      <c r="I43" s="49">
        <v>0</v>
      </c>
      <c r="J43" s="17">
        <v>0</v>
      </c>
      <c r="K43" s="17">
        <v>0</v>
      </c>
      <c r="L43" s="34">
        <f t="shared" si="1"/>
        <v>0</v>
      </c>
      <c r="M43" s="39">
        <v>0</v>
      </c>
      <c r="N43" s="17">
        <v>0</v>
      </c>
      <c r="O43" s="17">
        <v>0</v>
      </c>
      <c r="P43" s="40">
        <f t="shared" si="2"/>
        <v>0</v>
      </c>
    </row>
    <row r="44" spans="1:16">
      <c r="A44" s="159"/>
      <c r="B44" s="4">
        <v>135</v>
      </c>
      <c r="C44" s="17">
        <f t="shared" si="8"/>
        <v>0.32552000000000003</v>
      </c>
      <c r="D44" s="30">
        <v>2</v>
      </c>
      <c r="E44" s="31">
        <v>0.2</v>
      </c>
      <c r="F44" s="32">
        <v>1.2</v>
      </c>
      <c r="G44" s="32">
        <v>1.2</v>
      </c>
      <c r="H44" s="38">
        <f t="shared" si="0"/>
        <v>0.14976</v>
      </c>
      <c r="I44" s="48">
        <v>0.2</v>
      </c>
      <c r="J44" s="32">
        <v>1.3</v>
      </c>
      <c r="K44" s="32">
        <v>1.3</v>
      </c>
      <c r="L44" s="30">
        <f t="shared" si="1"/>
        <v>0.17576000000000006</v>
      </c>
      <c r="M44" s="39">
        <v>0</v>
      </c>
      <c r="N44" s="17">
        <v>0</v>
      </c>
      <c r="O44" s="17">
        <v>0</v>
      </c>
      <c r="P44" s="40">
        <f t="shared" si="2"/>
        <v>0</v>
      </c>
    </row>
    <row r="45" spans="1:16">
      <c r="A45" s="159"/>
      <c r="B45" s="3">
        <v>136</v>
      </c>
      <c r="C45" s="17">
        <f t="shared" si="8"/>
        <v>0</v>
      </c>
      <c r="D45" s="34">
        <v>0</v>
      </c>
      <c r="E45" s="39">
        <v>0</v>
      </c>
      <c r="F45" s="17">
        <v>0</v>
      </c>
      <c r="G45" s="17">
        <v>0</v>
      </c>
      <c r="H45" s="40">
        <f t="shared" si="0"/>
        <v>0</v>
      </c>
      <c r="I45" s="49">
        <v>0</v>
      </c>
      <c r="J45" s="17">
        <v>0</v>
      </c>
      <c r="K45" s="17">
        <v>0</v>
      </c>
      <c r="L45" s="34">
        <f t="shared" si="1"/>
        <v>0</v>
      </c>
      <c r="M45" s="39">
        <v>0</v>
      </c>
      <c r="N45" s="17">
        <v>0</v>
      </c>
      <c r="O45" s="17">
        <v>0</v>
      </c>
      <c r="P45" s="40">
        <f t="shared" si="2"/>
        <v>0</v>
      </c>
    </row>
    <row r="46" spans="1:16">
      <c r="A46" s="159"/>
      <c r="B46" s="4">
        <v>137</v>
      </c>
      <c r="C46" s="17">
        <f t="shared" si="8"/>
        <v>0</v>
      </c>
      <c r="D46" s="34">
        <v>0</v>
      </c>
      <c r="E46" s="39">
        <v>0</v>
      </c>
      <c r="F46" s="17">
        <v>0</v>
      </c>
      <c r="G46" s="17">
        <v>0</v>
      </c>
      <c r="H46" s="40">
        <f t="shared" si="0"/>
        <v>0</v>
      </c>
      <c r="I46" s="49">
        <v>0</v>
      </c>
      <c r="J46" s="17">
        <v>0</v>
      </c>
      <c r="K46" s="17">
        <v>0</v>
      </c>
      <c r="L46" s="34">
        <f t="shared" si="1"/>
        <v>0</v>
      </c>
      <c r="M46" s="39">
        <v>0</v>
      </c>
      <c r="N46" s="17">
        <v>0</v>
      </c>
      <c r="O46" s="17">
        <v>0</v>
      </c>
      <c r="P46" s="40">
        <f t="shared" si="2"/>
        <v>0</v>
      </c>
    </row>
    <row r="47" spans="1:16">
      <c r="A47" s="159"/>
      <c r="B47" s="3">
        <v>138</v>
      </c>
      <c r="C47" s="17">
        <f t="shared" si="8"/>
        <v>0.37544</v>
      </c>
      <c r="D47" s="30">
        <v>1</v>
      </c>
      <c r="E47" s="31">
        <v>0.2</v>
      </c>
      <c r="F47" s="32">
        <v>1.9</v>
      </c>
      <c r="G47" s="32">
        <v>1.9</v>
      </c>
      <c r="H47" s="38">
        <f t="shared" si="0"/>
        <v>0.37544</v>
      </c>
      <c r="I47" s="49">
        <v>0</v>
      </c>
      <c r="J47" s="17">
        <v>0</v>
      </c>
      <c r="K47" s="17">
        <v>0</v>
      </c>
      <c r="L47" s="34">
        <f t="shared" si="1"/>
        <v>0</v>
      </c>
      <c r="M47" s="39">
        <v>0</v>
      </c>
      <c r="N47" s="17">
        <v>0</v>
      </c>
      <c r="O47" s="17">
        <v>0</v>
      </c>
      <c r="P47" s="40">
        <f t="shared" si="2"/>
        <v>0</v>
      </c>
    </row>
    <row r="48" spans="1:16">
      <c r="A48" s="159"/>
      <c r="B48" s="4">
        <v>139</v>
      </c>
      <c r="C48" s="17">
        <f t="shared" si="8"/>
        <v>0.10400000000000001</v>
      </c>
      <c r="D48" s="30">
        <v>2</v>
      </c>
      <c r="E48" s="31">
        <v>0.1</v>
      </c>
      <c r="F48" s="32">
        <v>1</v>
      </c>
      <c r="G48" s="32">
        <v>1</v>
      </c>
      <c r="H48" s="38">
        <f t="shared" si="0"/>
        <v>5.2000000000000005E-2</v>
      </c>
      <c r="I48" s="48">
        <v>0.1</v>
      </c>
      <c r="J48" s="32">
        <v>1</v>
      </c>
      <c r="K48" s="32">
        <v>1</v>
      </c>
      <c r="L48" s="30">
        <f t="shared" si="1"/>
        <v>5.2000000000000005E-2</v>
      </c>
      <c r="M48" s="39">
        <v>0</v>
      </c>
      <c r="N48" s="17">
        <v>0</v>
      </c>
      <c r="O48" s="17">
        <v>0</v>
      </c>
      <c r="P48" s="40">
        <f t="shared" si="2"/>
        <v>0</v>
      </c>
    </row>
    <row r="49" spans="1:16">
      <c r="A49" s="159"/>
      <c r="B49" s="3">
        <v>140</v>
      </c>
      <c r="C49" s="17">
        <f t="shared" si="8"/>
        <v>0.41600000000000004</v>
      </c>
      <c r="D49" s="30">
        <v>1</v>
      </c>
      <c r="E49" s="31">
        <v>0.2</v>
      </c>
      <c r="F49" s="32">
        <v>2</v>
      </c>
      <c r="G49" s="32">
        <v>2</v>
      </c>
      <c r="H49" s="38">
        <f t="shared" si="0"/>
        <v>0.41600000000000004</v>
      </c>
      <c r="I49" s="49"/>
      <c r="J49" s="17"/>
      <c r="K49" s="17"/>
      <c r="L49" s="34"/>
      <c r="M49" s="39"/>
      <c r="N49" s="17"/>
      <c r="O49" s="17"/>
      <c r="P49" s="40"/>
    </row>
    <row r="50" spans="1:16">
      <c r="A50" s="159"/>
      <c r="B50" s="4">
        <v>141</v>
      </c>
      <c r="C50" s="17">
        <f t="shared" si="8"/>
        <v>0</v>
      </c>
      <c r="D50" s="34">
        <v>0</v>
      </c>
      <c r="E50" s="39">
        <v>0</v>
      </c>
      <c r="F50" s="17">
        <v>0</v>
      </c>
      <c r="G50" s="17">
        <v>0</v>
      </c>
      <c r="H50" s="40">
        <f t="shared" si="0"/>
        <v>0</v>
      </c>
      <c r="I50" s="49">
        <v>0</v>
      </c>
      <c r="J50" s="17">
        <v>0</v>
      </c>
      <c r="K50" s="17">
        <v>0</v>
      </c>
      <c r="L50" s="34">
        <f t="shared" si="1"/>
        <v>0</v>
      </c>
      <c r="M50" s="39">
        <v>0</v>
      </c>
      <c r="N50" s="17">
        <v>0</v>
      </c>
      <c r="O50" s="17">
        <v>0</v>
      </c>
      <c r="P50" s="40">
        <f t="shared" ref="P50:P113" si="9">N50*O50*M50*0.52</f>
        <v>0</v>
      </c>
    </row>
    <row r="51" spans="1:16">
      <c r="A51" s="159"/>
      <c r="B51" s="3">
        <v>142</v>
      </c>
      <c r="C51" s="17">
        <f t="shared" si="8"/>
        <v>0</v>
      </c>
      <c r="D51" s="34">
        <v>0</v>
      </c>
      <c r="E51" s="39">
        <v>0</v>
      </c>
      <c r="F51" s="17">
        <v>0</v>
      </c>
      <c r="G51" s="17">
        <v>0</v>
      </c>
      <c r="H51" s="40">
        <f t="shared" ref="H51" si="10">F51*G51*E51*0.52</f>
        <v>0</v>
      </c>
      <c r="I51" s="49">
        <v>0</v>
      </c>
      <c r="J51" s="17">
        <v>0</v>
      </c>
      <c r="K51" s="17">
        <v>0</v>
      </c>
      <c r="L51" s="34">
        <f t="shared" si="1"/>
        <v>0</v>
      </c>
      <c r="M51" s="39">
        <v>0</v>
      </c>
      <c r="N51" s="17">
        <v>0</v>
      </c>
      <c r="O51" s="17">
        <v>0</v>
      </c>
      <c r="P51" s="40">
        <f t="shared" si="9"/>
        <v>0</v>
      </c>
    </row>
    <row r="52" spans="1:16">
      <c r="A52" s="159"/>
      <c r="B52" s="4">
        <v>143</v>
      </c>
      <c r="C52" s="17">
        <f t="shared" si="8"/>
        <v>0</v>
      </c>
      <c r="D52" s="34">
        <v>0</v>
      </c>
      <c r="E52" s="39">
        <v>0</v>
      </c>
      <c r="F52" s="17">
        <v>0</v>
      </c>
      <c r="G52" s="17">
        <v>0</v>
      </c>
      <c r="H52" s="40">
        <f t="shared" si="0"/>
        <v>0</v>
      </c>
      <c r="I52" s="49">
        <v>0</v>
      </c>
      <c r="J52" s="17">
        <v>0</v>
      </c>
      <c r="K52" s="17">
        <v>0</v>
      </c>
      <c r="L52" s="34">
        <f t="shared" si="1"/>
        <v>0</v>
      </c>
      <c r="M52" s="39">
        <v>0</v>
      </c>
      <c r="N52" s="17">
        <v>0</v>
      </c>
      <c r="O52" s="17">
        <v>0</v>
      </c>
      <c r="P52" s="40">
        <f t="shared" si="9"/>
        <v>0</v>
      </c>
    </row>
    <row r="53" spans="1:16">
      <c r="A53" s="159"/>
      <c r="B53" s="3">
        <v>144</v>
      </c>
      <c r="C53" s="17">
        <f t="shared" si="8"/>
        <v>0.44994560000000011</v>
      </c>
      <c r="D53" s="30">
        <v>1</v>
      </c>
      <c r="E53" s="31">
        <v>0.2</v>
      </c>
      <c r="F53" s="32">
        <v>2.08</v>
      </c>
      <c r="G53" s="32">
        <v>2.08</v>
      </c>
      <c r="H53" s="38">
        <f t="shared" si="0"/>
        <v>0.44994560000000011</v>
      </c>
      <c r="I53" s="49">
        <v>0</v>
      </c>
      <c r="J53" s="17">
        <v>0</v>
      </c>
      <c r="K53" s="17">
        <v>0</v>
      </c>
      <c r="L53" s="34">
        <f t="shared" si="1"/>
        <v>0</v>
      </c>
      <c r="M53" s="39">
        <v>0</v>
      </c>
      <c r="N53" s="17">
        <v>0</v>
      </c>
      <c r="O53" s="17">
        <v>0</v>
      </c>
      <c r="P53" s="40">
        <f t="shared" si="9"/>
        <v>0</v>
      </c>
    </row>
    <row r="54" spans="1:16">
      <c r="A54" s="159"/>
      <c r="B54" s="4">
        <v>145</v>
      </c>
      <c r="C54" s="17">
        <f t="shared" si="8"/>
        <v>0</v>
      </c>
      <c r="D54" s="34">
        <v>0</v>
      </c>
      <c r="E54" s="39">
        <v>0</v>
      </c>
      <c r="F54" s="17">
        <v>0</v>
      </c>
      <c r="G54" s="17">
        <v>0</v>
      </c>
      <c r="H54" s="40">
        <f t="shared" si="0"/>
        <v>0</v>
      </c>
      <c r="I54" s="49">
        <v>0</v>
      </c>
      <c r="J54" s="17">
        <v>0</v>
      </c>
      <c r="K54" s="17">
        <v>0</v>
      </c>
      <c r="L54" s="34">
        <f t="shared" si="1"/>
        <v>0</v>
      </c>
      <c r="M54" s="39">
        <v>0</v>
      </c>
      <c r="N54" s="17">
        <v>0</v>
      </c>
      <c r="O54" s="17">
        <v>0</v>
      </c>
      <c r="P54" s="40">
        <f t="shared" si="9"/>
        <v>0</v>
      </c>
    </row>
    <row r="55" spans="1:16">
      <c r="A55" s="159"/>
      <c r="B55" s="3">
        <v>146</v>
      </c>
      <c r="C55" s="17">
        <f t="shared" si="8"/>
        <v>0.88707840000000016</v>
      </c>
      <c r="D55" s="30">
        <v>3</v>
      </c>
      <c r="E55" s="31">
        <v>0.2</v>
      </c>
      <c r="F55" s="32">
        <v>1.64</v>
      </c>
      <c r="G55" s="32">
        <v>1.64</v>
      </c>
      <c r="H55" s="38">
        <f t="shared" si="0"/>
        <v>0.27971839999999998</v>
      </c>
      <c r="I55" s="48">
        <v>0.2</v>
      </c>
      <c r="J55" s="32">
        <v>2.2000000000000002</v>
      </c>
      <c r="K55" s="32">
        <v>2.2000000000000002</v>
      </c>
      <c r="L55" s="30">
        <f t="shared" si="1"/>
        <v>0.50336000000000014</v>
      </c>
      <c r="M55" s="31">
        <v>0.2</v>
      </c>
      <c r="N55" s="32">
        <v>1</v>
      </c>
      <c r="O55" s="32">
        <v>1</v>
      </c>
      <c r="P55" s="38">
        <f t="shared" si="9"/>
        <v>0.10400000000000001</v>
      </c>
    </row>
    <row r="56" spans="1:16">
      <c r="A56" s="159"/>
      <c r="B56" s="4">
        <v>147</v>
      </c>
      <c r="C56" s="17">
        <f t="shared" si="8"/>
        <v>0</v>
      </c>
      <c r="D56" s="34">
        <v>0</v>
      </c>
      <c r="E56" s="39">
        <v>0</v>
      </c>
      <c r="F56" s="17">
        <v>0</v>
      </c>
      <c r="G56" s="17">
        <v>0</v>
      </c>
      <c r="H56" s="40">
        <f t="shared" si="0"/>
        <v>0</v>
      </c>
      <c r="I56" s="49">
        <v>0</v>
      </c>
      <c r="J56" s="17">
        <v>0</v>
      </c>
      <c r="K56" s="17">
        <v>0</v>
      </c>
      <c r="L56" s="34">
        <f t="shared" si="1"/>
        <v>0</v>
      </c>
      <c r="M56" s="39">
        <v>0</v>
      </c>
      <c r="N56" s="17">
        <v>0</v>
      </c>
      <c r="O56" s="17">
        <v>0</v>
      </c>
      <c r="P56" s="40">
        <f t="shared" si="9"/>
        <v>0</v>
      </c>
    </row>
    <row r="57" spans="1:16">
      <c r="A57" s="159"/>
      <c r="B57" s="3">
        <v>148</v>
      </c>
      <c r="C57" s="17">
        <f t="shared" si="8"/>
        <v>0</v>
      </c>
      <c r="D57" s="34">
        <v>0</v>
      </c>
      <c r="E57" s="39">
        <v>0</v>
      </c>
      <c r="F57" s="17">
        <v>0</v>
      </c>
      <c r="G57" s="17">
        <v>0</v>
      </c>
      <c r="H57" s="40">
        <f t="shared" si="0"/>
        <v>0</v>
      </c>
      <c r="I57" s="49">
        <v>0</v>
      </c>
      <c r="J57" s="17">
        <v>0</v>
      </c>
      <c r="K57" s="17">
        <v>0</v>
      </c>
      <c r="L57" s="34">
        <f t="shared" si="1"/>
        <v>0</v>
      </c>
      <c r="M57" s="39">
        <v>0</v>
      </c>
      <c r="N57" s="17">
        <v>0</v>
      </c>
      <c r="O57" s="17">
        <v>0</v>
      </c>
      <c r="P57" s="40">
        <f t="shared" si="9"/>
        <v>0</v>
      </c>
    </row>
    <row r="58" spans="1:16">
      <c r="A58" s="159"/>
      <c r="B58" s="4">
        <v>149</v>
      </c>
      <c r="C58" s="17">
        <f t="shared" si="8"/>
        <v>0</v>
      </c>
      <c r="D58" s="34">
        <v>0</v>
      </c>
      <c r="E58" s="39">
        <v>0</v>
      </c>
      <c r="F58" s="17">
        <v>0</v>
      </c>
      <c r="G58" s="17">
        <v>0</v>
      </c>
      <c r="H58" s="40">
        <f t="shared" si="0"/>
        <v>0</v>
      </c>
      <c r="I58" s="49">
        <v>0</v>
      </c>
      <c r="J58" s="17">
        <v>0</v>
      </c>
      <c r="K58" s="17">
        <v>0</v>
      </c>
      <c r="L58" s="34">
        <f t="shared" si="1"/>
        <v>0</v>
      </c>
      <c r="M58" s="39">
        <v>0</v>
      </c>
      <c r="N58" s="17">
        <v>0</v>
      </c>
      <c r="O58" s="17">
        <v>0</v>
      </c>
      <c r="P58" s="40">
        <f t="shared" si="9"/>
        <v>0</v>
      </c>
    </row>
    <row r="59" spans="1:16">
      <c r="A59" s="159"/>
      <c r="B59" s="3">
        <v>150</v>
      </c>
      <c r="C59" s="17">
        <f>SUM(H59,L59,P59,H60)</f>
        <v>1.4906528000000003</v>
      </c>
      <c r="D59" s="23">
        <v>4</v>
      </c>
      <c r="E59" s="24">
        <v>0.3</v>
      </c>
      <c r="F59" s="25">
        <v>2.08</v>
      </c>
      <c r="G59" s="25">
        <v>2.08</v>
      </c>
      <c r="H59" s="26">
        <f>F59*G59*E59*0.52</f>
        <v>0.67491840000000014</v>
      </c>
      <c r="I59" s="47">
        <v>0.2</v>
      </c>
      <c r="J59" s="25">
        <v>2.08</v>
      </c>
      <c r="K59" s="25">
        <v>2.08</v>
      </c>
      <c r="L59" s="23">
        <f>J59*K59*I59*0.52</f>
        <v>0.44994560000000011</v>
      </c>
      <c r="M59" s="24">
        <v>0.1</v>
      </c>
      <c r="N59" s="25">
        <v>1.62</v>
      </c>
      <c r="O59" s="25">
        <v>1.62</v>
      </c>
      <c r="P59" s="26">
        <f>N59*O59*M59*0.52</f>
        <v>0.13646880000000003</v>
      </c>
    </row>
    <row r="60" spans="1:16">
      <c r="A60" s="159"/>
      <c r="D60" s="23"/>
      <c r="E60" s="24">
        <v>0.1</v>
      </c>
      <c r="F60" s="25">
        <v>2.1</v>
      </c>
      <c r="G60" s="25">
        <v>2.1</v>
      </c>
      <c r="H60" s="26">
        <f>F60*G60*E60*0.52</f>
        <v>0.22932000000000005</v>
      </c>
      <c r="I60" s="47">
        <v>0</v>
      </c>
      <c r="J60" s="25">
        <v>0</v>
      </c>
      <c r="K60" s="25">
        <v>0</v>
      </c>
      <c r="L60" s="23">
        <f>J60*K60*I60*0.52</f>
        <v>0</v>
      </c>
      <c r="M60" s="24">
        <v>0</v>
      </c>
      <c r="N60" s="25">
        <v>0</v>
      </c>
      <c r="O60" s="25">
        <v>0</v>
      </c>
      <c r="P60" s="26">
        <f>N60*O60*M60*0.52</f>
        <v>0</v>
      </c>
    </row>
    <row r="61" spans="1:16">
      <c r="A61" s="159" t="s">
        <v>19</v>
      </c>
      <c r="B61" s="4">
        <v>151</v>
      </c>
      <c r="C61" s="17">
        <f t="shared" si="8"/>
        <v>0</v>
      </c>
      <c r="D61" s="34">
        <v>0</v>
      </c>
      <c r="E61" s="39">
        <v>0</v>
      </c>
      <c r="F61" s="17">
        <v>0</v>
      </c>
      <c r="G61" s="17">
        <v>0</v>
      </c>
      <c r="H61" s="40">
        <f t="shared" si="0"/>
        <v>0</v>
      </c>
      <c r="I61" s="49">
        <v>0</v>
      </c>
      <c r="J61" s="17">
        <v>0</v>
      </c>
      <c r="K61" s="17">
        <v>0</v>
      </c>
      <c r="L61" s="34">
        <f t="shared" si="1"/>
        <v>0</v>
      </c>
      <c r="M61" s="39">
        <v>0</v>
      </c>
      <c r="N61" s="17">
        <v>0</v>
      </c>
      <c r="O61" s="17">
        <v>0</v>
      </c>
      <c r="P61" s="40">
        <f t="shared" si="9"/>
        <v>0</v>
      </c>
    </row>
    <row r="62" spans="1:16">
      <c r="A62" s="159"/>
      <c r="B62" s="3">
        <v>152</v>
      </c>
      <c r="C62" s="17">
        <f t="shared" si="8"/>
        <v>0</v>
      </c>
      <c r="D62" s="34">
        <v>0</v>
      </c>
      <c r="E62" s="39">
        <v>0</v>
      </c>
      <c r="F62" s="17">
        <v>0</v>
      </c>
      <c r="G62" s="17">
        <v>0</v>
      </c>
      <c r="H62" s="40">
        <f t="shared" si="0"/>
        <v>0</v>
      </c>
      <c r="I62" s="49">
        <v>0</v>
      </c>
      <c r="J62" s="17">
        <v>0</v>
      </c>
      <c r="K62" s="17">
        <v>0</v>
      </c>
      <c r="L62" s="34">
        <f t="shared" si="1"/>
        <v>0</v>
      </c>
      <c r="M62" s="39">
        <v>0</v>
      </c>
      <c r="N62" s="17">
        <v>0</v>
      </c>
      <c r="O62" s="17">
        <v>0</v>
      </c>
      <c r="P62" s="40">
        <f t="shared" si="9"/>
        <v>0</v>
      </c>
    </row>
    <row r="63" spans="1:16">
      <c r="A63" s="159"/>
      <c r="B63" s="4">
        <v>153</v>
      </c>
      <c r="C63" s="17">
        <f t="shared" si="8"/>
        <v>0</v>
      </c>
      <c r="D63" s="34">
        <v>0</v>
      </c>
      <c r="E63" s="39">
        <v>0</v>
      </c>
      <c r="F63" s="17">
        <v>0</v>
      </c>
      <c r="G63" s="17">
        <v>0</v>
      </c>
      <c r="H63" s="40">
        <f t="shared" si="0"/>
        <v>0</v>
      </c>
      <c r="I63" s="49">
        <v>0</v>
      </c>
      <c r="J63" s="17">
        <v>0</v>
      </c>
      <c r="K63" s="17">
        <v>0</v>
      </c>
      <c r="L63" s="34">
        <f t="shared" si="1"/>
        <v>0</v>
      </c>
      <c r="M63" s="39">
        <v>0</v>
      </c>
      <c r="N63" s="17">
        <v>0</v>
      </c>
      <c r="O63" s="17">
        <v>0</v>
      </c>
      <c r="P63" s="40">
        <f t="shared" si="9"/>
        <v>0</v>
      </c>
    </row>
    <row r="64" spans="1:16">
      <c r="A64" s="159"/>
      <c r="B64" s="3">
        <v>154</v>
      </c>
      <c r="C64" s="17">
        <f t="shared" si="8"/>
        <v>0</v>
      </c>
      <c r="D64" s="34">
        <v>0</v>
      </c>
      <c r="E64" s="39">
        <v>0</v>
      </c>
      <c r="F64" s="17">
        <v>0</v>
      </c>
      <c r="G64" s="17">
        <v>0</v>
      </c>
      <c r="H64" s="40">
        <f t="shared" si="0"/>
        <v>0</v>
      </c>
      <c r="I64" s="49">
        <v>0</v>
      </c>
      <c r="J64" s="17">
        <v>0</v>
      </c>
      <c r="K64" s="17">
        <v>0</v>
      </c>
      <c r="L64" s="34">
        <f t="shared" si="1"/>
        <v>0</v>
      </c>
      <c r="M64" s="39">
        <v>0</v>
      </c>
      <c r="N64" s="17">
        <v>0</v>
      </c>
      <c r="O64" s="17">
        <v>0</v>
      </c>
      <c r="P64" s="40">
        <f t="shared" si="9"/>
        <v>0</v>
      </c>
    </row>
    <row r="65" spans="1:16">
      <c r="A65" s="159"/>
      <c r="B65" s="4">
        <v>155</v>
      </c>
      <c r="C65" s="17">
        <f t="shared" si="8"/>
        <v>0</v>
      </c>
      <c r="D65" s="34">
        <v>0</v>
      </c>
      <c r="E65" s="39">
        <v>0</v>
      </c>
      <c r="F65" s="17">
        <v>0</v>
      </c>
      <c r="G65" s="17">
        <v>0</v>
      </c>
      <c r="H65" s="40">
        <f t="shared" si="0"/>
        <v>0</v>
      </c>
      <c r="I65" s="49">
        <v>0</v>
      </c>
      <c r="J65" s="17">
        <v>0</v>
      </c>
      <c r="K65" s="17">
        <v>0</v>
      </c>
      <c r="L65" s="34">
        <f t="shared" si="1"/>
        <v>0</v>
      </c>
      <c r="M65" s="39">
        <v>0</v>
      </c>
      <c r="N65" s="17">
        <v>0</v>
      </c>
      <c r="O65" s="17">
        <v>0</v>
      </c>
      <c r="P65" s="40">
        <f t="shared" si="9"/>
        <v>0</v>
      </c>
    </row>
    <row r="66" spans="1:16">
      <c r="A66" s="159" t="s">
        <v>20</v>
      </c>
      <c r="B66" s="3">
        <v>161</v>
      </c>
      <c r="C66" s="17">
        <f t="shared" si="8"/>
        <v>0</v>
      </c>
      <c r="D66" s="34">
        <v>0</v>
      </c>
      <c r="E66" s="39">
        <v>0</v>
      </c>
      <c r="F66" s="17">
        <v>0</v>
      </c>
      <c r="G66" s="17">
        <v>0</v>
      </c>
      <c r="H66" s="40">
        <f t="shared" si="0"/>
        <v>0</v>
      </c>
      <c r="I66" s="49">
        <v>0</v>
      </c>
      <c r="J66" s="17">
        <v>0</v>
      </c>
      <c r="K66" s="17">
        <v>0</v>
      </c>
      <c r="L66" s="34">
        <f t="shared" si="1"/>
        <v>0</v>
      </c>
      <c r="M66" s="39">
        <v>0</v>
      </c>
      <c r="N66" s="17">
        <v>0</v>
      </c>
      <c r="O66" s="17">
        <v>0</v>
      </c>
      <c r="P66" s="40">
        <f t="shared" si="9"/>
        <v>0</v>
      </c>
    </row>
    <row r="67" spans="1:16">
      <c r="A67" s="159"/>
      <c r="B67" s="4">
        <v>162</v>
      </c>
      <c r="C67" s="17">
        <f t="shared" si="8"/>
        <v>0</v>
      </c>
      <c r="D67" s="34">
        <v>0</v>
      </c>
      <c r="E67" s="39">
        <v>0</v>
      </c>
      <c r="F67" s="17">
        <v>0</v>
      </c>
      <c r="G67" s="17">
        <v>0</v>
      </c>
      <c r="H67" s="40">
        <f t="shared" si="0"/>
        <v>0</v>
      </c>
      <c r="I67" s="49">
        <v>0</v>
      </c>
      <c r="J67" s="17">
        <v>0</v>
      </c>
      <c r="K67" s="17">
        <v>0</v>
      </c>
      <c r="L67" s="34">
        <f t="shared" si="1"/>
        <v>0</v>
      </c>
      <c r="M67" s="39">
        <v>0</v>
      </c>
      <c r="N67" s="17">
        <v>0</v>
      </c>
      <c r="O67" s="17">
        <v>0</v>
      </c>
      <c r="P67" s="40">
        <f t="shared" si="9"/>
        <v>0</v>
      </c>
    </row>
    <row r="68" spans="1:16">
      <c r="A68" s="159"/>
      <c r="B68" s="3">
        <v>163</v>
      </c>
      <c r="C68" s="17">
        <f t="shared" si="8"/>
        <v>0.27976000000000006</v>
      </c>
      <c r="D68" s="30">
        <v>2</v>
      </c>
      <c r="E68" s="31">
        <v>0.2</v>
      </c>
      <c r="F68" s="32">
        <v>1.3</v>
      </c>
      <c r="G68" s="32">
        <v>1.3</v>
      </c>
      <c r="H68" s="38">
        <f t="shared" si="0"/>
        <v>0.17576000000000006</v>
      </c>
      <c r="I68" s="48">
        <v>0.2</v>
      </c>
      <c r="J68" s="32">
        <v>1</v>
      </c>
      <c r="K68" s="32">
        <v>1</v>
      </c>
      <c r="L68" s="30">
        <f t="shared" si="1"/>
        <v>0.10400000000000001</v>
      </c>
      <c r="M68" s="39">
        <v>0</v>
      </c>
      <c r="N68" s="17">
        <v>0</v>
      </c>
      <c r="O68" s="17">
        <v>0</v>
      </c>
      <c r="P68" s="40">
        <f t="shared" si="9"/>
        <v>0</v>
      </c>
    </row>
    <row r="69" spans="1:16">
      <c r="A69" s="159"/>
      <c r="B69" s="4">
        <v>164</v>
      </c>
      <c r="C69" s="17">
        <f t="shared" si="8"/>
        <v>0</v>
      </c>
      <c r="D69" s="34">
        <v>0</v>
      </c>
      <c r="E69" s="39">
        <v>0</v>
      </c>
      <c r="F69" s="17">
        <v>0</v>
      </c>
      <c r="G69" s="17">
        <v>0</v>
      </c>
      <c r="H69" s="40">
        <f t="shared" ref="H69:H132" si="11">F69*G69*E69*0.52</f>
        <v>0</v>
      </c>
      <c r="I69" s="49">
        <v>0</v>
      </c>
      <c r="J69" s="17">
        <v>0</v>
      </c>
      <c r="K69" s="17">
        <v>0</v>
      </c>
      <c r="L69" s="34">
        <f t="shared" ref="L69:L132" si="12">J69*K69*I69*0.52</f>
        <v>0</v>
      </c>
      <c r="M69" s="39">
        <v>0</v>
      </c>
      <c r="N69" s="17">
        <v>0</v>
      </c>
      <c r="O69" s="17">
        <v>0</v>
      </c>
      <c r="P69" s="40">
        <f t="shared" si="9"/>
        <v>0</v>
      </c>
    </row>
    <row r="70" spans="1:16">
      <c r="A70" s="159"/>
      <c r="B70" s="3">
        <v>165</v>
      </c>
      <c r="C70" s="17">
        <f t="shared" si="8"/>
        <v>0</v>
      </c>
      <c r="D70" s="34">
        <v>0</v>
      </c>
      <c r="E70" s="39">
        <v>0</v>
      </c>
      <c r="F70" s="17">
        <v>0</v>
      </c>
      <c r="G70" s="17">
        <v>0</v>
      </c>
      <c r="H70" s="40">
        <f t="shared" si="11"/>
        <v>0</v>
      </c>
      <c r="I70" s="49">
        <v>0</v>
      </c>
      <c r="J70" s="17">
        <v>0</v>
      </c>
      <c r="K70" s="17">
        <v>0</v>
      </c>
      <c r="L70" s="34">
        <f t="shared" si="12"/>
        <v>0</v>
      </c>
      <c r="M70" s="39">
        <v>0</v>
      </c>
      <c r="N70" s="17">
        <v>0</v>
      </c>
      <c r="O70" s="17">
        <v>0</v>
      </c>
      <c r="P70" s="40">
        <f t="shared" si="9"/>
        <v>0</v>
      </c>
    </row>
    <row r="71" spans="1:16">
      <c r="A71" s="159"/>
      <c r="B71" s="4">
        <v>166</v>
      </c>
      <c r="C71" s="17">
        <f t="shared" si="8"/>
        <v>0</v>
      </c>
      <c r="D71" s="34">
        <v>0</v>
      </c>
      <c r="E71" s="39">
        <v>0</v>
      </c>
      <c r="F71" s="17">
        <v>0</v>
      </c>
      <c r="G71" s="17">
        <v>0</v>
      </c>
      <c r="H71" s="40">
        <f t="shared" si="11"/>
        <v>0</v>
      </c>
      <c r="I71" s="49">
        <v>0</v>
      </c>
      <c r="J71" s="17">
        <v>0</v>
      </c>
      <c r="K71" s="17">
        <v>0</v>
      </c>
      <c r="L71" s="34">
        <f t="shared" si="12"/>
        <v>0</v>
      </c>
      <c r="M71" s="39">
        <v>0</v>
      </c>
      <c r="N71" s="17">
        <v>0</v>
      </c>
      <c r="O71" s="17">
        <v>0</v>
      </c>
      <c r="P71" s="40">
        <f t="shared" si="9"/>
        <v>0</v>
      </c>
    </row>
    <row r="72" spans="1:16">
      <c r="A72" s="159"/>
      <c r="B72" s="3">
        <v>167</v>
      </c>
      <c r="C72" s="17">
        <f t="shared" si="8"/>
        <v>1.09616</v>
      </c>
      <c r="D72" s="30">
        <v>3</v>
      </c>
      <c r="E72" s="31">
        <v>0.2</v>
      </c>
      <c r="F72" s="32">
        <v>2.2999999999999998</v>
      </c>
      <c r="G72" s="32">
        <v>2.2999999999999998</v>
      </c>
      <c r="H72" s="38">
        <f t="shared" si="11"/>
        <v>0.55015999999999998</v>
      </c>
      <c r="I72" s="48">
        <v>0.2</v>
      </c>
      <c r="J72" s="32">
        <v>1.5</v>
      </c>
      <c r="K72" s="32">
        <v>1.5</v>
      </c>
      <c r="L72" s="30">
        <f t="shared" si="12"/>
        <v>0.23400000000000001</v>
      </c>
      <c r="M72" s="31">
        <v>0.6</v>
      </c>
      <c r="N72" s="32">
        <v>1</v>
      </c>
      <c r="O72" s="32">
        <v>1</v>
      </c>
      <c r="P72" s="38">
        <f t="shared" si="9"/>
        <v>0.312</v>
      </c>
    </row>
    <row r="73" spans="1:16">
      <c r="A73" s="159"/>
      <c r="B73" s="4">
        <v>168</v>
      </c>
      <c r="C73" s="17">
        <f t="shared" si="8"/>
        <v>0</v>
      </c>
      <c r="D73" s="34">
        <v>0</v>
      </c>
      <c r="E73" s="39">
        <v>0</v>
      </c>
      <c r="F73" s="17">
        <v>0</v>
      </c>
      <c r="G73" s="17">
        <v>0</v>
      </c>
      <c r="H73" s="40">
        <f t="shared" si="11"/>
        <v>0</v>
      </c>
      <c r="I73" s="49">
        <v>0</v>
      </c>
      <c r="J73" s="17">
        <v>0</v>
      </c>
      <c r="K73" s="17">
        <v>0</v>
      </c>
      <c r="L73" s="34">
        <f t="shared" si="12"/>
        <v>0</v>
      </c>
      <c r="M73" s="39">
        <v>0</v>
      </c>
      <c r="N73" s="17">
        <v>0</v>
      </c>
      <c r="O73" s="17">
        <v>0</v>
      </c>
      <c r="P73" s="40">
        <f t="shared" si="9"/>
        <v>0</v>
      </c>
    </row>
    <row r="74" spans="1:16">
      <c r="A74" s="159"/>
      <c r="B74" s="3">
        <v>169</v>
      </c>
      <c r="C74" s="17">
        <f t="shared" si="8"/>
        <v>0</v>
      </c>
      <c r="D74" s="34">
        <v>1</v>
      </c>
      <c r="E74" s="39">
        <v>0</v>
      </c>
      <c r="F74" s="17">
        <v>0</v>
      </c>
      <c r="G74" s="17">
        <v>0</v>
      </c>
      <c r="H74" s="40">
        <f t="shared" si="11"/>
        <v>0</v>
      </c>
      <c r="I74" s="49">
        <v>0</v>
      </c>
      <c r="J74" s="17">
        <v>0</v>
      </c>
      <c r="K74" s="17">
        <v>0</v>
      </c>
      <c r="L74" s="34">
        <f t="shared" si="12"/>
        <v>0</v>
      </c>
      <c r="M74" s="39">
        <v>0</v>
      </c>
      <c r="N74" s="17">
        <v>0</v>
      </c>
      <c r="O74" s="17">
        <v>0</v>
      </c>
      <c r="P74" s="40">
        <f t="shared" si="9"/>
        <v>0</v>
      </c>
    </row>
    <row r="75" spans="1:16">
      <c r="A75" s="159"/>
      <c r="B75" s="4">
        <v>170</v>
      </c>
      <c r="C75" s="17">
        <f t="shared" si="8"/>
        <v>0</v>
      </c>
      <c r="D75" s="34">
        <v>0</v>
      </c>
      <c r="E75" s="39">
        <v>0</v>
      </c>
      <c r="F75" s="17">
        <v>0</v>
      </c>
      <c r="G75" s="17">
        <v>0</v>
      </c>
      <c r="H75" s="40">
        <f t="shared" si="11"/>
        <v>0</v>
      </c>
      <c r="I75" s="49">
        <v>0</v>
      </c>
      <c r="J75" s="17">
        <v>0</v>
      </c>
      <c r="K75" s="17">
        <v>0</v>
      </c>
      <c r="L75" s="34">
        <f t="shared" si="12"/>
        <v>0</v>
      </c>
      <c r="M75" s="39">
        <v>0</v>
      </c>
      <c r="N75" s="17">
        <v>0</v>
      </c>
      <c r="O75" s="17">
        <v>0</v>
      </c>
      <c r="P75" s="40">
        <f t="shared" si="9"/>
        <v>0</v>
      </c>
    </row>
    <row r="76" spans="1:16">
      <c r="A76" s="159"/>
      <c r="B76" s="3">
        <v>171</v>
      </c>
      <c r="C76" s="17">
        <f t="shared" si="8"/>
        <v>0</v>
      </c>
      <c r="D76" s="34">
        <v>0</v>
      </c>
      <c r="E76" s="39">
        <v>0</v>
      </c>
      <c r="F76" s="17">
        <v>0</v>
      </c>
      <c r="G76" s="17">
        <v>0</v>
      </c>
      <c r="H76" s="40">
        <f t="shared" si="11"/>
        <v>0</v>
      </c>
      <c r="I76" s="49">
        <v>0</v>
      </c>
      <c r="J76" s="17">
        <v>0</v>
      </c>
      <c r="K76" s="17">
        <v>0</v>
      </c>
      <c r="L76" s="34">
        <f t="shared" si="12"/>
        <v>0</v>
      </c>
      <c r="M76" s="39">
        <v>0</v>
      </c>
      <c r="N76" s="17">
        <v>0</v>
      </c>
      <c r="O76" s="17">
        <v>0</v>
      </c>
      <c r="P76" s="40">
        <f t="shared" si="9"/>
        <v>0</v>
      </c>
    </row>
    <row r="77" spans="1:16">
      <c r="A77" s="159"/>
      <c r="B77" s="4">
        <v>172</v>
      </c>
      <c r="C77" s="17">
        <f t="shared" si="8"/>
        <v>0.13478920000000003</v>
      </c>
      <c r="D77" s="30">
        <v>1</v>
      </c>
      <c r="E77" s="31">
        <v>0.1</v>
      </c>
      <c r="F77" s="32">
        <v>1.61</v>
      </c>
      <c r="G77" s="32">
        <v>1.61</v>
      </c>
      <c r="H77" s="38">
        <f t="shared" si="11"/>
        <v>0.13478920000000003</v>
      </c>
      <c r="I77" s="49">
        <v>0</v>
      </c>
      <c r="J77" s="17">
        <v>0</v>
      </c>
      <c r="K77" s="17">
        <v>0</v>
      </c>
      <c r="L77" s="34">
        <f t="shared" si="12"/>
        <v>0</v>
      </c>
      <c r="M77" s="39">
        <v>0</v>
      </c>
      <c r="N77" s="17">
        <v>0</v>
      </c>
      <c r="O77" s="17">
        <v>0</v>
      </c>
      <c r="P77" s="40">
        <f t="shared" si="9"/>
        <v>0</v>
      </c>
    </row>
    <row r="78" spans="1:16">
      <c r="A78" s="159"/>
      <c r="B78" s="3">
        <v>173</v>
      </c>
      <c r="C78" s="17">
        <f t="shared" si="8"/>
        <v>0</v>
      </c>
      <c r="D78" s="34">
        <v>0</v>
      </c>
      <c r="E78" s="39">
        <v>0</v>
      </c>
      <c r="F78" s="17">
        <v>0</v>
      </c>
      <c r="G78" s="17">
        <v>0</v>
      </c>
      <c r="H78" s="40">
        <f t="shared" si="11"/>
        <v>0</v>
      </c>
      <c r="I78" s="49">
        <v>0</v>
      </c>
      <c r="J78" s="17">
        <v>0</v>
      </c>
      <c r="K78" s="17">
        <v>0</v>
      </c>
      <c r="L78" s="34">
        <f t="shared" si="12"/>
        <v>0</v>
      </c>
      <c r="M78" s="39">
        <v>0</v>
      </c>
      <c r="N78" s="17">
        <v>0</v>
      </c>
      <c r="O78" s="17">
        <v>0</v>
      </c>
      <c r="P78" s="40">
        <f t="shared" si="9"/>
        <v>0</v>
      </c>
    </row>
    <row r="79" spans="1:16">
      <c r="A79" s="159"/>
      <c r="B79" s="4">
        <v>174</v>
      </c>
      <c r="C79" s="17">
        <f t="shared" si="8"/>
        <v>0.263432</v>
      </c>
      <c r="D79" s="30">
        <v>2</v>
      </c>
      <c r="E79" s="31">
        <v>0.2</v>
      </c>
      <c r="F79" s="32">
        <v>1.23</v>
      </c>
      <c r="G79" s="32">
        <v>1.23</v>
      </c>
      <c r="H79" s="38">
        <f t="shared" si="11"/>
        <v>0.15734160000000003</v>
      </c>
      <c r="I79" s="48">
        <v>0.2</v>
      </c>
      <c r="J79" s="32">
        <v>1.01</v>
      </c>
      <c r="K79" s="32">
        <v>1.01</v>
      </c>
      <c r="L79" s="30">
        <f t="shared" si="12"/>
        <v>0.1060904</v>
      </c>
      <c r="M79" s="39">
        <v>0</v>
      </c>
      <c r="N79" s="17">
        <v>0</v>
      </c>
      <c r="O79" s="17">
        <v>0</v>
      </c>
      <c r="P79" s="40">
        <f t="shared" si="9"/>
        <v>0</v>
      </c>
    </row>
    <row r="80" spans="1:16">
      <c r="A80" s="159"/>
      <c r="B80" s="3">
        <v>175</v>
      </c>
      <c r="C80" s="17">
        <f t="shared" si="8"/>
        <v>0</v>
      </c>
      <c r="D80" s="34">
        <v>0</v>
      </c>
      <c r="E80" s="39">
        <v>0</v>
      </c>
      <c r="F80" s="17">
        <v>0</v>
      </c>
      <c r="G80" s="17">
        <v>0</v>
      </c>
      <c r="H80" s="40">
        <f t="shared" si="11"/>
        <v>0</v>
      </c>
      <c r="I80" s="49">
        <v>0</v>
      </c>
      <c r="J80" s="17">
        <v>0</v>
      </c>
      <c r="K80" s="17">
        <v>0</v>
      </c>
      <c r="L80" s="34">
        <f t="shared" si="12"/>
        <v>0</v>
      </c>
      <c r="M80" s="39">
        <v>0</v>
      </c>
      <c r="N80" s="17">
        <v>0</v>
      </c>
      <c r="O80" s="17">
        <v>0</v>
      </c>
      <c r="P80" s="40">
        <f t="shared" si="9"/>
        <v>0</v>
      </c>
    </row>
    <row r="81" spans="1:16">
      <c r="A81" s="159"/>
      <c r="B81" s="4">
        <v>176</v>
      </c>
      <c r="C81" s="17">
        <f t="shared" si="8"/>
        <v>0.56005040000000006</v>
      </c>
      <c r="D81" s="30">
        <v>3</v>
      </c>
      <c r="E81" s="31">
        <v>0.2</v>
      </c>
      <c r="F81" s="32">
        <v>2.0099999999999998</v>
      </c>
      <c r="G81" s="32">
        <v>2.0099999999999998</v>
      </c>
      <c r="H81" s="38">
        <f t="shared" si="11"/>
        <v>0.42017039999999994</v>
      </c>
      <c r="I81" s="48">
        <v>0.1</v>
      </c>
      <c r="J81" s="32">
        <v>1.3</v>
      </c>
      <c r="K81" s="32">
        <v>1.3</v>
      </c>
      <c r="L81" s="30">
        <f t="shared" si="12"/>
        <v>8.7880000000000028E-2</v>
      </c>
      <c r="M81" s="31">
        <v>0.1</v>
      </c>
      <c r="N81" s="32">
        <v>1</v>
      </c>
      <c r="O81" s="32">
        <v>1</v>
      </c>
      <c r="P81" s="38">
        <f t="shared" si="9"/>
        <v>5.2000000000000005E-2</v>
      </c>
    </row>
    <row r="82" spans="1:16">
      <c r="A82" s="159"/>
      <c r="B82" s="3">
        <v>177</v>
      </c>
      <c r="C82" s="17">
        <f t="shared" si="8"/>
        <v>0.13312000000000004</v>
      </c>
      <c r="D82" s="30">
        <v>1</v>
      </c>
      <c r="E82" s="31">
        <v>0.1</v>
      </c>
      <c r="F82" s="32">
        <v>1.6</v>
      </c>
      <c r="G82" s="32">
        <v>1.6</v>
      </c>
      <c r="H82" s="38">
        <f t="shared" si="11"/>
        <v>0.13312000000000004</v>
      </c>
      <c r="I82" s="49">
        <v>0</v>
      </c>
      <c r="J82" s="17">
        <v>0</v>
      </c>
      <c r="K82" s="17">
        <v>0</v>
      </c>
      <c r="L82" s="34">
        <f t="shared" si="12"/>
        <v>0</v>
      </c>
      <c r="M82" s="39">
        <v>0</v>
      </c>
      <c r="N82" s="17">
        <v>0</v>
      </c>
      <c r="O82" s="17">
        <v>0</v>
      </c>
      <c r="P82" s="40">
        <f t="shared" si="9"/>
        <v>0</v>
      </c>
    </row>
    <row r="83" spans="1:16">
      <c r="A83" s="159"/>
      <c r="B83" s="4">
        <v>178</v>
      </c>
      <c r="C83" s="17">
        <f t="shared" si="8"/>
        <v>0</v>
      </c>
      <c r="D83" s="34">
        <v>0</v>
      </c>
      <c r="E83" s="39">
        <v>0</v>
      </c>
      <c r="F83" s="17">
        <v>0</v>
      </c>
      <c r="G83" s="17">
        <v>0</v>
      </c>
      <c r="H83" s="40">
        <f t="shared" si="11"/>
        <v>0</v>
      </c>
      <c r="I83" s="49">
        <v>0</v>
      </c>
      <c r="J83" s="17">
        <v>0</v>
      </c>
      <c r="K83" s="17">
        <v>0</v>
      </c>
      <c r="L83" s="34">
        <f t="shared" si="12"/>
        <v>0</v>
      </c>
      <c r="M83" s="39">
        <v>0</v>
      </c>
      <c r="N83" s="17">
        <v>0</v>
      </c>
      <c r="O83" s="17">
        <v>0</v>
      </c>
      <c r="P83" s="40">
        <f t="shared" si="9"/>
        <v>0</v>
      </c>
    </row>
    <row r="84" spans="1:16">
      <c r="A84" s="159"/>
      <c r="B84" s="3">
        <v>179</v>
      </c>
      <c r="C84" s="17">
        <f t="shared" si="8"/>
        <v>0</v>
      </c>
      <c r="D84" s="34">
        <v>0</v>
      </c>
      <c r="E84" s="39">
        <v>0</v>
      </c>
      <c r="F84" s="17">
        <v>0</v>
      </c>
      <c r="G84" s="17">
        <v>0</v>
      </c>
      <c r="H84" s="40">
        <f t="shared" si="11"/>
        <v>0</v>
      </c>
      <c r="I84" s="49">
        <v>0</v>
      </c>
      <c r="J84" s="17">
        <v>0</v>
      </c>
      <c r="K84" s="17">
        <v>0</v>
      </c>
      <c r="L84" s="34">
        <f t="shared" si="12"/>
        <v>0</v>
      </c>
      <c r="M84" s="39">
        <v>0</v>
      </c>
      <c r="N84" s="17">
        <v>0</v>
      </c>
      <c r="O84" s="17">
        <v>0</v>
      </c>
      <c r="P84" s="40">
        <f t="shared" si="9"/>
        <v>0</v>
      </c>
    </row>
    <row r="85" spans="1:16">
      <c r="A85" s="159"/>
      <c r="B85" s="4">
        <v>180</v>
      </c>
      <c r="C85" s="17">
        <f t="shared" si="8"/>
        <v>0.78866840000000016</v>
      </c>
      <c r="D85" s="30">
        <v>2</v>
      </c>
      <c r="E85" s="31">
        <v>0.3</v>
      </c>
      <c r="F85" s="32">
        <v>1.83</v>
      </c>
      <c r="G85" s="32">
        <v>1.83</v>
      </c>
      <c r="H85" s="38">
        <f t="shared" si="11"/>
        <v>0.52242840000000013</v>
      </c>
      <c r="I85" s="48">
        <v>0.2</v>
      </c>
      <c r="J85" s="32">
        <v>1.6</v>
      </c>
      <c r="K85" s="32">
        <v>1.6</v>
      </c>
      <c r="L85" s="30">
        <f t="shared" si="12"/>
        <v>0.26624000000000009</v>
      </c>
      <c r="M85" s="39">
        <v>0</v>
      </c>
      <c r="N85" s="17">
        <v>0</v>
      </c>
      <c r="O85" s="17">
        <v>0</v>
      </c>
      <c r="P85" s="40">
        <f t="shared" si="9"/>
        <v>0</v>
      </c>
    </row>
    <row r="86" spans="1:16">
      <c r="A86" s="159" t="s">
        <v>21</v>
      </c>
      <c r="B86" s="3">
        <v>181</v>
      </c>
      <c r="C86" s="17">
        <f t="shared" ref="C86:C132" si="13">SUM(H86,L86,P86)</f>
        <v>0</v>
      </c>
      <c r="D86" s="34">
        <v>0</v>
      </c>
      <c r="E86" s="39">
        <v>0</v>
      </c>
      <c r="F86" s="17">
        <v>0</v>
      </c>
      <c r="G86" s="17">
        <v>0</v>
      </c>
      <c r="H86" s="40">
        <f t="shared" si="11"/>
        <v>0</v>
      </c>
      <c r="I86" s="49">
        <v>0</v>
      </c>
      <c r="J86" s="17">
        <v>0</v>
      </c>
      <c r="K86" s="17">
        <v>0</v>
      </c>
      <c r="L86" s="34">
        <f t="shared" si="12"/>
        <v>0</v>
      </c>
      <c r="M86" s="39">
        <v>0</v>
      </c>
      <c r="N86" s="17">
        <v>0</v>
      </c>
      <c r="O86" s="17">
        <v>0</v>
      </c>
      <c r="P86" s="40">
        <f t="shared" si="9"/>
        <v>0</v>
      </c>
    </row>
    <row r="87" spans="1:16">
      <c r="A87" s="159"/>
      <c r="B87" s="4">
        <v>182</v>
      </c>
      <c r="C87" s="17">
        <f t="shared" si="13"/>
        <v>0</v>
      </c>
      <c r="D87" s="34">
        <v>0</v>
      </c>
      <c r="E87" s="39">
        <v>0</v>
      </c>
      <c r="F87" s="17">
        <v>0</v>
      </c>
      <c r="G87" s="17">
        <v>0</v>
      </c>
      <c r="H87" s="40">
        <f t="shared" si="11"/>
        <v>0</v>
      </c>
      <c r="I87" s="49">
        <v>0</v>
      </c>
      <c r="J87" s="17">
        <v>0</v>
      </c>
      <c r="K87" s="17">
        <v>0</v>
      </c>
      <c r="L87" s="34">
        <f t="shared" si="12"/>
        <v>0</v>
      </c>
      <c r="M87" s="39">
        <v>0</v>
      </c>
      <c r="N87" s="17">
        <v>0</v>
      </c>
      <c r="O87" s="17">
        <v>0</v>
      </c>
      <c r="P87" s="40">
        <f t="shared" si="9"/>
        <v>0</v>
      </c>
    </row>
    <row r="88" spans="1:16">
      <c r="A88" s="159"/>
      <c r="B88" s="3">
        <v>183</v>
      </c>
      <c r="C88" s="17">
        <f t="shared" si="13"/>
        <v>0</v>
      </c>
      <c r="D88" s="34">
        <v>0</v>
      </c>
      <c r="E88" s="39">
        <v>0</v>
      </c>
      <c r="F88" s="17">
        <v>0</v>
      </c>
      <c r="G88" s="17">
        <v>0</v>
      </c>
      <c r="H88" s="40">
        <f t="shared" si="11"/>
        <v>0</v>
      </c>
      <c r="I88" s="49">
        <v>0</v>
      </c>
      <c r="J88" s="17">
        <v>0</v>
      </c>
      <c r="K88" s="17">
        <v>0</v>
      </c>
      <c r="L88" s="34">
        <f t="shared" si="12"/>
        <v>0</v>
      </c>
      <c r="M88" s="39">
        <v>0</v>
      </c>
      <c r="N88" s="17">
        <v>0</v>
      </c>
      <c r="O88" s="17">
        <v>0</v>
      </c>
      <c r="P88" s="40">
        <f t="shared" si="9"/>
        <v>0</v>
      </c>
    </row>
    <row r="89" spans="1:16">
      <c r="A89" s="159"/>
      <c r="B89" s="4">
        <v>184</v>
      </c>
      <c r="C89" s="17">
        <f t="shared" si="13"/>
        <v>0</v>
      </c>
      <c r="D89" s="34">
        <v>0</v>
      </c>
      <c r="E89" s="39">
        <v>0</v>
      </c>
      <c r="F89" s="17">
        <v>0</v>
      </c>
      <c r="G89" s="17">
        <v>0</v>
      </c>
      <c r="H89" s="40">
        <f t="shared" si="11"/>
        <v>0</v>
      </c>
      <c r="I89" s="49">
        <v>0</v>
      </c>
      <c r="J89" s="17">
        <v>0</v>
      </c>
      <c r="K89" s="17">
        <v>0</v>
      </c>
      <c r="L89" s="34">
        <f t="shared" si="12"/>
        <v>0</v>
      </c>
      <c r="M89" s="39">
        <v>0</v>
      </c>
      <c r="N89" s="17">
        <v>0</v>
      </c>
      <c r="O89" s="17">
        <v>0</v>
      </c>
      <c r="P89" s="40">
        <f t="shared" si="9"/>
        <v>0</v>
      </c>
    </row>
    <row r="90" spans="1:16">
      <c r="A90" s="159"/>
      <c r="B90" s="3">
        <v>185</v>
      </c>
      <c r="C90" s="17">
        <f t="shared" si="13"/>
        <v>0</v>
      </c>
      <c r="D90" s="34">
        <v>0</v>
      </c>
      <c r="E90" s="39">
        <v>0</v>
      </c>
      <c r="F90" s="17">
        <v>0</v>
      </c>
      <c r="G90" s="17">
        <v>0</v>
      </c>
      <c r="H90" s="40">
        <f t="shared" si="11"/>
        <v>0</v>
      </c>
      <c r="I90" s="49">
        <v>0</v>
      </c>
      <c r="J90" s="17">
        <v>0</v>
      </c>
      <c r="K90" s="17">
        <v>0</v>
      </c>
      <c r="L90" s="34">
        <f t="shared" si="12"/>
        <v>0</v>
      </c>
      <c r="M90" s="39">
        <v>0</v>
      </c>
      <c r="N90" s="17">
        <v>0</v>
      </c>
      <c r="O90" s="17">
        <v>0</v>
      </c>
      <c r="P90" s="40">
        <f t="shared" si="9"/>
        <v>0</v>
      </c>
    </row>
    <row r="91" spans="1:16">
      <c r="A91" s="159" t="s">
        <v>22</v>
      </c>
      <c r="B91" s="4">
        <v>191</v>
      </c>
      <c r="C91" s="17">
        <f t="shared" si="13"/>
        <v>0</v>
      </c>
      <c r="D91" s="34">
        <v>0</v>
      </c>
      <c r="E91" s="39">
        <v>0</v>
      </c>
      <c r="F91" s="17">
        <v>0</v>
      </c>
      <c r="G91" s="17">
        <v>0</v>
      </c>
      <c r="H91" s="40">
        <f t="shared" si="11"/>
        <v>0</v>
      </c>
      <c r="I91" s="49">
        <v>0</v>
      </c>
      <c r="J91" s="17">
        <v>0</v>
      </c>
      <c r="K91" s="17">
        <v>0</v>
      </c>
      <c r="L91" s="34">
        <f t="shared" si="12"/>
        <v>0</v>
      </c>
      <c r="M91" s="39">
        <v>0</v>
      </c>
      <c r="N91" s="17">
        <v>0</v>
      </c>
      <c r="O91" s="17">
        <v>0</v>
      </c>
      <c r="P91" s="40">
        <f t="shared" si="9"/>
        <v>0</v>
      </c>
    </row>
    <row r="92" spans="1:16">
      <c r="A92" s="159"/>
      <c r="B92" s="3">
        <v>192</v>
      </c>
      <c r="C92" s="17">
        <f t="shared" si="13"/>
        <v>0.55976959999999998</v>
      </c>
      <c r="D92" s="30">
        <v>1</v>
      </c>
      <c r="E92" s="31">
        <v>0.2</v>
      </c>
      <c r="F92" s="32">
        <v>2.3199999999999998</v>
      </c>
      <c r="G92" s="32">
        <v>2.3199999999999998</v>
      </c>
      <c r="H92" s="38">
        <f t="shared" si="11"/>
        <v>0.55976959999999998</v>
      </c>
      <c r="I92" s="49">
        <v>0</v>
      </c>
      <c r="J92" s="17">
        <v>0</v>
      </c>
      <c r="K92" s="17">
        <v>0</v>
      </c>
      <c r="L92" s="34">
        <f t="shared" si="12"/>
        <v>0</v>
      </c>
      <c r="M92" s="39">
        <v>0</v>
      </c>
      <c r="N92" s="17">
        <v>0</v>
      </c>
      <c r="O92" s="17">
        <v>0</v>
      </c>
      <c r="P92" s="40">
        <f t="shared" si="9"/>
        <v>0</v>
      </c>
    </row>
    <row r="93" spans="1:16">
      <c r="A93" s="159"/>
      <c r="B93" s="4">
        <v>193</v>
      </c>
      <c r="C93" s="17">
        <f t="shared" si="13"/>
        <v>7.4880000000000002E-2</v>
      </c>
      <c r="D93" s="30">
        <v>1</v>
      </c>
      <c r="E93" s="31">
        <v>0.1</v>
      </c>
      <c r="F93" s="32">
        <v>1.2</v>
      </c>
      <c r="G93" s="32">
        <v>1.2</v>
      </c>
      <c r="H93" s="38">
        <f t="shared" si="11"/>
        <v>7.4880000000000002E-2</v>
      </c>
      <c r="I93" s="49">
        <v>0</v>
      </c>
      <c r="J93" s="17">
        <v>0</v>
      </c>
      <c r="K93" s="17">
        <v>0</v>
      </c>
      <c r="L93" s="34">
        <f t="shared" si="12"/>
        <v>0</v>
      </c>
      <c r="M93" s="39">
        <v>0</v>
      </c>
      <c r="N93" s="17">
        <v>0</v>
      </c>
      <c r="O93" s="17">
        <v>0</v>
      </c>
      <c r="P93" s="40">
        <f t="shared" si="9"/>
        <v>0</v>
      </c>
    </row>
    <row r="94" spans="1:16">
      <c r="A94" s="159"/>
      <c r="B94" s="3">
        <v>194</v>
      </c>
      <c r="C94" s="17">
        <f t="shared" si="13"/>
        <v>0</v>
      </c>
      <c r="D94" s="34">
        <v>0</v>
      </c>
      <c r="E94" s="39">
        <v>0</v>
      </c>
      <c r="F94" s="17">
        <v>0</v>
      </c>
      <c r="G94" s="17">
        <v>0</v>
      </c>
      <c r="H94" s="40">
        <f t="shared" si="11"/>
        <v>0</v>
      </c>
      <c r="I94" s="49">
        <v>0</v>
      </c>
      <c r="J94" s="17">
        <v>0</v>
      </c>
      <c r="K94" s="17">
        <v>0</v>
      </c>
      <c r="L94" s="34">
        <f t="shared" si="12"/>
        <v>0</v>
      </c>
      <c r="M94" s="39">
        <v>0</v>
      </c>
      <c r="N94" s="17">
        <v>0</v>
      </c>
      <c r="O94" s="17">
        <v>0</v>
      </c>
      <c r="P94" s="40">
        <f t="shared" si="9"/>
        <v>0</v>
      </c>
    </row>
    <row r="95" spans="1:16">
      <c r="A95" s="159"/>
      <c r="B95" s="4">
        <v>195</v>
      </c>
      <c r="C95" s="17">
        <f t="shared" si="13"/>
        <v>0</v>
      </c>
      <c r="D95" s="34">
        <v>0</v>
      </c>
      <c r="E95" s="39">
        <v>0</v>
      </c>
      <c r="F95" s="17">
        <v>0</v>
      </c>
      <c r="G95" s="17">
        <v>0</v>
      </c>
      <c r="H95" s="40">
        <f t="shared" si="11"/>
        <v>0</v>
      </c>
      <c r="I95" s="49">
        <v>0</v>
      </c>
      <c r="J95" s="17">
        <v>0</v>
      </c>
      <c r="K95" s="17">
        <v>0</v>
      </c>
      <c r="L95" s="34">
        <f t="shared" si="12"/>
        <v>0</v>
      </c>
      <c r="M95" s="39">
        <v>0</v>
      </c>
      <c r="N95" s="17">
        <v>0</v>
      </c>
      <c r="O95" s="17">
        <v>0</v>
      </c>
      <c r="P95" s="40">
        <f t="shared" si="9"/>
        <v>0</v>
      </c>
    </row>
    <row r="96" spans="1:16">
      <c r="A96" s="159"/>
      <c r="B96" s="3">
        <v>196</v>
      </c>
      <c r="C96" s="17">
        <f t="shared" si="13"/>
        <v>0</v>
      </c>
      <c r="D96" s="34">
        <v>0</v>
      </c>
      <c r="E96" s="39">
        <v>0</v>
      </c>
      <c r="F96" s="17">
        <v>0</v>
      </c>
      <c r="G96" s="17">
        <v>0</v>
      </c>
      <c r="H96" s="40">
        <f t="shared" si="11"/>
        <v>0</v>
      </c>
      <c r="I96" s="49">
        <v>0</v>
      </c>
      <c r="J96" s="17">
        <v>0</v>
      </c>
      <c r="K96" s="17">
        <v>0</v>
      </c>
      <c r="L96" s="34">
        <f t="shared" si="12"/>
        <v>0</v>
      </c>
      <c r="M96" s="39">
        <v>0</v>
      </c>
      <c r="N96" s="17">
        <v>0</v>
      </c>
      <c r="O96" s="17">
        <v>0</v>
      </c>
      <c r="P96" s="40">
        <f t="shared" si="9"/>
        <v>0</v>
      </c>
    </row>
    <row r="97" spans="1:16">
      <c r="A97" s="159"/>
      <c r="B97" s="4">
        <v>197</v>
      </c>
      <c r="C97" s="17">
        <f t="shared" si="13"/>
        <v>0</v>
      </c>
      <c r="D97" s="34">
        <v>0</v>
      </c>
      <c r="E97" s="39">
        <v>0</v>
      </c>
      <c r="F97" s="17">
        <v>0</v>
      </c>
      <c r="G97" s="17">
        <v>0</v>
      </c>
      <c r="H97" s="40">
        <f t="shared" si="11"/>
        <v>0</v>
      </c>
      <c r="I97" s="49">
        <v>0</v>
      </c>
      <c r="J97" s="17">
        <v>0</v>
      </c>
      <c r="K97" s="17">
        <v>0</v>
      </c>
      <c r="L97" s="34">
        <f t="shared" si="12"/>
        <v>0</v>
      </c>
      <c r="M97" s="39">
        <v>0</v>
      </c>
      <c r="N97" s="17">
        <v>0</v>
      </c>
      <c r="O97" s="17">
        <v>0</v>
      </c>
      <c r="P97" s="40">
        <f t="shared" si="9"/>
        <v>0</v>
      </c>
    </row>
    <row r="98" spans="1:16">
      <c r="A98" s="159"/>
      <c r="B98" s="3">
        <v>198</v>
      </c>
      <c r="C98" s="17">
        <f t="shared" si="13"/>
        <v>0</v>
      </c>
      <c r="D98" s="34">
        <v>0</v>
      </c>
      <c r="E98" s="39">
        <v>0</v>
      </c>
      <c r="F98" s="17">
        <v>0</v>
      </c>
      <c r="G98" s="17">
        <v>0</v>
      </c>
      <c r="H98" s="40">
        <f t="shared" si="11"/>
        <v>0</v>
      </c>
      <c r="I98" s="49">
        <v>0</v>
      </c>
      <c r="J98" s="17">
        <v>0</v>
      </c>
      <c r="K98" s="17">
        <v>0</v>
      </c>
      <c r="L98" s="34">
        <f t="shared" si="12"/>
        <v>0</v>
      </c>
      <c r="M98" s="39">
        <v>0</v>
      </c>
      <c r="N98" s="17">
        <v>0</v>
      </c>
      <c r="O98" s="17">
        <v>0</v>
      </c>
      <c r="P98" s="40">
        <f t="shared" si="9"/>
        <v>0</v>
      </c>
    </row>
    <row r="99" spans="1:16">
      <c r="A99" s="159"/>
      <c r="B99" s="4">
        <v>199</v>
      </c>
      <c r="C99" s="17">
        <f t="shared" si="13"/>
        <v>0</v>
      </c>
      <c r="D99" s="34">
        <v>0</v>
      </c>
      <c r="E99" s="39">
        <v>0</v>
      </c>
      <c r="F99" s="17">
        <v>0</v>
      </c>
      <c r="G99" s="17">
        <v>0</v>
      </c>
      <c r="H99" s="40">
        <f t="shared" si="11"/>
        <v>0</v>
      </c>
      <c r="I99" s="49">
        <v>0</v>
      </c>
      <c r="J99" s="17">
        <v>0</v>
      </c>
      <c r="K99" s="17">
        <v>0</v>
      </c>
      <c r="L99" s="34">
        <f t="shared" si="12"/>
        <v>0</v>
      </c>
      <c r="M99" s="39">
        <v>0</v>
      </c>
      <c r="N99" s="17">
        <v>0</v>
      </c>
      <c r="O99" s="17">
        <v>0</v>
      </c>
      <c r="P99" s="40">
        <f t="shared" si="9"/>
        <v>0</v>
      </c>
    </row>
    <row r="100" spans="1:16">
      <c r="A100" s="159"/>
      <c r="B100" s="3">
        <v>200</v>
      </c>
      <c r="C100" s="17">
        <f t="shared" si="13"/>
        <v>0</v>
      </c>
      <c r="D100" s="34">
        <v>0</v>
      </c>
      <c r="E100" s="39">
        <v>0</v>
      </c>
      <c r="F100" s="17">
        <v>0</v>
      </c>
      <c r="G100" s="17">
        <v>0</v>
      </c>
      <c r="H100" s="40">
        <f t="shared" si="11"/>
        <v>0</v>
      </c>
      <c r="I100" s="49">
        <v>0</v>
      </c>
      <c r="J100" s="17">
        <v>0</v>
      </c>
      <c r="K100" s="17">
        <v>0</v>
      </c>
      <c r="L100" s="34">
        <f t="shared" si="12"/>
        <v>0</v>
      </c>
      <c r="M100" s="39">
        <v>0</v>
      </c>
      <c r="N100" s="17">
        <v>0</v>
      </c>
      <c r="O100" s="17">
        <v>0</v>
      </c>
      <c r="P100" s="40">
        <f t="shared" si="9"/>
        <v>0</v>
      </c>
    </row>
    <row r="101" spans="1:16">
      <c r="A101" s="159"/>
      <c r="B101" s="4">
        <v>201</v>
      </c>
      <c r="C101" s="17">
        <f t="shared" si="13"/>
        <v>0</v>
      </c>
      <c r="D101" s="34">
        <v>0</v>
      </c>
      <c r="E101" s="39">
        <v>0</v>
      </c>
      <c r="F101" s="17">
        <v>0</v>
      </c>
      <c r="G101" s="17">
        <v>0</v>
      </c>
      <c r="H101" s="40">
        <f t="shared" si="11"/>
        <v>0</v>
      </c>
      <c r="I101" s="49">
        <v>0</v>
      </c>
      <c r="J101" s="17">
        <v>0</v>
      </c>
      <c r="K101" s="17">
        <v>0</v>
      </c>
      <c r="L101" s="34">
        <f t="shared" si="12"/>
        <v>0</v>
      </c>
      <c r="M101" s="39">
        <v>0</v>
      </c>
      <c r="N101" s="17">
        <v>0</v>
      </c>
      <c r="O101" s="17">
        <v>0</v>
      </c>
      <c r="P101" s="40">
        <f t="shared" si="9"/>
        <v>0</v>
      </c>
    </row>
    <row r="102" spans="1:16">
      <c r="A102" s="159"/>
      <c r="B102" s="3">
        <v>202</v>
      </c>
      <c r="C102" s="17">
        <f t="shared" si="13"/>
        <v>0</v>
      </c>
      <c r="D102" s="34">
        <v>0</v>
      </c>
      <c r="E102" s="39">
        <v>0</v>
      </c>
      <c r="F102" s="17">
        <v>0</v>
      </c>
      <c r="G102" s="17">
        <v>0</v>
      </c>
      <c r="H102" s="40">
        <f t="shared" si="11"/>
        <v>0</v>
      </c>
      <c r="I102" s="49">
        <v>0</v>
      </c>
      <c r="J102" s="17">
        <v>0</v>
      </c>
      <c r="K102" s="17">
        <v>0</v>
      </c>
      <c r="L102" s="34">
        <f t="shared" si="12"/>
        <v>0</v>
      </c>
      <c r="M102" s="39">
        <v>0</v>
      </c>
      <c r="N102" s="17">
        <v>0</v>
      </c>
      <c r="O102" s="17">
        <v>0</v>
      </c>
      <c r="P102" s="40">
        <f t="shared" si="9"/>
        <v>0</v>
      </c>
    </row>
    <row r="103" spans="1:16">
      <c r="A103" s="159"/>
      <c r="B103" s="4">
        <v>203</v>
      </c>
      <c r="C103" s="17">
        <f t="shared" si="13"/>
        <v>0.29004560000000001</v>
      </c>
      <c r="D103" s="30">
        <v>1</v>
      </c>
      <c r="E103" s="31">
        <v>0.2</v>
      </c>
      <c r="F103" s="32">
        <v>1.67</v>
      </c>
      <c r="G103" s="32">
        <v>1.67</v>
      </c>
      <c r="H103" s="38">
        <f t="shared" si="11"/>
        <v>0.29004560000000001</v>
      </c>
      <c r="I103" s="49">
        <v>0</v>
      </c>
      <c r="J103" s="17">
        <v>0</v>
      </c>
      <c r="K103" s="17">
        <v>0</v>
      </c>
      <c r="L103" s="34">
        <f t="shared" si="12"/>
        <v>0</v>
      </c>
      <c r="M103" s="39">
        <v>0</v>
      </c>
      <c r="N103" s="17">
        <v>0</v>
      </c>
      <c r="O103" s="17">
        <v>0</v>
      </c>
      <c r="P103" s="40">
        <f t="shared" si="9"/>
        <v>0</v>
      </c>
    </row>
    <row r="104" spans="1:16">
      <c r="A104" s="159"/>
      <c r="B104" s="3">
        <v>204</v>
      </c>
      <c r="C104" s="17">
        <f t="shared" si="13"/>
        <v>0</v>
      </c>
      <c r="D104" s="34">
        <v>0</v>
      </c>
      <c r="E104" s="39">
        <v>0</v>
      </c>
      <c r="F104" s="17">
        <v>0</v>
      </c>
      <c r="G104" s="17">
        <v>0</v>
      </c>
      <c r="H104" s="40">
        <f t="shared" si="11"/>
        <v>0</v>
      </c>
      <c r="I104" s="49">
        <v>0</v>
      </c>
      <c r="J104" s="17">
        <v>0</v>
      </c>
      <c r="K104" s="17">
        <v>0</v>
      </c>
      <c r="L104" s="34">
        <f t="shared" si="12"/>
        <v>0</v>
      </c>
      <c r="M104" s="39">
        <v>0</v>
      </c>
      <c r="N104" s="17">
        <v>0</v>
      </c>
      <c r="O104" s="17">
        <v>0</v>
      </c>
      <c r="P104" s="40">
        <f t="shared" si="9"/>
        <v>0</v>
      </c>
    </row>
    <row r="105" spans="1:16">
      <c r="A105" s="159"/>
      <c r="B105" s="4">
        <v>205</v>
      </c>
      <c r="C105" s="17">
        <f t="shared" si="13"/>
        <v>0.11700000000000001</v>
      </c>
      <c r="D105" s="30">
        <v>1</v>
      </c>
      <c r="E105" s="31">
        <v>0.1</v>
      </c>
      <c r="F105" s="32">
        <v>1.5</v>
      </c>
      <c r="G105" s="32">
        <v>1.5</v>
      </c>
      <c r="H105" s="38">
        <f t="shared" si="11"/>
        <v>0.11700000000000001</v>
      </c>
      <c r="I105" s="49">
        <v>0</v>
      </c>
      <c r="J105" s="17">
        <v>0</v>
      </c>
      <c r="K105" s="17">
        <v>0</v>
      </c>
      <c r="L105" s="34">
        <f t="shared" si="12"/>
        <v>0</v>
      </c>
      <c r="M105" s="39">
        <v>0</v>
      </c>
      <c r="N105" s="17">
        <v>0</v>
      </c>
      <c r="O105" s="17">
        <v>0</v>
      </c>
      <c r="P105" s="40">
        <f t="shared" si="9"/>
        <v>0</v>
      </c>
    </row>
    <row r="106" spans="1:16">
      <c r="A106" s="159"/>
      <c r="B106" s="3">
        <v>206</v>
      </c>
      <c r="C106" s="17">
        <f t="shared" si="13"/>
        <v>0</v>
      </c>
      <c r="D106" s="34">
        <v>0</v>
      </c>
      <c r="E106" s="39">
        <v>0</v>
      </c>
      <c r="F106" s="17">
        <v>0</v>
      </c>
      <c r="G106" s="17">
        <v>0</v>
      </c>
      <c r="H106" s="40">
        <f t="shared" si="11"/>
        <v>0</v>
      </c>
      <c r="I106" s="49">
        <v>0</v>
      </c>
      <c r="J106" s="17">
        <v>0</v>
      </c>
      <c r="K106" s="17">
        <v>0</v>
      </c>
      <c r="L106" s="34">
        <f t="shared" si="12"/>
        <v>0</v>
      </c>
      <c r="M106" s="39">
        <v>0</v>
      </c>
      <c r="N106" s="17">
        <v>0</v>
      </c>
      <c r="O106" s="17">
        <v>0</v>
      </c>
      <c r="P106" s="40">
        <f t="shared" si="9"/>
        <v>0</v>
      </c>
    </row>
    <row r="107" spans="1:16">
      <c r="A107" s="159"/>
      <c r="B107" s="4">
        <v>207</v>
      </c>
      <c r="C107" s="17">
        <f t="shared" si="13"/>
        <v>0</v>
      </c>
      <c r="D107" s="34">
        <v>0</v>
      </c>
      <c r="E107" s="39">
        <v>0</v>
      </c>
      <c r="F107" s="17">
        <v>0</v>
      </c>
      <c r="G107" s="17">
        <v>0</v>
      </c>
      <c r="H107" s="40">
        <f t="shared" si="11"/>
        <v>0</v>
      </c>
      <c r="I107" s="49">
        <v>0</v>
      </c>
      <c r="J107" s="17">
        <v>0</v>
      </c>
      <c r="K107" s="17">
        <v>0</v>
      </c>
      <c r="L107" s="34">
        <f t="shared" si="12"/>
        <v>0</v>
      </c>
      <c r="M107" s="39">
        <v>0</v>
      </c>
      <c r="N107" s="17">
        <v>0</v>
      </c>
      <c r="O107" s="17">
        <v>0</v>
      </c>
      <c r="P107" s="40">
        <f t="shared" si="9"/>
        <v>0</v>
      </c>
    </row>
    <row r="108" spans="1:16">
      <c r="A108" s="159"/>
      <c r="B108" s="3">
        <v>208</v>
      </c>
      <c r="C108" s="17">
        <f t="shared" si="13"/>
        <v>0</v>
      </c>
      <c r="D108" s="34">
        <v>0</v>
      </c>
      <c r="E108" s="39">
        <v>0</v>
      </c>
      <c r="F108" s="17">
        <v>0</v>
      </c>
      <c r="G108" s="17">
        <v>0</v>
      </c>
      <c r="H108" s="40">
        <f t="shared" si="11"/>
        <v>0</v>
      </c>
      <c r="I108" s="49">
        <v>0</v>
      </c>
      <c r="J108" s="17">
        <v>0</v>
      </c>
      <c r="K108" s="17">
        <v>0</v>
      </c>
      <c r="L108" s="34">
        <f t="shared" si="12"/>
        <v>0</v>
      </c>
      <c r="M108" s="39">
        <v>0</v>
      </c>
      <c r="N108" s="17">
        <v>0</v>
      </c>
      <c r="O108" s="17">
        <v>0</v>
      </c>
      <c r="P108" s="40">
        <f t="shared" si="9"/>
        <v>0</v>
      </c>
    </row>
    <row r="109" spans="1:16">
      <c r="A109" s="159"/>
      <c r="B109" s="4">
        <v>209</v>
      </c>
      <c r="C109" s="17">
        <f t="shared" si="13"/>
        <v>0</v>
      </c>
      <c r="D109" s="34">
        <v>0</v>
      </c>
      <c r="E109" s="39">
        <v>0</v>
      </c>
      <c r="F109" s="17">
        <v>0</v>
      </c>
      <c r="G109" s="17">
        <v>0</v>
      </c>
      <c r="H109" s="40">
        <f t="shared" si="11"/>
        <v>0</v>
      </c>
      <c r="I109" s="49">
        <v>0</v>
      </c>
      <c r="J109" s="17">
        <v>0</v>
      </c>
      <c r="K109" s="17">
        <v>0</v>
      </c>
      <c r="L109" s="34">
        <f t="shared" si="12"/>
        <v>0</v>
      </c>
      <c r="M109" s="39">
        <v>0</v>
      </c>
      <c r="N109" s="17">
        <v>0</v>
      </c>
      <c r="O109" s="17">
        <v>0</v>
      </c>
      <c r="P109" s="40">
        <f t="shared" si="9"/>
        <v>0</v>
      </c>
    </row>
    <row r="110" spans="1:16">
      <c r="A110" s="159"/>
      <c r="B110" s="3">
        <v>210</v>
      </c>
      <c r="C110" s="17">
        <f t="shared" si="13"/>
        <v>0.37024000000000012</v>
      </c>
      <c r="D110" s="41">
        <v>2</v>
      </c>
      <c r="E110" s="42">
        <v>0.2</v>
      </c>
      <c r="F110" s="43">
        <v>1.6</v>
      </c>
      <c r="G110" s="43">
        <v>1.6</v>
      </c>
      <c r="H110" s="52">
        <f t="shared" si="11"/>
        <v>0.26624000000000009</v>
      </c>
      <c r="I110" s="50">
        <v>0.2</v>
      </c>
      <c r="J110" s="43">
        <v>1</v>
      </c>
      <c r="K110" s="43">
        <v>1</v>
      </c>
      <c r="L110" s="41">
        <f t="shared" si="12"/>
        <v>0.10400000000000001</v>
      </c>
      <c r="M110" s="39">
        <v>0</v>
      </c>
      <c r="N110" s="17">
        <v>0</v>
      </c>
      <c r="O110" s="17">
        <v>0</v>
      </c>
      <c r="P110" s="40">
        <f t="shared" si="9"/>
        <v>0</v>
      </c>
    </row>
    <row r="111" spans="1:16" ht="29">
      <c r="A111" s="16" t="s">
        <v>23</v>
      </c>
      <c r="B111" s="3">
        <v>211</v>
      </c>
      <c r="C111" s="17">
        <f t="shared" si="13"/>
        <v>0</v>
      </c>
      <c r="D111" s="34">
        <v>0</v>
      </c>
      <c r="E111" s="39">
        <v>0</v>
      </c>
      <c r="F111" s="17">
        <v>0</v>
      </c>
      <c r="G111" s="17">
        <v>0</v>
      </c>
      <c r="H111" s="40">
        <f t="shared" si="11"/>
        <v>0</v>
      </c>
      <c r="I111" s="49">
        <v>0</v>
      </c>
      <c r="J111" s="17">
        <v>0</v>
      </c>
      <c r="K111" s="17">
        <v>0</v>
      </c>
      <c r="L111" s="34">
        <f t="shared" si="12"/>
        <v>0</v>
      </c>
      <c r="M111" s="39">
        <v>0</v>
      </c>
      <c r="N111" s="17">
        <v>0</v>
      </c>
      <c r="O111" s="17">
        <v>0</v>
      </c>
      <c r="P111" s="40">
        <f t="shared" si="9"/>
        <v>0</v>
      </c>
    </row>
    <row r="112" spans="1:16" ht="29">
      <c r="A112" s="16" t="s">
        <v>24</v>
      </c>
      <c r="B112" s="4">
        <v>212</v>
      </c>
      <c r="C112" s="17">
        <f t="shared" si="13"/>
        <v>0</v>
      </c>
      <c r="D112" s="34">
        <v>0</v>
      </c>
      <c r="E112" s="39">
        <v>0</v>
      </c>
      <c r="F112" s="17">
        <v>0</v>
      </c>
      <c r="G112" s="17">
        <v>0</v>
      </c>
      <c r="H112" s="40">
        <f t="shared" si="11"/>
        <v>0</v>
      </c>
      <c r="I112" s="49">
        <v>0</v>
      </c>
      <c r="J112" s="17">
        <v>0</v>
      </c>
      <c r="K112" s="17">
        <v>0</v>
      </c>
      <c r="L112" s="34">
        <f t="shared" si="12"/>
        <v>0</v>
      </c>
      <c r="M112" s="39">
        <v>0</v>
      </c>
      <c r="N112" s="17">
        <v>0</v>
      </c>
      <c r="O112" s="17">
        <v>0</v>
      </c>
      <c r="P112" s="40">
        <f t="shared" si="9"/>
        <v>0</v>
      </c>
    </row>
    <row r="113" spans="1:16" ht="29">
      <c r="A113" s="16" t="s">
        <v>25</v>
      </c>
      <c r="B113" s="3">
        <v>213</v>
      </c>
      <c r="C113" s="17">
        <f t="shared" si="13"/>
        <v>0</v>
      </c>
      <c r="D113" s="34">
        <v>0</v>
      </c>
      <c r="E113" s="39">
        <v>0</v>
      </c>
      <c r="F113" s="17">
        <v>0</v>
      </c>
      <c r="G113" s="17">
        <v>0</v>
      </c>
      <c r="H113" s="40">
        <f t="shared" si="11"/>
        <v>0</v>
      </c>
      <c r="I113" s="49">
        <v>0</v>
      </c>
      <c r="J113" s="17">
        <v>0</v>
      </c>
      <c r="K113" s="17">
        <v>0</v>
      </c>
      <c r="L113" s="34">
        <f t="shared" si="12"/>
        <v>0</v>
      </c>
      <c r="M113" s="39">
        <v>0</v>
      </c>
      <c r="N113" s="17">
        <v>0</v>
      </c>
      <c r="O113" s="17">
        <v>0</v>
      </c>
      <c r="P113" s="40">
        <f t="shared" si="9"/>
        <v>0</v>
      </c>
    </row>
    <row r="114" spans="1:16">
      <c r="A114" s="159" t="s">
        <v>26</v>
      </c>
      <c r="B114" s="4">
        <v>214</v>
      </c>
      <c r="C114" s="17">
        <f t="shared" si="13"/>
        <v>0</v>
      </c>
      <c r="D114" s="34">
        <v>0</v>
      </c>
      <c r="E114" s="39">
        <v>0</v>
      </c>
      <c r="F114" s="17">
        <v>0</v>
      </c>
      <c r="G114" s="17">
        <v>0</v>
      </c>
      <c r="H114" s="40">
        <f t="shared" si="11"/>
        <v>0</v>
      </c>
      <c r="I114" s="49">
        <v>0</v>
      </c>
      <c r="J114" s="17">
        <v>0</v>
      </c>
      <c r="K114" s="17">
        <v>0</v>
      </c>
      <c r="L114" s="34">
        <f t="shared" si="12"/>
        <v>0</v>
      </c>
      <c r="M114" s="39">
        <v>0</v>
      </c>
      <c r="N114" s="17">
        <v>0</v>
      </c>
      <c r="O114" s="17">
        <v>0</v>
      </c>
      <c r="P114" s="40">
        <f t="shared" ref="P114:P132" si="14">N114*O114*M114*0.52</f>
        <v>0</v>
      </c>
    </row>
    <row r="115" spans="1:16">
      <c r="A115" s="159"/>
      <c r="B115" s="3">
        <v>215</v>
      </c>
      <c r="C115" s="17">
        <f t="shared" si="13"/>
        <v>0.39312000000000008</v>
      </c>
      <c r="D115" s="30">
        <v>1</v>
      </c>
      <c r="E115" s="31">
        <v>0.2</v>
      </c>
      <c r="F115" s="32">
        <v>1.8</v>
      </c>
      <c r="G115" s="32">
        <v>2.1</v>
      </c>
      <c r="H115" s="38">
        <f t="shared" si="11"/>
        <v>0.39312000000000008</v>
      </c>
      <c r="I115" s="49">
        <v>0</v>
      </c>
      <c r="J115" s="17">
        <v>0</v>
      </c>
      <c r="K115" s="17">
        <v>0</v>
      </c>
      <c r="L115" s="34">
        <f t="shared" si="12"/>
        <v>0</v>
      </c>
      <c r="M115" s="39">
        <v>0</v>
      </c>
      <c r="N115" s="17">
        <v>0</v>
      </c>
      <c r="O115" s="17">
        <v>0</v>
      </c>
      <c r="P115" s="40">
        <f t="shared" si="14"/>
        <v>0</v>
      </c>
    </row>
    <row r="116" spans="1:16">
      <c r="A116" s="159"/>
      <c r="B116" s="4">
        <v>216</v>
      </c>
      <c r="C116" s="17">
        <f t="shared" si="13"/>
        <v>0.34944000000000008</v>
      </c>
      <c r="D116" s="30">
        <v>1</v>
      </c>
      <c r="E116" s="31">
        <v>0.2</v>
      </c>
      <c r="F116" s="32">
        <v>1.6</v>
      </c>
      <c r="G116" s="32">
        <v>2.1</v>
      </c>
      <c r="H116" s="38">
        <f t="shared" si="11"/>
        <v>0.34944000000000008</v>
      </c>
      <c r="I116" s="49">
        <v>0</v>
      </c>
      <c r="J116" s="17">
        <v>0</v>
      </c>
      <c r="K116" s="17">
        <v>0</v>
      </c>
      <c r="L116" s="34">
        <f t="shared" si="12"/>
        <v>0</v>
      </c>
      <c r="M116" s="39">
        <v>0</v>
      </c>
      <c r="N116" s="17">
        <v>0</v>
      </c>
      <c r="O116" s="17">
        <v>0</v>
      </c>
      <c r="P116" s="40">
        <f t="shared" si="14"/>
        <v>0</v>
      </c>
    </row>
    <row r="117" spans="1:16">
      <c r="A117" s="159"/>
      <c r="B117" s="3">
        <v>217</v>
      </c>
      <c r="C117" s="17">
        <f>SUM(H117,L117,P117,H118)</f>
        <v>1.7943015999999998</v>
      </c>
      <c r="D117" s="27">
        <v>4</v>
      </c>
      <c r="E117" s="28">
        <v>0.2</v>
      </c>
      <c r="F117" s="29">
        <v>1.92</v>
      </c>
      <c r="G117" s="29">
        <v>1.92</v>
      </c>
      <c r="H117" s="44">
        <f t="shared" si="11"/>
        <v>0.38338560000000005</v>
      </c>
      <c r="I117" s="51">
        <v>0.2</v>
      </c>
      <c r="J117" s="29">
        <v>2.2799999999999998</v>
      </c>
      <c r="K117" s="29">
        <v>2.2799999999999998</v>
      </c>
      <c r="L117" s="27">
        <f t="shared" si="12"/>
        <v>0.54063359999999994</v>
      </c>
      <c r="M117" s="28">
        <v>0.2</v>
      </c>
      <c r="N117" s="29">
        <v>2.09</v>
      </c>
      <c r="O117" s="29">
        <v>2.09</v>
      </c>
      <c r="P117" s="44">
        <f t="shared" si="14"/>
        <v>0.45428239999999992</v>
      </c>
    </row>
    <row r="118" spans="1:16">
      <c r="A118" s="159"/>
      <c r="B118" s="3"/>
      <c r="C118" s="17"/>
      <c r="D118" s="27"/>
      <c r="E118" s="28">
        <v>0.2</v>
      </c>
      <c r="F118" s="29">
        <v>2</v>
      </c>
      <c r="G118" s="29">
        <v>2</v>
      </c>
      <c r="H118" s="44">
        <f t="shared" ref="H118" si="15">F118*G118*E118*0.52</f>
        <v>0.41600000000000004</v>
      </c>
      <c r="I118" s="51">
        <v>0</v>
      </c>
      <c r="J118" s="29">
        <v>0</v>
      </c>
      <c r="K118" s="29">
        <v>0</v>
      </c>
      <c r="L118" s="27">
        <f t="shared" ref="L118" si="16">J118*K118*I118*0.52</f>
        <v>0</v>
      </c>
      <c r="M118" s="28">
        <v>0</v>
      </c>
      <c r="N118" s="29">
        <v>0</v>
      </c>
      <c r="O118" s="29">
        <v>0</v>
      </c>
      <c r="P118" s="44">
        <f t="shared" ref="P118" si="17">N118*O118*M118*0.52</f>
        <v>0</v>
      </c>
    </row>
    <row r="119" spans="1:16">
      <c r="A119" s="159"/>
      <c r="B119" s="4">
        <v>218</v>
      </c>
      <c r="C119" s="17">
        <f t="shared" si="13"/>
        <v>0.30453280000000005</v>
      </c>
      <c r="D119" s="27">
        <v>1</v>
      </c>
      <c r="E119" s="28">
        <v>0.1</v>
      </c>
      <c r="F119" s="29">
        <v>2.42</v>
      </c>
      <c r="G119" s="29">
        <v>2.42</v>
      </c>
      <c r="H119" s="44">
        <f t="shared" si="11"/>
        <v>0.30453280000000005</v>
      </c>
      <c r="I119" s="49">
        <v>0</v>
      </c>
      <c r="J119" s="17">
        <v>0</v>
      </c>
      <c r="K119" s="17">
        <v>0</v>
      </c>
      <c r="L119" s="34">
        <f t="shared" si="12"/>
        <v>0</v>
      </c>
      <c r="M119" s="39">
        <v>0</v>
      </c>
      <c r="N119" s="17">
        <v>0</v>
      </c>
      <c r="O119" s="17">
        <v>0</v>
      </c>
      <c r="P119" s="40">
        <f t="shared" si="14"/>
        <v>0</v>
      </c>
    </row>
    <row r="120" spans="1:16">
      <c r="A120" s="159"/>
      <c r="B120" s="3">
        <v>219</v>
      </c>
      <c r="C120" s="17">
        <f t="shared" si="13"/>
        <v>0.56314960000000003</v>
      </c>
      <c r="D120" s="30">
        <v>2</v>
      </c>
      <c r="E120" s="31">
        <v>0.2</v>
      </c>
      <c r="F120" s="32">
        <v>1.82</v>
      </c>
      <c r="G120" s="32">
        <v>1.82</v>
      </c>
      <c r="H120" s="38">
        <f t="shared" si="11"/>
        <v>0.34448960000000006</v>
      </c>
      <c r="I120" s="48">
        <v>0.2</v>
      </c>
      <c r="J120" s="32">
        <v>1.45</v>
      </c>
      <c r="K120" s="32">
        <v>1.45</v>
      </c>
      <c r="L120" s="30">
        <f t="shared" si="12"/>
        <v>0.21866000000000002</v>
      </c>
      <c r="M120" s="39">
        <v>0</v>
      </c>
      <c r="N120" s="17">
        <v>0</v>
      </c>
      <c r="O120" s="17">
        <v>0</v>
      </c>
      <c r="P120" s="40">
        <f t="shared" si="14"/>
        <v>0</v>
      </c>
    </row>
    <row r="121" spans="1:16">
      <c r="A121" s="159" t="s">
        <v>27</v>
      </c>
      <c r="B121" s="4">
        <v>220</v>
      </c>
      <c r="C121" s="17">
        <f t="shared" si="13"/>
        <v>0.43722640000000002</v>
      </c>
      <c r="D121" s="30">
        <v>2</v>
      </c>
      <c r="E121" s="31">
        <v>0.2</v>
      </c>
      <c r="F121" s="32">
        <v>1.79</v>
      </c>
      <c r="G121" s="32">
        <v>1.79</v>
      </c>
      <c r="H121" s="38">
        <f t="shared" si="11"/>
        <v>0.33322640000000003</v>
      </c>
      <c r="I121" s="48">
        <v>0.2</v>
      </c>
      <c r="J121" s="32">
        <v>1</v>
      </c>
      <c r="K121" s="32">
        <v>1</v>
      </c>
      <c r="L121" s="30">
        <f t="shared" si="12"/>
        <v>0.10400000000000001</v>
      </c>
      <c r="M121" s="39">
        <v>0</v>
      </c>
      <c r="N121" s="17">
        <v>0</v>
      </c>
      <c r="O121" s="17">
        <v>0</v>
      </c>
      <c r="P121" s="40">
        <f t="shared" si="14"/>
        <v>0</v>
      </c>
    </row>
    <row r="122" spans="1:16">
      <c r="A122" s="159"/>
      <c r="B122" s="3">
        <v>221</v>
      </c>
      <c r="C122" s="17">
        <f t="shared" si="13"/>
        <v>0.5699200000000002</v>
      </c>
      <c r="D122" s="30">
        <v>3</v>
      </c>
      <c r="E122" s="31">
        <v>0.1</v>
      </c>
      <c r="F122" s="32">
        <v>1.6</v>
      </c>
      <c r="G122" s="32">
        <v>1.8</v>
      </c>
      <c r="H122" s="38">
        <f t="shared" si="11"/>
        <v>0.14976000000000003</v>
      </c>
      <c r="I122" s="48">
        <v>0.1</v>
      </c>
      <c r="J122" s="32">
        <v>1.8</v>
      </c>
      <c r="K122" s="32">
        <v>1.8</v>
      </c>
      <c r="L122" s="30">
        <f t="shared" si="12"/>
        <v>0.16848000000000005</v>
      </c>
      <c r="M122" s="31">
        <v>0.1</v>
      </c>
      <c r="N122" s="32">
        <v>2.2000000000000002</v>
      </c>
      <c r="O122" s="32">
        <v>2.2000000000000002</v>
      </c>
      <c r="P122" s="38">
        <f t="shared" si="14"/>
        <v>0.25168000000000007</v>
      </c>
    </row>
    <row r="123" spans="1:16">
      <c r="A123" s="159"/>
      <c r="B123" s="4">
        <v>222</v>
      </c>
      <c r="C123" s="17">
        <f t="shared" si="13"/>
        <v>0.23400000000000001</v>
      </c>
      <c r="D123" s="30">
        <v>1</v>
      </c>
      <c r="E123" s="31">
        <v>0.2</v>
      </c>
      <c r="F123" s="32">
        <v>1.5</v>
      </c>
      <c r="G123" s="32">
        <v>1.5</v>
      </c>
      <c r="H123" s="38">
        <f t="shared" si="11"/>
        <v>0.23400000000000001</v>
      </c>
      <c r="I123" s="49">
        <v>0</v>
      </c>
      <c r="J123" s="17">
        <v>0</v>
      </c>
      <c r="K123" s="17">
        <v>0</v>
      </c>
      <c r="L123" s="34">
        <f t="shared" si="12"/>
        <v>0</v>
      </c>
      <c r="M123" s="39">
        <v>0</v>
      </c>
      <c r="N123" s="17">
        <v>0</v>
      </c>
      <c r="O123" s="17">
        <v>0</v>
      </c>
      <c r="P123" s="40">
        <f t="shared" si="14"/>
        <v>0</v>
      </c>
    </row>
    <row r="124" spans="1:16">
      <c r="A124" s="159"/>
      <c r="B124" s="3">
        <v>223</v>
      </c>
      <c r="C124" s="17">
        <f t="shared" si="13"/>
        <v>0.11700000000000001</v>
      </c>
      <c r="D124" s="30">
        <v>1</v>
      </c>
      <c r="E124" s="31">
        <v>0.1</v>
      </c>
      <c r="F124" s="32">
        <v>1.5</v>
      </c>
      <c r="G124" s="32">
        <v>1.5</v>
      </c>
      <c r="H124" s="38">
        <f t="shared" si="11"/>
        <v>0.11700000000000001</v>
      </c>
      <c r="I124" s="49">
        <v>0</v>
      </c>
      <c r="J124" s="17">
        <v>0</v>
      </c>
      <c r="K124" s="17">
        <v>0</v>
      </c>
      <c r="L124" s="34">
        <f t="shared" si="12"/>
        <v>0</v>
      </c>
      <c r="M124" s="39">
        <v>0</v>
      </c>
      <c r="N124" s="17">
        <v>0</v>
      </c>
      <c r="O124" s="17">
        <v>0</v>
      </c>
      <c r="P124" s="40">
        <f t="shared" si="14"/>
        <v>0</v>
      </c>
    </row>
    <row r="125" spans="1:16">
      <c r="A125" s="159"/>
      <c r="B125" s="4">
        <v>224</v>
      </c>
      <c r="C125" s="17">
        <f t="shared" si="13"/>
        <v>5.2000000000000005E-2</v>
      </c>
      <c r="D125" s="30">
        <v>1</v>
      </c>
      <c r="E125" s="31">
        <v>0.1</v>
      </c>
      <c r="F125" s="32">
        <v>1</v>
      </c>
      <c r="G125" s="32">
        <v>1</v>
      </c>
      <c r="H125" s="38">
        <f t="shared" si="11"/>
        <v>5.2000000000000005E-2</v>
      </c>
      <c r="I125" s="49">
        <v>0</v>
      </c>
      <c r="J125" s="17">
        <v>0</v>
      </c>
      <c r="K125" s="17">
        <v>0</v>
      </c>
      <c r="L125" s="34">
        <f t="shared" si="12"/>
        <v>0</v>
      </c>
      <c r="M125" s="39">
        <v>0</v>
      </c>
      <c r="N125" s="17">
        <v>0</v>
      </c>
      <c r="O125" s="17">
        <v>0</v>
      </c>
      <c r="P125" s="40">
        <f t="shared" si="14"/>
        <v>0</v>
      </c>
    </row>
    <row r="126" spans="1:16">
      <c r="A126" s="159"/>
      <c r="B126" s="3">
        <v>225</v>
      </c>
      <c r="C126" s="17">
        <f t="shared" si="13"/>
        <v>0.49946000000000002</v>
      </c>
      <c r="D126" s="30">
        <v>3</v>
      </c>
      <c r="E126" s="31">
        <v>0.1</v>
      </c>
      <c r="F126" s="32">
        <v>1</v>
      </c>
      <c r="G126" s="32">
        <v>1</v>
      </c>
      <c r="H126" s="38">
        <f t="shared" si="11"/>
        <v>5.2000000000000005E-2</v>
      </c>
      <c r="I126" s="48">
        <v>0.1</v>
      </c>
      <c r="J126" s="32">
        <v>1</v>
      </c>
      <c r="K126" s="32">
        <v>1</v>
      </c>
      <c r="L126" s="30">
        <f t="shared" si="12"/>
        <v>5.2000000000000005E-2</v>
      </c>
      <c r="M126" s="31">
        <v>0.2</v>
      </c>
      <c r="N126" s="32">
        <v>1.95</v>
      </c>
      <c r="O126" s="32">
        <v>1.95</v>
      </c>
      <c r="P126" s="38">
        <f t="shared" si="14"/>
        <v>0.39545999999999998</v>
      </c>
    </row>
    <row r="127" spans="1:16">
      <c r="A127" s="159" t="s">
        <v>28</v>
      </c>
      <c r="B127" s="4">
        <v>226</v>
      </c>
      <c r="C127" s="17">
        <f t="shared" si="13"/>
        <v>0</v>
      </c>
      <c r="D127" s="34">
        <v>0</v>
      </c>
      <c r="E127" s="39">
        <v>0</v>
      </c>
      <c r="F127" s="17">
        <v>0</v>
      </c>
      <c r="G127" s="17">
        <v>0</v>
      </c>
      <c r="H127" s="40">
        <f t="shared" si="11"/>
        <v>0</v>
      </c>
      <c r="I127" s="49">
        <v>0</v>
      </c>
      <c r="J127" s="17">
        <v>0</v>
      </c>
      <c r="K127" s="17">
        <v>0</v>
      </c>
      <c r="L127" s="34">
        <f t="shared" si="12"/>
        <v>0</v>
      </c>
      <c r="M127" s="39">
        <v>0</v>
      </c>
      <c r="N127" s="17">
        <v>0</v>
      </c>
      <c r="O127" s="17">
        <v>0</v>
      </c>
      <c r="P127" s="40">
        <f t="shared" si="14"/>
        <v>0</v>
      </c>
    </row>
    <row r="128" spans="1:16">
      <c r="A128" s="159"/>
      <c r="B128" s="3">
        <v>227</v>
      </c>
      <c r="C128" s="17">
        <f t="shared" si="13"/>
        <v>0</v>
      </c>
      <c r="D128" s="34">
        <v>0</v>
      </c>
      <c r="E128" s="39">
        <v>0</v>
      </c>
      <c r="F128" s="17">
        <v>0</v>
      </c>
      <c r="G128" s="17">
        <v>0</v>
      </c>
      <c r="H128" s="40">
        <f t="shared" si="11"/>
        <v>0</v>
      </c>
      <c r="I128" s="49">
        <v>0</v>
      </c>
      <c r="J128" s="17">
        <v>0</v>
      </c>
      <c r="K128" s="17">
        <v>0</v>
      </c>
      <c r="L128" s="34">
        <f t="shared" si="12"/>
        <v>0</v>
      </c>
      <c r="M128" s="39">
        <v>0</v>
      </c>
      <c r="N128" s="17">
        <v>0</v>
      </c>
      <c r="O128" s="17">
        <v>0</v>
      </c>
      <c r="P128" s="40">
        <f t="shared" si="14"/>
        <v>0</v>
      </c>
    </row>
    <row r="129" spans="1:16">
      <c r="A129" s="159"/>
      <c r="B129" s="4">
        <v>228</v>
      </c>
      <c r="C129" s="17">
        <f t="shared" si="13"/>
        <v>0</v>
      </c>
      <c r="D129" s="34">
        <v>0</v>
      </c>
      <c r="E129" s="39">
        <v>0</v>
      </c>
      <c r="F129" s="17">
        <v>0</v>
      </c>
      <c r="G129" s="17">
        <v>0</v>
      </c>
      <c r="H129" s="40">
        <f t="shared" si="11"/>
        <v>0</v>
      </c>
      <c r="I129" s="49">
        <v>0</v>
      </c>
      <c r="J129" s="17">
        <v>0</v>
      </c>
      <c r="K129" s="17">
        <v>0</v>
      </c>
      <c r="L129" s="34">
        <f t="shared" si="12"/>
        <v>0</v>
      </c>
      <c r="M129" s="39">
        <v>0</v>
      </c>
      <c r="N129" s="17">
        <v>0</v>
      </c>
      <c r="O129" s="17">
        <v>0</v>
      </c>
      <c r="P129" s="40">
        <f t="shared" si="14"/>
        <v>0</v>
      </c>
    </row>
    <row r="130" spans="1:16">
      <c r="A130" s="159"/>
      <c r="B130" s="3">
        <v>229</v>
      </c>
      <c r="C130" s="17">
        <f t="shared" si="13"/>
        <v>0</v>
      </c>
      <c r="D130" s="34">
        <v>0</v>
      </c>
      <c r="E130" s="39">
        <v>0</v>
      </c>
      <c r="F130" s="17">
        <v>0</v>
      </c>
      <c r="G130" s="17">
        <v>0</v>
      </c>
      <c r="H130" s="40">
        <f t="shared" si="11"/>
        <v>0</v>
      </c>
      <c r="I130" s="49">
        <v>0</v>
      </c>
      <c r="J130" s="17">
        <v>0</v>
      </c>
      <c r="K130" s="17">
        <v>0</v>
      </c>
      <c r="L130" s="34">
        <f t="shared" si="12"/>
        <v>0</v>
      </c>
      <c r="M130" s="39">
        <v>0</v>
      </c>
      <c r="N130" s="17">
        <v>0</v>
      </c>
      <c r="O130" s="17">
        <v>0</v>
      </c>
      <c r="P130" s="40">
        <f t="shared" si="14"/>
        <v>0</v>
      </c>
    </row>
    <row r="131" spans="1:16">
      <c r="A131" s="159"/>
      <c r="B131" s="4">
        <v>230</v>
      </c>
      <c r="C131" s="17">
        <f t="shared" si="13"/>
        <v>0</v>
      </c>
      <c r="D131" s="34">
        <v>0</v>
      </c>
      <c r="E131" s="39">
        <v>0</v>
      </c>
      <c r="F131" s="17">
        <v>0</v>
      </c>
      <c r="G131" s="17">
        <v>0</v>
      </c>
      <c r="H131" s="40">
        <f t="shared" si="11"/>
        <v>0</v>
      </c>
      <c r="I131" s="49">
        <v>0</v>
      </c>
      <c r="J131" s="17">
        <v>0</v>
      </c>
      <c r="K131" s="17">
        <v>0</v>
      </c>
      <c r="L131" s="34">
        <f t="shared" si="12"/>
        <v>0</v>
      </c>
      <c r="M131" s="39">
        <v>0</v>
      </c>
      <c r="N131" s="17">
        <v>0</v>
      </c>
      <c r="O131" s="17">
        <v>0</v>
      </c>
      <c r="P131" s="40">
        <f t="shared" si="14"/>
        <v>0</v>
      </c>
    </row>
    <row r="132" spans="1:16">
      <c r="A132" s="159"/>
      <c r="B132" s="3">
        <v>231</v>
      </c>
      <c r="C132" s="17">
        <f t="shared" si="13"/>
        <v>0</v>
      </c>
      <c r="D132" s="34">
        <v>0</v>
      </c>
      <c r="E132" s="39">
        <v>0</v>
      </c>
      <c r="F132" s="17">
        <v>0</v>
      </c>
      <c r="G132" s="17">
        <v>0</v>
      </c>
      <c r="H132" s="40">
        <f t="shared" si="11"/>
        <v>0</v>
      </c>
      <c r="I132" s="49">
        <v>0</v>
      </c>
      <c r="J132" s="17">
        <v>0</v>
      </c>
      <c r="K132" s="17">
        <v>0</v>
      </c>
      <c r="L132" s="34">
        <f t="shared" si="12"/>
        <v>0</v>
      </c>
      <c r="M132" s="39">
        <v>0</v>
      </c>
      <c r="N132" s="17">
        <v>0</v>
      </c>
      <c r="O132" s="17">
        <v>0</v>
      </c>
      <c r="P132" s="40">
        <f t="shared" si="14"/>
        <v>0</v>
      </c>
    </row>
  </sheetData>
  <mergeCells count="15">
    <mergeCell ref="A29:A34"/>
    <mergeCell ref="A2:A5"/>
    <mergeCell ref="A6:A13"/>
    <mergeCell ref="A14:A17"/>
    <mergeCell ref="A18:A24"/>
    <mergeCell ref="A25:A28"/>
    <mergeCell ref="A114:A120"/>
    <mergeCell ref="A121:A126"/>
    <mergeCell ref="A127:A132"/>
    <mergeCell ref="A35:A39"/>
    <mergeCell ref="A40:A60"/>
    <mergeCell ref="A61:A65"/>
    <mergeCell ref="A66:A85"/>
    <mergeCell ref="A86:A90"/>
    <mergeCell ref="A91:A110"/>
  </mergeCells>
  <phoneticPr fontId="7" type="noConversion"/>
  <pageMargins left="0.7" right="0.7" top="0.75" bottom="0.75" header="0.3" footer="0.3"/>
  <pageSetup scale="74" fitToHeight="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B86"/>
  <sheetViews>
    <sheetView topLeftCell="A10" zoomScale="85" zoomScaleNormal="85" workbookViewId="0">
      <selection activeCell="B69" sqref="B69:L70"/>
    </sheetView>
  </sheetViews>
  <sheetFormatPr defaultRowHeight="14.5"/>
  <cols>
    <col min="1" max="1" width="9" style="129" customWidth="1"/>
    <col min="4" max="4" width="7.453125" customWidth="1"/>
    <col min="5" max="5" width="7.453125" bestFit="1" customWidth="1"/>
    <col min="6" max="8" width="4.453125" bestFit="1" customWidth="1"/>
    <col min="9" max="9" width="7.453125" bestFit="1" customWidth="1"/>
    <col min="10" max="11" width="4.453125" bestFit="1" customWidth="1"/>
    <col min="12" max="12" width="4.90625" customWidth="1"/>
    <col min="13" max="13" width="7.453125" bestFit="1" customWidth="1"/>
    <col min="14" max="15" width="4.453125" bestFit="1" customWidth="1"/>
    <col min="16" max="16" width="5.1796875" customWidth="1"/>
    <col min="17" max="17" width="7.453125" bestFit="1" customWidth="1"/>
    <col min="18" max="19" width="3.453125" bestFit="1" customWidth="1"/>
    <col min="20" max="20" width="5" customWidth="1"/>
    <col min="21" max="21" width="7.453125" bestFit="1" customWidth="1"/>
    <col min="22" max="24" width="3.453125" bestFit="1" customWidth="1"/>
    <col min="25" max="25" width="7.453125" bestFit="1" customWidth="1"/>
    <col min="26" max="28" width="3.453125" bestFit="1" customWidth="1"/>
  </cols>
  <sheetData>
    <row r="1" spans="1:28">
      <c r="A1" s="126"/>
      <c r="B1" s="127" t="s">
        <v>3</v>
      </c>
      <c r="C1" s="128" t="s">
        <v>35</v>
      </c>
      <c r="D1" s="98" t="s">
        <v>1</v>
      </c>
      <c r="E1" s="99" t="s">
        <v>31</v>
      </c>
      <c r="F1" s="13" t="s">
        <v>61</v>
      </c>
      <c r="G1" s="13" t="s">
        <v>62</v>
      </c>
      <c r="H1" s="100" t="s">
        <v>63</v>
      </c>
      <c r="I1" s="109" t="s">
        <v>31</v>
      </c>
      <c r="J1" s="13" t="s">
        <v>61</v>
      </c>
      <c r="K1" s="13" t="s">
        <v>62</v>
      </c>
      <c r="L1" s="100" t="s">
        <v>63</v>
      </c>
      <c r="M1" s="99" t="s">
        <v>31</v>
      </c>
      <c r="N1" s="13" t="s">
        <v>61</v>
      </c>
      <c r="O1" s="13" t="s">
        <v>62</v>
      </c>
      <c r="P1" s="100" t="s">
        <v>63</v>
      </c>
      <c r="Q1" s="99" t="s">
        <v>31</v>
      </c>
      <c r="R1" s="13" t="s">
        <v>61</v>
      </c>
      <c r="S1" s="13" t="s">
        <v>62</v>
      </c>
      <c r="T1" s="100" t="s">
        <v>63</v>
      </c>
      <c r="U1" s="99" t="s">
        <v>31</v>
      </c>
      <c r="V1" s="13" t="s">
        <v>61</v>
      </c>
      <c r="W1" s="13" t="s">
        <v>62</v>
      </c>
      <c r="X1" s="100" t="s">
        <v>63</v>
      </c>
      <c r="Y1" s="99" t="s">
        <v>31</v>
      </c>
      <c r="Z1" s="13" t="s">
        <v>61</v>
      </c>
      <c r="AA1" s="13" t="s">
        <v>62</v>
      </c>
      <c r="AB1" s="100" t="s">
        <v>63</v>
      </c>
    </row>
    <row r="2" spans="1:28" ht="14.4" customHeight="1">
      <c r="A2" s="161" t="s">
        <v>18</v>
      </c>
      <c r="B2" s="4">
        <v>131</v>
      </c>
      <c r="C2" s="104">
        <f>SUM(H2,L2,P2,T2,X2,AB2)</f>
        <v>23.435360000000003</v>
      </c>
      <c r="D2" s="7">
        <v>6</v>
      </c>
      <c r="E2" s="110">
        <v>1.6</v>
      </c>
      <c r="F2" s="111">
        <v>5</v>
      </c>
      <c r="G2" s="111">
        <v>5</v>
      </c>
      <c r="H2" s="112">
        <f t="shared" ref="H2:H68" si="0">F2*G2*E2*0.52</f>
        <v>20.8</v>
      </c>
      <c r="I2" s="113">
        <v>0.4</v>
      </c>
      <c r="J2" s="111">
        <v>2.4</v>
      </c>
      <c r="K2" s="111">
        <v>2.4</v>
      </c>
      <c r="L2" s="114">
        <f t="shared" ref="L2:L68" si="1">J2*K2*I2*0.52</f>
        <v>1.19808</v>
      </c>
      <c r="M2" s="110">
        <v>0.2</v>
      </c>
      <c r="N2" s="111">
        <v>1.9</v>
      </c>
      <c r="O2" s="111">
        <v>1.9</v>
      </c>
      <c r="P2" s="114">
        <f t="shared" ref="P2:P5" si="2">N2*O2*M2*0.52</f>
        <v>0.37544</v>
      </c>
      <c r="Q2" s="110">
        <v>0.2</v>
      </c>
      <c r="R2" s="111">
        <v>2.1</v>
      </c>
      <c r="S2" s="111">
        <v>2.1</v>
      </c>
      <c r="T2" s="114">
        <f t="shared" ref="T2:T4" si="3">R2*S2*Q2*0.52</f>
        <v>0.4586400000000001</v>
      </c>
      <c r="U2" s="110">
        <v>0.2</v>
      </c>
      <c r="V2" s="111">
        <v>1.8</v>
      </c>
      <c r="W2" s="111">
        <v>1.8</v>
      </c>
      <c r="X2" s="114">
        <f t="shared" ref="X2:X4" si="4">V2*W2*U2*0.52</f>
        <v>0.33696000000000009</v>
      </c>
      <c r="Y2" s="110">
        <v>0.2</v>
      </c>
      <c r="Z2" s="111">
        <v>1.6</v>
      </c>
      <c r="AA2" s="111">
        <v>1.6</v>
      </c>
      <c r="AB2" s="114">
        <f t="shared" ref="AB2:AB4" si="5">Z2*AA2*Y2*0.52</f>
        <v>0.26624000000000009</v>
      </c>
    </row>
    <row r="3" spans="1:28">
      <c r="A3" s="162"/>
      <c r="B3" s="3">
        <v>132</v>
      </c>
      <c r="C3" s="105">
        <f>SUM(H3,L3,P3,T3,X3,AB3)</f>
        <v>1.8907200000000004</v>
      </c>
      <c r="D3" s="6">
        <v>6</v>
      </c>
      <c r="E3" s="115">
        <v>0.5</v>
      </c>
      <c r="F3" s="116">
        <v>1.6</v>
      </c>
      <c r="G3" s="107">
        <v>1.6</v>
      </c>
      <c r="H3" s="117">
        <f t="shared" si="0"/>
        <v>0.66560000000000019</v>
      </c>
      <c r="I3" s="118">
        <v>0.4</v>
      </c>
      <c r="J3" s="116">
        <v>1.8</v>
      </c>
      <c r="K3" s="107">
        <v>1.8</v>
      </c>
      <c r="L3" s="119">
        <f t="shared" si="1"/>
        <v>0.67392000000000019</v>
      </c>
      <c r="M3" s="115">
        <v>0.2</v>
      </c>
      <c r="N3" s="116">
        <v>1.9</v>
      </c>
      <c r="O3" s="107">
        <v>1.9</v>
      </c>
      <c r="P3" s="119">
        <f t="shared" si="2"/>
        <v>0.37544</v>
      </c>
      <c r="Q3" s="115">
        <v>0.2</v>
      </c>
      <c r="R3" s="116">
        <v>1.3</v>
      </c>
      <c r="S3" s="107">
        <v>1.3</v>
      </c>
      <c r="T3" s="119">
        <f t="shared" si="3"/>
        <v>0.17576000000000006</v>
      </c>
      <c r="U3" s="115"/>
      <c r="V3" s="116"/>
      <c r="W3" s="107"/>
      <c r="X3" s="119"/>
      <c r="Y3" s="115"/>
      <c r="Z3" s="116"/>
      <c r="AA3" s="107"/>
      <c r="AB3" s="119"/>
    </row>
    <row r="4" spans="1:28">
      <c r="A4" s="162"/>
      <c r="B4" s="4">
        <v>133</v>
      </c>
      <c r="C4" s="104">
        <f t="shared" ref="C4:C71" si="6">SUM(H4,L4,P4,T4,X4,AB4)</f>
        <v>2.9905200000000005</v>
      </c>
      <c r="D4" s="7">
        <v>6</v>
      </c>
      <c r="E4" s="110">
        <v>0.5</v>
      </c>
      <c r="F4" s="111">
        <v>1.9</v>
      </c>
      <c r="G4" s="111">
        <v>1.9</v>
      </c>
      <c r="H4" s="112">
        <f t="shared" si="0"/>
        <v>0.93859999999999999</v>
      </c>
      <c r="I4" s="113">
        <v>0.5</v>
      </c>
      <c r="J4" s="111">
        <v>2</v>
      </c>
      <c r="K4" s="111">
        <v>2</v>
      </c>
      <c r="L4" s="114">
        <f t="shared" si="1"/>
        <v>1.04</v>
      </c>
      <c r="M4" s="110">
        <v>0.2</v>
      </c>
      <c r="N4" s="111">
        <v>1.8</v>
      </c>
      <c r="O4" s="111">
        <v>1.8</v>
      </c>
      <c r="P4" s="114">
        <f t="shared" si="2"/>
        <v>0.33696000000000009</v>
      </c>
      <c r="Q4" s="110">
        <v>0.2</v>
      </c>
      <c r="R4" s="111">
        <v>1.2</v>
      </c>
      <c r="S4" s="111">
        <v>1.2</v>
      </c>
      <c r="T4" s="114">
        <f t="shared" si="3"/>
        <v>0.14976</v>
      </c>
      <c r="U4" s="110">
        <v>0.2</v>
      </c>
      <c r="V4" s="111">
        <v>1.9</v>
      </c>
      <c r="W4" s="111">
        <v>1.9</v>
      </c>
      <c r="X4" s="114">
        <f t="shared" si="4"/>
        <v>0.37544</v>
      </c>
      <c r="Y4" s="110">
        <v>0.2</v>
      </c>
      <c r="Z4" s="111">
        <v>1.2</v>
      </c>
      <c r="AA4" s="111">
        <v>1.2</v>
      </c>
      <c r="AB4" s="114">
        <f t="shared" si="5"/>
        <v>0.14976</v>
      </c>
    </row>
    <row r="5" spans="1:28">
      <c r="A5" s="162"/>
      <c r="B5" s="3">
        <v>134</v>
      </c>
      <c r="C5" s="105">
        <f t="shared" si="6"/>
        <v>0.4586400000000001</v>
      </c>
      <c r="D5" s="6">
        <v>3</v>
      </c>
      <c r="E5" s="115">
        <v>0.2</v>
      </c>
      <c r="F5" s="116">
        <v>1.8</v>
      </c>
      <c r="G5" s="107">
        <v>1.8</v>
      </c>
      <c r="H5" s="117">
        <f t="shared" si="0"/>
        <v>0.33696000000000009</v>
      </c>
      <c r="I5" s="118">
        <v>0.2</v>
      </c>
      <c r="J5" s="116">
        <v>0.6</v>
      </c>
      <c r="K5" s="107">
        <v>0.6</v>
      </c>
      <c r="L5" s="119">
        <f t="shared" si="1"/>
        <v>3.7440000000000001E-2</v>
      </c>
      <c r="M5" s="115">
        <v>0.2</v>
      </c>
      <c r="N5" s="116">
        <v>0.9</v>
      </c>
      <c r="O5" s="107">
        <v>0.9</v>
      </c>
      <c r="P5" s="119">
        <f t="shared" si="2"/>
        <v>8.4240000000000023E-2</v>
      </c>
      <c r="Q5" s="115"/>
      <c r="R5" s="116"/>
      <c r="S5" s="107"/>
      <c r="T5" s="119"/>
      <c r="U5" s="115"/>
      <c r="V5" s="116"/>
      <c r="W5" s="107"/>
      <c r="X5" s="119"/>
      <c r="Y5" s="115"/>
      <c r="Z5" s="116"/>
      <c r="AA5" s="107"/>
      <c r="AB5" s="119"/>
    </row>
    <row r="6" spans="1:28">
      <c r="A6" s="162"/>
      <c r="B6" s="4">
        <v>135</v>
      </c>
      <c r="C6" s="104">
        <f t="shared" si="6"/>
        <v>14.623440000000004</v>
      </c>
      <c r="D6" s="7">
        <v>4</v>
      </c>
      <c r="E6" s="110">
        <v>1.6</v>
      </c>
      <c r="F6" s="111">
        <v>3.2</v>
      </c>
      <c r="G6" s="111">
        <v>3.2</v>
      </c>
      <c r="H6" s="112">
        <f t="shared" si="0"/>
        <v>8.5196800000000028</v>
      </c>
      <c r="I6" s="113">
        <v>1</v>
      </c>
      <c r="J6" s="111">
        <v>3</v>
      </c>
      <c r="K6" s="111">
        <v>3</v>
      </c>
      <c r="L6" s="114">
        <f t="shared" si="1"/>
        <v>4.68</v>
      </c>
      <c r="M6" s="110">
        <v>0.4</v>
      </c>
      <c r="N6" s="111">
        <v>2</v>
      </c>
      <c r="O6" s="111">
        <v>2</v>
      </c>
      <c r="P6" s="114">
        <f t="shared" ref="P6:P73" si="7">N6*O6*M6*0.52</f>
        <v>0.83200000000000007</v>
      </c>
      <c r="Q6" s="110">
        <v>0.2</v>
      </c>
      <c r="R6" s="111">
        <v>1.3</v>
      </c>
      <c r="S6" s="111">
        <v>1.3</v>
      </c>
      <c r="T6" s="114">
        <f t="shared" ref="T6:T73" si="8">R6*S6*Q6*0.52</f>
        <v>0.17576000000000006</v>
      </c>
      <c r="U6" s="110">
        <v>0.2</v>
      </c>
      <c r="V6" s="111">
        <v>2</v>
      </c>
      <c r="W6" s="111">
        <v>2</v>
      </c>
      <c r="X6" s="114">
        <f t="shared" ref="X6:X73" si="9">V6*W6*U6*0.52</f>
        <v>0.41600000000000004</v>
      </c>
      <c r="Y6" s="110"/>
      <c r="Z6" s="111"/>
      <c r="AA6" s="111"/>
      <c r="AB6" s="114"/>
    </row>
    <row r="7" spans="1:28">
      <c r="A7" s="162"/>
      <c r="B7" s="3">
        <v>136</v>
      </c>
      <c r="C7" s="105">
        <f t="shared" si="6"/>
        <v>1.9739199999999997</v>
      </c>
      <c r="D7" s="6">
        <v>2</v>
      </c>
      <c r="E7" s="115">
        <v>0.4</v>
      </c>
      <c r="F7" s="116">
        <v>1.9</v>
      </c>
      <c r="G7" s="107">
        <v>1.9</v>
      </c>
      <c r="H7" s="117">
        <f t="shared" si="0"/>
        <v>0.75087999999999999</v>
      </c>
      <c r="I7" s="118">
        <v>1.2</v>
      </c>
      <c r="J7" s="116">
        <v>1.4</v>
      </c>
      <c r="K7" s="107">
        <v>1.4</v>
      </c>
      <c r="L7" s="117">
        <f t="shared" si="1"/>
        <v>1.2230399999999997</v>
      </c>
      <c r="M7" s="115"/>
      <c r="N7" s="116"/>
      <c r="O7" s="107"/>
      <c r="P7" s="117"/>
      <c r="Q7" s="115"/>
      <c r="R7" s="116"/>
      <c r="S7" s="107"/>
      <c r="T7" s="117"/>
      <c r="U7" s="115"/>
      <c r="V7" s="116"/>
      <c r="W7" s="107"/>
      <c r="X7" s="117"/>
      <c r="Y7" s="115"/>
      <c r="Z7" s="116"/>
      <c r="AA7" s="107"/>
      <c r="AB7" s="117"/>
    </row>
    <row r="8" spans="1:28">
      <c r="A8" s="162"/>
      <c r="B8" s="4">
        <v>137</v>
      </c>
      <c r="C8" s="104">
        <f t="shared" si="6"/>
        <v>2.5407199999999999</v>
      </c>
      <c r="D8" s="7">
        <v>4</v>
      </c>
      <c r="E8" s="110">
        <v>0.8</v>
      </c>
      <c r="F8" s="111">
        <v>1.9</v>
      </c>
      <c r="G8" s="111">
        <v>1.9</v>
      </c>
      <c r="H8" s="112">
        <f t="shared" si="0"/>
        <v>1.50176</v>
      </c>
      <c r="I8" s="113">
        <v>0.4</v>
      </c>
      <c r="J8" s="111">
        <v>1.9</v>
      </c>
      <c r="K8" s="111">
        <v>1.9</v>
      </c>
      <c r="L8" s="114">
        <f t="shared" si="1"/>
        <v>0.75087999999999999</v>
      </c>
      <c r="M8" s="110">
        <v>0.2</v>
      </c>
      <c r="N8" s="111">
        <v>0.9</v>
      </c>
      <c r="O8" s="111">
        <v>0.9</v>
      </c>
      <c r="P8" s="114">
        <f t="shared" si="7"/>
        <v>8.4240000000000023E-2</v>
      </c>
      <c r="Q8" s="110">
        <v>0.2</v>
      </c>
      <c r="R8" s="111">
        <v>1.4</v>
      </c>
      <c r="S8" s="111">
        <v>1.4</v>
      </c>
      <c r="T8" s="114">
        <f t="shared" si="8"/>
        <v>0.20383999999999999</v>
      </c>
      <c r="U8" s="110"/>
      <c r="V8" s="111"/>
      <c r="W8" s="111"/>
      <c r="X8" s="114"/>
      <c r="Y8" s="110"/>
      <c r="Z8" s="111"/>
      <c r="AA8" s="111"/>
      <c r="AB8" s="114"/>
    </row>
    <row r="9" spans="1:28">
      <c r="A9" s="162"/>
      <c r="B9" s="3">
        <v>138</v>
      </c>
      <c r="C9" s="105">
        <f t="shared" si="6"/>
        <v>1.9344000000000001</v>
      </c>
      <c r="D9" s="6">
        <v>4</v>
      </c>
      <c r="E9" s="115">
        <v>0.4</v>
      </c>
      <c r="F9" s="116">
        <v>2</v>
      </c>
      <c r="G9" s="107">
        <v>2</v>
      </c>
      <c r="H9" s="117">
        <f t="shared" si="0"/>
        <v>0.83200000000000007</v>
      </c>
      <c r="I9" s="118">
        <v>0.2</v>
      </c>
      <c r="J9" s="116">
        <v>1.4</v>
      </c>
      <c r="K9" s="107">
        <v>1.4</v>
      </c>
      <c r="L9" s="117">
        <f t="shared" si="1"/>
        <v>0.20383999999999999</v>
      </c>
      <c r="M9" s="115">
        <v>0.2</v>
      </c>
      <c r="N9" s="116">
        <v>0.8</v>
      </c>
      <c r="O9" s="107">
        <v>0.8</v>
      </c>
      <c r="P9" s="117">
        <f t="shared" si="7"/>
        <v>6.6560000000000022E-2</v>
      </c>
      <c r="Q9" s="115">
        <v>0.4</v>
      </c>
      <c r="R9" s="116">
        <v>2</v>
      </c>
      <c r="S9" s="107">
        <v>2</v>
      </c>
      <c r="T9" s="117">
        <f t="shared" si="8"/>
        <v>0.83200000000000007</v>
      </c>
      <c r="U9" s="115"/>
      <c r="V9" s="116"/>
      <c r="W9" s="107"/>
      <c r="X9" s="117"/>
      <c r="Y9" s="115"/>
      <c r="Z9" s="116"/>
      <c r="AA9" s="107"/>
      <c r="AB9" s="117"/>
    </row>
    <row r="10" spans="1:28">
      <c r="A10" s="162"/>
      <c r="B10" s="4">
        <v>139</v>
      </c>
      <c r="C10" s="104">
        <f t="shared" si="6"/>
        <v>2.2297600000000006</v>
      </c>
      <c r="D10" s="7">
        <v>5</v>
      </c>
      <c r="E10" s="110">
        <v>0.2</v>
      </c>
      <c r="F10" s="111">
        <v>1.6</v>
      </c>
      <c r="G10" s="111">
        <v>1.6</v>
      </c>
      <c r="H10" s="112">
        <f t="shared" si="0"/>
        <v>0.26624000000000009</v>
      </c>
      <c r="I10" s="113">
        <v>0.2</v>
      </c>
      <c r="J10" s="111">
        <v>2</v>
      </c>
      <c r="K10" s="111">
        <v>2</v>
      </c>
      <c r="L10" s="114">
        <f t="shared" si="1"/>
        <v>0.41600000000000004</v>
      </c>
      <c r="M10" s="110">
        <v>0.2</v>
      </c>
      <c r="N10" s="111">
        <v>1.8</v>
      </c>
      <c r="O10" s="111">
        <v>1.8</v>
      </c>
      <c r="P10" s="114">
        <f t="shared" si="7"/>
        <v>0.33696000000000009</v>
      </c>
      <c r="Q10" s="110">
        <v>0.4</v>
      </c>
      <c r="R10" s="111">
        <v>2.2000000000000002</v>
      </c>
      <c r="S10" s="111">
        <v>2.2000000000000002</v>
      </c>
      <c r="T10" s="114">
        <f t="shared" si="8"/>
        <v>1.0067200000000003</v>
      </c>
      <c r="U10" s="110">
        <v>0.2</v>
      </c>
      <c r="V10" s="111">
        <v>1.4</v>
      </c>
      <c r="W10" s="111">
        <v>1.4</v>
      </c>
      <c r="X10" s="114">
        <f t="shared" si="9"/>
        <v>0.20383999999999999</v>
      </c>
      <c r="Y10" s="110"/>
      <c r="Z10" s="111"/>
      <c r="AA10" s="111"/>
      <c r="AB10" s="114"/>
    </row>
    <row r="11" spans="1:28">
      <c r="A11" s="162"/>
      <c r="B11" s="3">
        <v>140</v>
      </c>
      <c r="C11" s="105">
        <f t="shared" si="6"/>
        <v>0.50336000000000014</v>
      </c>
      <c r="D11" s="6">
        <v>1</v>
      </c>
      <c r="E11" s="115">
        <v>0.2</v>
      </c>
      <c r="F11" s="116">
        <v>2.2000000000000002</v>
      </c>
      <c r="G11" s="107">
        <v>2.2000000000000002</v>
      </c>
      <c r="H11" s="117">
        <f t="shared" si="0"/>
        <v>0.50336000000000014</v>
      </c>
      <c r="I11" s="118"/>
      <c r="J11" s="116"/>
      <c r="K11" s="107"/>
      <c r="L11" s="117"/>
      <c r="M11" s="115"/>
      <c r="N11" s="116"/>
      <c r="O11" s="107"/>
      <c r="P11" s="117"/>
      <c r="Q11" s="115"/>
      <c r="R11" s="116"/>
      <c r="S11" s="107"/>
      <c r="T11" s="117"/>
      <c r="U11" s="115"/>
      <c r="V11" s="116"/>
      <c r="W11" s="107"/>
      <c r="X11" s="117"/>
      <c r="Y11" s="115"/>
      <c r="Z11" s="116"/>
      <c r="AA11" s="107"/>
      <c r="AB11" s="117"/>
    </row>
    <row r="12" spans="1:28">
      <c r="A12" s="162"/>
      <c r="B12" s="4">
        <v>141</v>
      </c>
      <c r="C12" s="104">
        <f t="shared" si="6"/>
        <v>1.7534399999999999</v>
      </c>
      <c r="D12" s="7">
        <v>5</v>
      </c>
      <c r="E12" s="110">
        <v>0.5</v>
      </c>
      <c r="F12" s="111">
        <v>2</v>
      </c>
      <c r="G12" s="111">
        <v>2</v>
      </c>
      <c r="H12" s="112">
        <f t="shared" si="0"/>
        <v>1.04</v>
      </c>
      <c r="I12" s="113">
        <v>0.2</v>
      </c>
      <c r="J12" s="111">
        <v>1.5</v>
      </c>
      <c r="K12" s="111">
        <v>1.5</v>
      </c>
      <c r="L12" s="114">
        <f t="shared" si="1"/>
        <v>0.23400000000000001</v>
      </c>
      <c r="M12" s="110">
        <v>0.2</v>
      </c>
      <c r="N12" s="111">
        <v>1.4</v>
      </c>
      <c r="O12" s="111">
        <v>1.4</v>
      </c>
      <c r="P12" s="114">
        <f t="shared" si="7"/>
        <v>0.20383999999999999</v>
      </c>
      <c r="Q12" s="110">
        <v>0.2</v>
      </c>
      <c r="R12" s="111">
        <v>1.1000000000000001</v>
      </c>
      <c r="S12" s="111">
        <v>1.1000000000000001</v>
      </c>
      <c r="T12" s="114">
        <f t="shared" si="8"/>
        <v>0.12584000000000004</v>
      </c>
      <c r="U12" s="110">
        <v>0.2</v>
      </c>
      <c r="V12" s="111">
        <v>1.2</v>
      </c>
      <c r="W12" s="111">
        <v>1.2</v>
      </c>
      <c r="X12" s="114">
        <f t="shared" si="9"/>
        <v>0.14976</v>
      </c>
      <c r="Y12" s="110"/>
      <c r="Z12" s="111"/>
      <c r="AA12" s="111"/>
      <c r="AB12" s="114">
        <f t="shared" ref="AB12:AB73" si="10">Z12*AA12*Y12*0.52</f>
        <v>0</v>
      </c>
    </row>
    <row r="13" spans="1:28">
      <c r="A13" s="162"/>
      <c r="B13" s="3">
        <v>142</v>
      </c>
      <c r="C13" s="105">
        <f t="shared" si="6"/>
        <v>0.47008000000000005</v>
      </c>
      <c r="D13" s="6">
        <v>2</v>
      </c>
      <c r="E13" s="115">
        <v>0.2</v>
      </c>
      <c r="F13" s="116">
        <v>1.4</v>
      </c>
      <c r="G13" s="107">
        <v>1.4</v>
      </c>
      <c r="H13" s="117">
        <f t="shared" si="0"/>
        <v>0.20383999999999999</v>
      </c>
      <c r="I13" s="118">
        <v>0.2</v>
      </c>
      <c r="J13" s="116">
        <v>1.6</v>
      </c>
      <c r="K13" s="107">
        <v>1.6</v>
      </c>
      <c r="L13" s="117">
        <f t="shared" si="1"/>
        <v>0.26624000000000009</v>
      </c>
      <c r="M13" s="115"/>
      <c r="N13" s="116"/>
      <c r="O13" s="107"/>
      <c r="P13" s="117">
        <f t="shared" si="7"/>
        <v>0</v>
      </c>
      <c r="Q13" s="115"/>
      <c r="R13" s="116"/>
      <c r="S13" s="107"/>
      <c r="T13" s="117">
        <f t="shared" si="8"/>
        <v>0</v>
      </c>
      <c r="U13" s="115"/>
      <c r="V13" s="116"/>
      <c r="W13" s="107"/>
      <c r="X13" s="117">
        <f t="shared" si="9"/>
        <v>0</v>
      </c>
      <c r="Y13" s="115"/>
      <c r="Z13" s="116"/>
      <c r="AA13" s="107"/>
      <c r="AB13" s="117">
        <f t="shared" si="10"/>
        <v>0</v>
      </c>
    </row>
    <row r="14" spans="1:28">
      <c r="A14" s="162"/>
      <c r="B14" s="4">
        <v>143</v>
      </c>
      <c r="C14" s="104">
        <f t="shared" si="6"/>
        <v>0.75087999999999999</v>
      </c>
      <c r="D14" s="7">
        <v>1</v>
      </c>
      <c r="E14" s="110">
        <v>0.4</v>
      </c>
      <c r="F14" s="111">
        <v>1.9</v>
      </c>
      <c r="G14" s="111">
        <v>1.9</v>
      </c>
      <c r="H14" s="112">
        <f t="shared" si="0"/>
        <v>0.75087999999999999</v>
      </c>
      <c r="I14" s="113"/>
      <c r="J14" s="111"/>
      <c r="K14" s="111"/>
      <c r="L14" s="114">
        <f t="shared" si="1"/>
        <v>0</v>
      </c>
      <c r="M14" s="110"/>
      <c r="N14" s="111"/>
      <c r="O14" s="111"/>
      <c r="P14" s="114">
        <f t="shared" si="7"/>
        <v>0</v>
      </c>
      <c r="Q14" s="110"/>
      <c r="R14" s="111"/>
      <c r="S14" s="111"/>
      <c r="T14" s="114">
        <f t="shared" si="8"/>
        <v>0</v>
      </c>
      <c r="U14" s="110"/>
      <c r="V14" s="111"/>
      <c r="W14" s="111"/>
      <c r="X14" s="114">
        <f t="shared" si="9"/>
        <v>0</v>
      </c>
      <c r="Y14" s="110"/>
      <c r="Z14" s="111"/>
      <c r="AA14" s="111"/>
      <c r="AB14" s="114">
        <f t="shared" si="10"/>
        <v>0</v>
      </c>
    </row>
    <row r="15" spans="1:28">
      <c r="A15" s="162"/>
      <c r="B15" s="3">
        <v>144</v>
      </c>
      <c r="C15" s="105">
        <f t="shared" si="6"/>
        <v>2.7830399999999993</v>
      </c>
      <c r="D15" s="6">
        <v>2</v>
      </c>
      <c r="E15" s="115">
        <v>0.6</v>
      </c>
      <c r="F15" s="116">
        <v>2.8</v>
      </c>
      <c r="G15" s="107">
        <v>2.8</v>
      </c>
      <c r="H15" s="117">
        <f t="shared" si="0"/>
        <v>2.4460799999999994</v>
      </c>
      <c r="I15" s="118">
        <v>0.2</v>
      </c>
      <c r="J15" s="116">
        <v>1.8</v>
      </c>
      <c r="K15" s="107">
        <v>1.8</v>
      </c>
      <c r="L15" s="117">
        <f t="shared" si="1"/>
        <v>0.33696000000000009</v>
      </c>
      <c r="M15" s="115"/>
      <c r="N15" s="116"/>
      <c r="O15" s="107"/>
      <c r="P15" s="117">
        <f t="shared" si="7"/>
        <v>0</v>
      </c>
      <c r="Q15" s="115"/>
      <c r="R15" s="116"/>
      <c r="S15" s="107"/>
      <c r="T15" s="117">
        <f t="shared" si="8"/>
        <v>0</v>
      </c>
      <c r="U15" s="115"/>
      <c r="V15" s="116"/>
      <c r="W15" s="107"/>
      <c r="X15" s="117">
        <f t="shared" si="9"/>
        <v>0</v>
      </c>
      <c r="Y15" s="115"/>
      <c r="Z15" s="116"/>
      <c r="AA15" s="107"/>
      <c r="AB15" s="117">
        <f t="shared" si="10"/>
        <v>0</v>
      </c>
    </row>
    <row r="16" spans="1:28">
      <c r="A16" s="162"/>
      <c r="B16" s="4">
        <v>145</v>
      </c>
      <c r="C16" s="104">
        <f t="shared" si="6"/>
        <v>1.0088000000000001</v>
      </c>
      <c r="D16" s="7">
        <v>3</v>
      </c>
      <c r="E16" s="110">
        <v>0.4</v>
      </c>
      <c r="F16" s="111">
        <v>1.6</v>
      </c>
      <c r="G16" s="111">
        <v>1.6</v>
      </c>
      <c r="H16" s="112">
        <f t="shared" si="0"/>
        <v>0.53248000000000018</v>
      </c>
      <c r="I16" s="113">
        <v>0.2</v>
      </c>
      <c r="J16" s="111">
        <v>1.3</v>
      </c>
      <c r="K16" s="111">
        <v>1.3</v>
      </c>
      <c r="L16" s="114">
        <f t="shared" si="1"/>
        <v>0.17576000000000006</v>
      </c>
      <c r="M16" s="110">
        <v>0.2</v>
      </c>
      <c r="N16" s="111">
        <v>1.7</v>
      </c>
      <c r="O16" s="111">
        <v>1.7</v>
      </c>
      <c r="P16" s="114">
        <f t="shared" si="7"/>
        <v>0.30055999999999999</v>
      </c>
      <c r="Q16" s="110"/>
      <c r="R16" s="111"/>
      <c r="S16" s="111"/>
      <c r="T16" s="114">
        <f t="shared" si="8"/>
        <v>0</v>
      </c>
      <c r="U16" s="110"/>
      <c r="V16" s="111"/>
      <c r="W16" s="111"/>
      <c r="X16" s="114">
        <f t="shared" si="9"/>
        <v>0</v>
      </c>
      <c r="Y16" s="110"/>
      <c r="Z16" s="111"/>
      <c r="AA16" s="111"/>
      <c r="AB16" s="114">
        <f t="shared" si="10"/>
        <v>0</v>
      </c>
    </row>
    <row r="17" spans="1:28">
      <c r="A17" s="162"/>
      <c r="B17" s="3">
        <v>146</v>
      </c>
      <c r="C17" s="143">
        <f>SUM(H17:H18,L17:L18,P17:P18,T17:T18,X17:X18,AB17:AB18)</f>
        <v>1.9151600000000002</v>
      </c>
      <c r="D17" s="6">
        <v>12</v>
      </c>
      <c r="E17" s="115">
        <v>0.1</v>
      </c>
      <c r="F17" s="116">
        <v>1.9</v>
      </c>
      <c r="G17" s="107">
        <v>1.9</v>
      </c>
      <c r="H17" s="117">
        <f t="shared" si="0"/>
        <v>0.18772</v>
      </c>
      <c r="I17" s="118">
        <v>0.1</v>
      </c>
      <c r="J17" s="116">
        <v>2.2000000000000002</v>
      </c>
      <c r="K17" s="107">
        <v>2.2000000000000002</v>
      </c>
      <c r="L17" s="117">
        <f t="shared" si="1"/>
        <v>0.25168000000000007</v>
      </c>
      <c r="M17" s="115">
        <v>0.1</v>
      </c>
      <c r="N17" s="116">
        <v>1.5</v>
      </c>
      <c r="O17" s="107">
        <v>1.5</v>
      </c>
      <c r="P17" s="117">
        <f t="shared" si="7"/>
        <v>0.11700000000000001</v>
      </c>
      <c r="Q17" s="115">
        <v>0.1</v>
      </c>
      <c r="R17" s="116">
        <v>2.2000000000000002</v>
      </c>
      <c r="S17" s="107">
        <v>2.2000000000000002</v>
      </c>
      <c r="T17" s="117">
        <f t="shared" si="8"/>
        <v>0.25168000000000007</v>
      </c>
      <c r="U17" s="115">
        <v>0.1</v>
      </c>
      <c r="V17" s="116">
        <v>1.5</v>
      </c>
      <c r="W17" s="107">
        <v>1.5</v>
      </c>
      <c r="X17" s="117">
        <f t="shared" si="9"/>
        <v>0.11700000000000001</v>
      </c>
      <c r="Y17" s="115">
        <v>0.1</v>
      </c>
      <c r="Z17" s="116">
        <v>2</v>
      </c>
      <c r="AA17" s="107">
        <v>2</v>
      </c>
      <c r="AB17" s="117">
        <f t="shared" si="10"/>
        <v>0.20800000000000002</v>
      </c>
    </row>
    <row r="18" spans="1:28">
      <c r="A18" s="162"/>
      <c r="B18" s="3"/>
      <c r="C18" s="105"/>
      <c r="D18" s="6"/>
      <c r="E18" s="115">
        <v>0.1</v>
      </c>
      <c r="F18" s="116">
        <v>1.8</v>
      </c>
      <c r="G18" s="107">
        <v>1.8</v>
      </c>
      <c r="H18" s="117">
        <f t="shared" si="0"/>
        <v>0.16848000000000005</v>
      </c>
      <c r="I18" s="118">
        <v>0.1</v>
      </c>
      <c r="J18" s="116">
        <v>1.6</v>
      </c>
      <c r="K18" s="107">
        <v>1.6</v>
      </c>
      <c r="L18" s="107">
        <f t="shared" si="1"/>
        <v>0.13312000000000004</v>
      </c>
      <c r="M18" s="115">
        <v>0.1</v>
      </c>
      <c r="N18" s="116">
        <v>1.5</v>
      </c>
      <c r="O18" s="107">
        <v>1.5</v>
      </c>
      <c r="P18" s="117">
        <f t="shared" si="7"/>
        <v>0.11700000000000001</v>
      </c>
      <c r="Q18" s="115">
        <v>0.1</v>
      </c>
      <c r="R18" s="116">
        <v>1.7</v>
      </c>
      <c r="S18" s="116">
        <v>1.7</v>
      </c>
      <c r="T18" s="117">
        <f t="shared" si="8"/>
        <v>0.15028</v>
      </c>
      <c r="U18" s="115">
        <v>0.1</v>
      </c>
      <c r="V18" s="116">
        <v>1.7</v>
      </c>
      <c r="W18" s="116">
        <v>1.7</v>
      </c>
      <c r="X18" s="117">
        <f t="shared" si="9"/>
        <v>0.15028</v>
      </c>
      <c r="Y18" s="115">
        <v>0.1</v>
      </c>
      <c r="Z18" s="116">
        <v>1.1000000000000001</v>
      </c>
      <c r="AA18" s="107">
        <v>1.1000000000000001</v>
      </c>
      <c r="AB18" s="117">
        <f t="shared" si="10"/>
        <v>6.2920000000000018E-2</v>
      </c>
    </row>
    <row r="19" spans="1:28">
      <c r="A19" s="162"/>
      <c r="B19" s="4">
        <v>147</v>
      </c>
      <c r="C19" s="104">
        <f t="shared" si="6"/>
        <v>0.64376000000000011</v>
      </c>
      <c r="D19" s="7">
        <v>3</v>
      </c>
      <c r="E19" s="110">
        <v>0.2</v>
      </c>
      <c r="F19" s="111">
        <v>1.5</v>
      </c>
      <c r="G19" s="111">
        <v>1.5</v>
      </c>
      <c r="H19" s="112">
        <f t="shared" si="0"/>
        <v>0.23400000000000001</v>
      </c>
      <c r="I19" s="113">
        <v>0.2</v>
      </c>
      <c r="J19" s="111">
        <v>1.5</v>
      </c>
      <c r="K19" s="111">
        <v>1.5</v>
      </c>
      <c r="L19" s="114">
        <f t="shared" si="1"/>
        <v>0.23400000000000001</v>
      </c>
      <c r="M19" s="110">
        <v>0.2</v>
      </c>
      <c r="N19" s="111">
        <v>1.3</v>
      </c>
      <c r="O19" s="111">
        <v>1.3</v>
      </c>
      <c r="P19" s="114">
        <f t="shared" si="7"/>
        <v>0.17576000000000006</v>
      </c>
      <c r="Q19" s="110"/>
      <c r="R19" s="111"/>
      <c r="S19" s="111"/>
      <c r="T19" s="114">
        <f t="shared" si="8"/>
        <v>0</v>
      </c>
      <c r="U19" s="110"/>
      <c r="V19" s="111"/>
      <c r="W19" s="111"/>
      <c r="X19" s="114">
        <f t="shared" si="9"/>
        <v>0</v>
      </c>
      <c r="Y19" s="110"/>
      <c r="Z19" s="111"/>
      <c r="AA19" s="111"/>
      <c r="AB19" s="114">
        <f t="shared" si="10"/>
        <v>0</v>
      </c>
    </row>
    <row r="20" spans="1:28">
      <c r="A20" s="162"/>
      <c r="B20" s="3">
        <v>148</v>
      </c>
      <c r="C20" s="105">
        <f t="shared" si="6"/>
        <v>1.6504799999999997</v>
      </c>
      <c r="D20" s="6">
        <v>1</v>
      </c>
      <c r="E20" s="115">
        <v>0.6</v>
      </c>
      <c r="F20" s="116">
        <v>2.2999999999999998</v>
      </c>
      <c r="G20" s="107">
        <v>2.2999999999999998</v>
      </c>
      <c r="H20" s="117">
        <f t="shared" si="0"/>
        <v>1.6504799999999997</v>
      </c>
      <c r="I20" s="118"/>
      <c r="J20" s="116"/>
      <c r="K20" s="107"/>
      <c r="L20" s="117">
        <f t="shared" si="1"/>
        <v>0</v>
      </c>
      <c r="M20" s="115"/>
      <c r="N20" s="116"/>
      <c r="O20" s="107"/>
      <c r="P20" s="117">
        <f t="shared" si="7"/>
        <v>0</v>
      </c>
      <c r="Q20" s="115"/>
      <c r="R20" s="116"/>
      <c r="S20" s="107"/>
      <c r="T20" s="117">
        <f t="shared" si="8"/>
        <v>0</v>
      </c>
      <c r="U20" s="115"/>
      <c r="V20" s="116"/>
      <c r="W20" s="107"/>
      <c r="X20" s="117">
        <f t="shared" si="9"/>
        <v>0</v>
      </c>
      <c r="Y20" s="115"/>
      <c r="Z20" s="116"/>
      <c r="AA20" s="107"/>
      <c r="AB20" s="117">
        <f t="shared" si="10"/>
        <v>0</v>
      </c>
    </row>
    <row r="21" spans="1:28">
      <c r="A21" s="162"/>
      <c r="B21" s="4">
        <v>149</v>
      </c>
      <c r="C21" s="104">
        <f t="shared" si="6"/>
        <v>0.95784000000000025</v>
      </c>
      <c r="D21" s="7">
        <v>4</v>
      </c>
      <c r="E21" s="110">
        <v>0.2</v>
      </c>
      <c r="F21" s="111">
        <v>2</v>
      </c>
      <c r="G21" s="111">
        <v>2</v>
      </c>
      <c r="H21" s="112">
        <f t="shared" si="0"/>
        <v>0.41600000000000004</v>
      </c>
      <c r="I21" s="113">
        <v>0.2</v>
      </c>
      <c r="J21" s="111">
        <v>1.1000000000000001</v>
      </c>
      <c r="K21" s="111">
        <v>1.1000000000000001</v>
      </c>
      <c r="L21" s="114">
        <f t="shared" si="1"/>
        <v>0.12584000000000004</v>
      </c>
      <c r="M21" s="110">
        <v>0.2</v>
      </c>
      <c r="N21" s="111">
        <v>1.2</v>
      </c>
      <c r="O21" s="111">
        <v>1.2</v>
      </c>
      <c r="P21" s="114">
        <f t="shared" si="7"/>
        <v>0.14976</v>
      </c>
      <c r="Q21" s="110">
        <v>0.2</v>
      </c>
      <c r="R21" s="111">
        <v>1.6</v>
      </c>
      <c r="S21" s="111">
        <v>1.6</v>
      </c>
      <c r="T21" s="114">
        <f t="shared" si="8"/>
        <v>0.26624000000000009</v>
      </c>
      <c r="U21" s="110"/>
      <c r="V21" s="111"/>
      <c r="W21" s="111"/>
      <c r="X21" s="114">
        <f t="shared" si="9"/>
        <v>0</v>
      </c>
      <c r="Y21" s="110"/>
      <c r="Z21" s="111"/>
      <c r="AA21" s="111"/>
      <c r="AB21" s="114">
        <f t="shared" si="10"/>
        <v>0</v>
      </c>
    </row>
    <row r="22" spans="1:28">
      <c r="A22" s="162"/>
      <c r="B22" s="3">
        <v>150</v>
      </c>
      <c r="C22" s="105">
        <f t="shared" si="6"/>
        <v>1.43052</v>
      </c>
      <c r="D22" s="6">
        <v>11</v>
      </c>
      <c r="E22" s="115">
        <v>0.1</v>
      </c>
      <c r="F22" s="116">
        <v>3</v>
      </c>
      <c r="G22" s="107">
        <v>3</v>
      </c>
      <c r="H22" s="117">
        <f t="shared" si="0"/>
        <v>0.46800000000000003</v>
      </c>
      <c r="I22" s="118">
        <v>0.1</v>
      </c>
      <c r="J22" s="116">
        <v>2.4</v>
      </c>
      <c r="K22" s="107">
        <v>2.4</v>
      </c>
      <c r="L22" s="117">
        <f t="shared" si="1"/>
        <v>0.29952000000000001</v>
      </c>
      <c r="M22" s="115">
        <v>0.1</v>
      </c>
      <c r="N22" s="116">
        <v>1.5</v>
      </c>
      <c r="O22" s="107">
        <v>1.5</v>
      </c>
      <c r="P22" s="117">
        <f t="shared" si="7"/>
        <v>0.11700000000000001</v>
      </c>
      <c r="Q22" s="115">
        <v>0.1</v>
      </c>
      <c r="R22" s="116">
        <v>1.3</v>
      </c>
      <c r="S22" s="107">
        <v>1.3</v>
      </c>
      <c r="T22" s="117">
        <f t="shared" si="8"/>
        <v>8.7880000000000028E-2</v>
      </c>
      <c r="U22" s="115">
        <v>0.1</v>
      </c>
      <c r="V22" s="116">
        <v>1.6</v>
      </c>
      <c r="W22" s="107">
        <v>1.6</v>
      </c>
      <c r="X22" s="117">
        <f t="shared" si="9"/>
        <v>0.13312000000000004</v>
      </c>
      <c r="Y22" s="115">
        <v>0.1</v>
      </c>
      <c r="Z22" s="116">
        <v>2.5</v>
      </c>
      <c r="AA22" s="107">
        <v>2.5</v>
      </c>
      <c r="AB22" s="117">
        <f t="shared" si="10"/>
        <v>0.32500000000000001</v>
      </c>
    </row>
    <row r="23" spans="1:28" ht="14.4" customHeight="1">
      <c r="A23" s="163"/>
      <c r="B23" s="17"/>
      <c r="C23" s="104"/>
      <c r="D23" s="34"/>
      <c r="E23" s="110">
        <v>0.1</v>
      </c>
      <c r="F23" s="111">
        <v>2.4</v>
      </c>
      <c r="G23" s="111">
        <v>2.4</v>
      </c>
      <c r="H23" s="112">
        <f t="shared" si="0"/>
        <v>0.29952000000000001</v>
      </c>
      <c r="I23" s="113">
        <v>0.1</v>
      </c>
      <c r="J23" s="111">
        <v>2.2000000000000002</v>
      </c>
      <c r="K23" s="111">
        <v>2.1</v>
      </c>
      <c r="L23" s="114">
        <f t="shared" si="1"/>
        <v>0.24024000000000006</v>
      </c>
      <c r="M23" s="110">
        <v>0.1</v>
      </c>
      <c r="N23" s="111">
        <v>1.9</v>
      </c>
      <c r="O23" s="111">
        <v>1.9</v>
      </c>
      <c r="P23" s="114">
        <f t="shared" si="7"/>
        <v>0.18772</v>
      </c>
      <c r="Q23" s="110">
        <v>0.1</v>
      </c>
      <c r="R23" s="111">
        <v>1.4</v>
      </c>
      <c r="S23" s="111">
        <v>1.4</v>
      </c>
      <c r="T23" s="114">
        <f t="shared" si="8"/>
        <v>0.10192</v>
      </c>
      <c r="U23" s="110">
        <v>0.1</v>
      </c>
      <c r="V23" s="111">
        <v>1.5</v>
      </c>
      <c r="W23" s="111">
        <v>1.5</v>
      </c>
      <c r="X23" s="114">
        <f t="shared" si="9"/>
        <v>0.11700000000000001</v>
      </c>
      <c r="Y23" s="110"/>
      <c r="Z23" s="111"/>
      <c r="AA23" s="111"/>
      <c r="AB23" s="114">
        <f t="shared" si="10"/>
        <v>0</v>
      </c>
    </row>
    <row r="24" spans="1:28">
      <c r="A24" s="160" t="s">
        <v>20</v>
      </c>
      <c r="B24" s="3">
        <v>161</v>
      </c>
      <c r="C24" s="105">
        <f t="shared" si="6"/>
        <v>3.2687199999999996</v>
      </c>
      <c r="D24" s="6">
        <v>5</v>
      </c>
      <c r="E24" s="115">
        <v>0.6</v>
      </c>
      <c r="F24" s="116">
        <v>2.8</v>
      </c>
      <c r="G24" s="107">
        <v>2.8</v>
      </c>
      <c r="H24" s="117">
        <f t="shared" si="0"/>
        <v>2.4460799999999994</v>
      </c>
      <c r="I24" s="118">
        <v>0.2</v>
      </c>
      <c r="J24" s="116">
        <v>1.5</v>
      </c>
      <c r="K24" s="107">
        <v>1.5</v>
      </c>
      <c r="L24" s="117">
        <f t="shared" si="1"/>
        <v>0.23400000000000001</v>
      </c>
      <c r="M24" s="115">
        <v>0.2</v>
      </c>
      <c r="N24" s="116">
        <v>1.1000000000000001</v>
      </c>
      <c r="O24" s="107">
        <v>1.1000000000000001</v>
      </c>
      <c r="P24" s="117">
        <f t="shared" si="7"/>
        <v>0.12584000000000004</v>
      </c>
      <c r="Q24" s="115">
        <v>0.2</v>
      </c>
      <c r="R24" s="116">
        <v>1.8</v>
      </c>
      <c r="S24" s="107">
        <v>1.8</v>
      </c>
      <c r="T24" s="117">
        <f t="shared" si="8"/>
        <v>0.33696000000000009</v>
      </c>
      <c r="U24" s="115">
        <v>0.2</v>
      </c>
      <c r="V24" s="116">
        <v>1.1000000000000001</v>
      </c>
      <c r="W24" s="107">
        <v>1.1000000000000001</v>
      </c>
      <c r="X24" s="117">
        <f t="shared" si="9"/>
        <v>0.12584000000000004</v>
      </c>
      <c r="Y24" s="115"/>
      <c r="Z24" s="116"/>
      <c r="AA24" s="107"/>
      <c r="AB24" s="117">
        <f t="shared" si="10"/>
        <v>0</v>
      </c>
    </row>
    <row r="25" spans="1:28">
      <c r="A25" s="160"/>
      <c r="B25" s="4">
        <v>162</v>
      </c>
      <c r="C25" s="104">
        <f t="shared" si="6"/>
        <v>0.70043999999999995</v>
      </c>
      <c r="D25" s="7">
        <v>4</v>
      </c>
      <c r="E25" s="110">
        <v>0.1</v>
      </c>
      <c r="F25" s="111">
        <v>1.9</v>
      </c>
      <c r="G25" s="111">
        <v>1.9</v>
      </c>
      <c r="H25" s="112">
        <f t="shared" si="0"/>
        <v>0.18772</v>
      </c>
      <c r="I25" s="113">
        <v>0.1</v>
      </c>
      <c r="J25" s="111">
        <v>1.9</v>
      </c>
      <c r="K25" s="111">
        <v>1.9</v>
      </c>
      <c r="L25" s="114">
        <f t="shared" si="1"/>
        <v>0.18772</v>
      </c>
      <c r="M25" s="110">
        <v>0.1</v>
      </c>
      <c r="N25" s="111">
        <v>2</v>
      </c>
      <c r="O25" s="111">
        <v>2</v>
      </c>
      <c r="P25" s="114">
        <f t="shared" si="7"/>
        <v>0.20800000000000002</v>
      </c>
      <c r="Q25" s="110">
        <v>0.1</v>
      </c>
      <c r="R25" s="111">
        <v>1.5</v>
      </c>
      <c r="S25" s="111">
        <v>1.5</v>
      </c>
      <c r="T25" s="114">
        <f t="shared" si="8"/>
        <v>0.11700000000000001</v>
      </c>
      <c r="U25" s="110"/>
      <c r="V25" s="111"/>
      <c r="W25" s="111"/>
      <c r="X25" s="114">
        <f t="shared" si="9"/>
        <v>0</v>
      </c>
      <c r="Y25" s="110"/>
      <c r="Z25" s="111"/>
      <c r="AA25" s="111"/>
      <c r="AB25" s="114">
        <f t="shared" si="10"/>
        <v>0</v>
      </c>
    </row>
    <row r="26" spans="1:28">
      <c r="A26" s="160"/>
      <c r="B26" s="3">
        <v>163</v>
      </c>
      <c r="C26" s="105">
        <f t="shared" si="6"/>
        <v>4.5749600000000008</v>
      </c>
      <c r="D26" s="6">
        <v>3</v>
      </c>
      <c r="E26" s="115">
        <v>0.6</v>
      </c>
      <c r="F26" s="116">
        <v>3.5</v>
      </c>
      <c r="G26" s="107">
        <v>3.5</v>
      </c>
      <c r="H26" s="117">
        <f t="shared" si="0"/>
        <v>3.8220000000000001</v>
      </c>
      <c r="I26" s="118">
        <v>0.2</v>
      </c>
      <c r="J26" s="116">
        <v>1.8</v>
      </c>
      <c r="K26" s="107">
        <v>1.8</v>
      </c>
      <c r="L26" s="117">
        <f t="shared" si="1"/>
        <v>0.33696000000000009</v>
      </c>
      <c r="M26" s="115">
        <v>0.2</v>
      </c>
      <c r="N26" s="116">
        <v>2</v>
      </c>
      <c r="O26" s="107">
        <v>2</v>
      </c>
      <c r="P26" s="117">
        <f t="shared" si="7"/>
        <v>0.41600000000000004</v>
      </c>
      <c r="Q26" s="115"/>
      <c r="R26" s="116"/>
      <c r="S26" s="107"/>
      <c r="T26" s="117"/>
      <c r="U26" s="115"/>
      <c r="V26" s="116"/>
      <c r="W26" s="107"/>
      <c r="X26" s="117"/>
      <c r="Y26" s="115"/>
      <c r="Z26" s="116"/>
      <c r="AA26" s="107"/>
      <c r="AB26" s="117"/>
    </row>
    <row r="27" spans="1:28">
      <c r="A27" s="160"/>
      <c r="B27" s="4">
        <v>164</v>
      </c>
      <c r="C27" s="104">
        <f t="shared" si="6"/>
        <v>1.1377600000000001</v>
      </c>
      <c r="D27" s="7">
        <v>2</v>
      </c>
      <c r="E27" s="110">
        <v>0.1</v>
      </c>
      <c r="F27" s="111">
        <v>3.6</v>
      </c>
      <c r="G27" s="111">
        <v>2.7</v>
      </c>
      <c r="H27" s="112">
        <f t="shared" si="0"/>
        <v>0.50544000000000011</v>
      </c>
      <c r="I27" s="113">
        <v>0.1</v>
      </c>
      <c r="J27" s="111">
        <v>3.8</v>
      </c>
      <c r="K27" s="111">
        <v>3.2</v>
      </c>
      <c r="L27" s="114">
        <f t="shared" si="1"/>
        <v>0.6323200000000001</v>
      </c>
      <c r="M27" s="110"/>
      <c r="N27" s="111"/>
      <c r="O27" s="111"/>
      <c r="P27" s="114">
        <f t="shared" si="7"/>
        <v>0</v>
      </c>
      <c r="Q27" s="110"/>
      <c r="R27" s="111"/>
      <c r="S27" s="111"/>
      <c r="T27" s="114"/>
      <c r="U27" s="110"/>
      <c r="V27" s="111"/>
      <c r="W27" s="111"/>
      <c r="X27" s="114"/>
      <c r="Y27" s="110"/>
      <c r="Z27" s="111"/>
      <c r="AA27" s="111"/>
      <c r="AB27" s="114"/>
    </row>
    <row r="28" spans="1:28">
      <c r="A28" s="160"/>
      <c r="B28" s="3">
        <v>165</v>
      </c>
      <c r="C28" s="105">
        <f t="shared" si="6"/>
        <v>7.1863999999999999</v>
      </c>
      <c r="D28" s="6">
        <v>3</v>
      </c>
      <c r="E28" s="115">
        <v>1</v>
      </c>
      <c r="F28" s="116">
        <v>3.4</v>
      </c>
      <c r="G28" s="107">
        <v>3.8</v>
      </c>
      <c r="H28" s="117">
        <f t="shared" si="0"/>
        <v>6.7183999999999999</v>
      </c>
      <c r="I28" s="118">
        <v>0.2</v>
      </c>
      <c r="J28" s="116">
        <v>1.5</v>
      </c>
      <c r="K28" s="107">
        <v>1.5</v>
      </c>
      <c r="L28" s="117">
        <f t="shared" si="1"/>
        <v>0.23400000000000001</v>
      </c>
      <c r="M28" s="115">
        <v>0.2</v>
      </c>
      <c r="N28" s="116">
        <v>1.5</v>
      </c>
      <c r="O28" s="107">
        <v>1.5</v>
      </c>
      <c r="P28" s="117">
        <f t="shared" si="7"/>
        <v>0.23400000000000001</v>
      </c>
      <c r="Q28" s="115"/>
      <c r="R28" s="116"/>
      <c r="S28" s="107"/>
      <c r="T28" s="117"/>
      <c r="U28" s="115"/>
      <c r="V28" s="116"/>
      <c r="W28" s="107"/>
      <c r="X28" s="117"/>
      <c r="Y28" s="115"/>
      <c r="Z28" s="116"/>
      <c r="AA28" s="107"/>
      <c r="AB28" s="117"/>
    </row>
    <row r="29" spans="1:28">
      <c r="A29" s="160"/>
      <c r="B29" s="4">
        <v>166</v>
      </c>
      <c r="C29" s="104">
        <f t="shared" si="6"/>
        <v>0</v>
      </c>
      <c r="D29" s="7">
        <v>0</v>
      </c>
      <c r="E29" s="110"/>
      <c r="F29" s="111"/>
      <c r="G29" s="111"/>
      <c r="H29" s="112">
        <f t="shared" si="0"/>
        <v>0</v>
      </c>
      <c r="I29" s="113"/>
      <c r="J29" s="111"/>
      <c r="K29" s="111"/>
      <c r="L29" s="114">
        <f t="shared" si="1"/>
        <v>0</v>
      </c>
      <c r="M29" s="110"/>
      <c r="N29" s="111"/>
      <c r="O29" s="111"/>
      <c r="P29" s="114">
        <f t="shared" si="7"/>
        <v>0</v>
      </c>
      <c r="Q29" s="110"/>
      <c r="R29" s="111"/>
      <c r="S29" s="111"/>
      <c r="T29" s="114"/>
      <c r="U29" s="110"/>
      <c r="V29" s="111"/>
      <c r="W29" s="111"/>
      <c r="X29" s="114"/>
      <c r="Y29" s="110"/>
      <c r="Z29" s="111"/>
      <c r="AA29" s="111"/>
      <c r="AB29" s="114"/>
    </row>
    <row r="30" spans="1:28">
      <c r="A30" s="160"/>
      <c r="B30" s="3">
        <v>167</v>
      </c>
      <c r="C30" s="105">
        <f t="shared" si="6"/>
        <v>2.6031199999999997</v>
      </c>
      <c r="D30" s="6">
        <v>2</v>
      </c>
      <c r="E30" s="115">
        <v>1</v>
      </c>
      <c r="F30" s="116">
        <v>1.7</v>
      </c>
      <c r="G30" s="107">
        <v>1.7</v>
      </c>
      <c r="H30" s="117">
        <f t="shared" si="0"/>
        <v>1.5027999999999999</v>
      </c>
      <c r="I30" s="118">
        <v>0.4</v>
      </c>
      <c r="J30" s="116">
        <v>2.2999999999999998</v>
      </c>
      <c r="K30" s="107">
        <v>2.2999999999999998</v>
      </c>
      <c r="L30" s="117">
        <f t="shared" si="1"/>
        <v>1.10032</v>
      </c>
      <c r="M30" s="115"/>
      <c r="N30" s="116"/>
      <c r="O30" s="107"/>
      <c r="P30" s="117">
        <f t="shared" si="7"/>
        <v>0</v>
      </c>
      <c r="Q30" s="115"/>
      <c r="R30" s="116"/>
      <c r="S30" s="107"/>
      <c r="T30" s="117"/>
      <c r="U30" s="115"/>
      <c r="V30" s="116"/>
      <c r="W30" s="107"/>
      <c r="X30" s="117"/>
      <c r="Y30" s="115"/>
      <c r="Z30" s="116"/>
      <c r="AA30" s="107"/>
      <c r="AB30" s="117"/>
    </row>
    <row r="31" spans="1:28">
      <c r="A31" s="160"/>
      <c r="B31" s="4">
        <v>168</v>
      </c>
      <c r="C31" s="104">
        <f t="shared" si="6"/>
        <v>0</v>
      </c>
      <c r="D31" s="7">
        <v>0</v>
      </c>
      <c r="E31" s="110"/>
      <c r="F31" s="111"/>
      <c r="G31" s="111"/>
      <c r="H31" s="112"/>
      <c r="I31" s="113"/>
      <c r="J31" s="111"/>
      <c r="K31" s="111"/>
      <c r="L31" s="114"/>
      <c r="M31" s="110"/>
      <c r="N31" s="111"/>
      <c r="O31" s="111"/>
      <c r="P31" s="114"/>
      <c r="Q31" s="110"/>
      <c r="R31" s="111"/>
      <c r="S31" s="111"/>
      <c r="T31" s="114"/>
      <c r="U31" s="110"/>
      <c r="V31" s="111"/>
      <c r="W31" s="111"/>
      <c r="X31" s="114"/>
      <c r="Y31" s="110"/>
      <c r="Z31" s="111"/>
      <c r="AA31" s="111"/>
      <c r="AB31" s="114"/>
    </row>
    <row r="32" spans="1:28">
      <c r="A32" s="160"/>
      <c r="B32" s="3">
        <v>169</v>
      </c>
      <c r="C32" s="105">
        <f t="shared" si="6"/>
        <v>0.20800000000000002</v>
      </c>
      <c r="D32" s="6">
        <v>2</v>
      </c>
      <c r="E32" s="115">
        <v>0.2</v>
      </c>
      <c r="F32" s="116">
        <v>1</v>
      </c>
      <c r="G32" s="107">
        <v>1</v>
      </c>
      <c r="H32" s="117">
        <f t="shared" si="0"/>
        <v>0.10400000000000001</v>
      </c>
      <c r="I32" s="118">
        <v>0.2</v>
      </c>
      <c r="J32" s="116">
        <v>1</v>
      </c>
      <c r="K32" s="107">
        <v>1</v>
      </c>
      <c r="L32" s="117">
        <f t="shared" si="1"/>
        <v>0.10400000000000001</v>
      </c>
      <c r="M32" s="115"/>
      <c r="N32" s="116"/>
      <c r="O32" s="107"/>
      <c r="P32" s="117">
        <f t="shared" si="7"/>
        <v>0</v>
      </c>
      <c r="Q32" s="115"/>
      <c r="R32" s="116"/>
      <c r="S32" s="107"/>
      <c r="T32" s="117"/>
      <c r="U32" s="115"/>
      <c r="V32" s="116"/>
      <c r="W32" s="107"/>
      <c r="X32" s="117"/>
      <c r="Y32" s="115"/>
      <c r="Z32" s="116"/>
      <c r="AA32" s="107"/>
      <c r="AB32" s="117"/>
    </row>
    <row r="33" spans="1:28">
      <c r="A33" s="160"/>
      <c r="B33" s="4">
        <v>170</v>
      </c>
      <c r="C33" s="104">
        <f t="shared" si="6"/>
        <v>4.4054400000000005</v>
      </c>
      <c r="D33" s="7">
        <v>3</v>
      </c>
      <c r="E33" s="110">
        <v>0.4</v>
      </c>
      <c r="F33" s="111">
        <v>4.3</v>
      </c>
      <c r="G33" s="111">
        <v>4.4000000000000004</v>
      </c>
      <c r="H33" s="112">
        <f t="shared" si="0"/>
        <v>3.9353600000000011</v>
      </c>
      <c r="I33" s="113">
        <v>0.2</v>
      </c>
      <c r="J33" s="111">
        <v>1.4</v>
      </c>
      <c r="K33" s="111">
        <v>1.4</v>
      </c>
      <c r="L33" s="114">
        <f t="shared" si="1"/>
        <v>0.20383999999999999</v>
      </c>
      <c r="M33" s="110">
        <v>0.2</v>
      </c>
      <c r="N33" s="111">
        <v>1.6</v>
      </c>
      <c r="O33" s="111">
        <v>1.6</v>
      </c>
      <c r="P33" s="114">
        <f t="shared" si="7"/>
        <v>0.26624000000000009</v>
      </c>
      <c r="Q33" s="110"/>
      <c r="R33" s="111"/>
      <c r="S33" s="111"/>
      <c r="T33" s="114"/>
      <c r="U33" s="110"/>
      <c r="V33" s="111"/>
      <c r="W33" s="111"/>
      <c r="X33" s="114"/>
      <c r="Y33" s="110"/>
      <c r="Z33" s="111"/>
      <c r="AA33" s="111"/>
      <c r="AB33" s="114"/>
    </row>
    <row r="34" spans="1:28">
      <c r="A34" s="160"/>
      <c r="B34" s="3">
        <v>171</v>
      </c>
      <c r="C34" s="105">
        <f t="shared" si="6"/>
        <v>0.38375999999999999</v>
      </c>
      <c r="D34" s="6">
        <v>2</v>
      </c>
      <c r="E34" s="115">
        <v>0.2</v>
      </c>
      <c r="F34" s="116">
        <v>1.5</v>
      </c>
      <c r="G34" s="107">
        <v>1.5</v>
      </c>
      <c r="H34" s="117">
        <f t="shared" si="0"/>
        <v>0.23400000000000001</v>
      </c>
      <c r="I34" s="118">
        <v>0.2</v>
      </c>
      <c r="J34" s="116">
        <v>1.2</v>
      </c>
      <c r="K34" s="107">
        <v>1.2</v>
      </c>
      <c r="L34" s="117">
        <f t="shared" si="1"/>
        <v>0.14976</v>
      </c>
      <c r="M34" s="115"/>
      <c r="N34" s="116"/>
      <c r="O34" s="107"/>
      <c r="P34" s="117">
        <f t="shared" si="7"/>
        <v>0</v>
      </c>
      <c r="Q34" s="115"/>
      <c r="R34" s="116"/>
      <c r="S34" s="107"/>
      <c r="T34" s="117"/>
      <c r="U34" s="115"/>
      <c r="V34" s="116"/>
      <c r="W34" s="107"/>
      <c r="X34" s="117"/>
      <c r="Y34" s="115"/>
      <c r="Z34" s="116"/>
      <c r="AA34" s="107"/>
      <c r="AB34" s="117"/>
    </row>
    <row r="35" spans="1:28">
      <c r="A35" s="160"/>
      <c r="B35" s="4">
        <v>172</v>
      </c>
      <c r="C35" s="104">
        <f t="shared" si="6"/>
        <v>0.40560000000000007</v>
      </c>
      <c r="D35" s="7">
        <v>3</v>
      </c>
      <c r="E35" s="110">
        <v>0.2</v>
      </c>
      <c r="F35" s="111">
        <v>1.3</v>
      </c>
      <c r="G35" s="111">
        <v>1.3</v>
      </c>
      <c r="H35" s="112">
        <f t="shared" si="0"/>
        <v>0.17576000000000006</v>
      </c>
      <c r="I35" s="113">
        <v>0.2</v>
      </c>
      <c r="J35" s="111">
        <v>1</v>
      </c>
      <c r="K35" s="111">
        <v>1</v>
      </c>
      <c r="L35" s="114">
        <f t="shared" si="1"/>
        <v>0.10400000000000001</v>
      </c>
      <c r="M35" s="110">
        <v>0.2</v>
      </c>
      <c r="N35" s="111">
        <v>1.1000000000000001</v>
      </c>
      <c r="O35" s="111">
        <v>1.1000000000000001</v>
      </c>
      <c r="P35" s="114">
        <f t="shared" si="7"/>
        <v>0.12584000000000004</v>
      </c>
      <c r="Q35" s="110"/>
      <c r="R35" s="111"/>
      <c r="S35" s="111"/>
      <c r="T35" s="114"/>
      <c r="U35" s="110"/>
      <c r="V35" s="111"/>
      <c r="W35" s="111"/>
      <c r="X35" s="114"/>
      <c r="Y35" s="110"/>
      <c r="Z35" s="111"/>
      <c r="AA35" s="111"/>
      <c r="AB35" s="114"/>
    </row>
    <row r="36" spans="1:28">
      <c r="A36" s="160"/>
      <c r="B36" s="3">
        <v>173</v>
      </c>
      <c r="C36" s="105">
        <f t="shared" si="6"/>
        <v>0</v>
      </c>
      <c r="D36" s="6">
        <v>0</v>
      </c>
      <c r="E36" s="115"/>
      <c r="F36" s="116"/>
      <c r="G36" s="107"/>
      <c r="H36" s="117"/>
      <c r="I36" s="118"/>
      <c r="J36" s="116"/>
      <c r="K36" s="107"/>
      <c r="L36" s="117"/>
      <c r="M36" s="115"/>
      <c r="N36" s="116"/>
      <c r="O36" s="107"/>
      <c r="P36" s="117"/>
      <c r="Q36" s="115"/>
      <c r="R36" s="116"/>
      <c r="S36" s="107"/>
      <c r="T36" s="117"/>
      <c r="U36" s="115"/>
      <c r="V36" s="116"/>
      <c r="W36" s="107"/>
      <c r="X36" s="117"/>
      <c r="Y36" s="115"/>
      <c r="Z36" s="116"/>
      <c r="AA36" s="107"/>
      <c r="AB36" s="117"/>
    </row>
    <row r="37" spans="1:28">
      <c r="A37" s="160"/>
      <c r="B37" s="4">
        <v>174</v>
      </c>
      <c r="C37" s="104">
        <f t="shared" si="6"/>
        <v>0</v>
      </c>
      <c r="D37" s="7">
        <v>0</v>
      </c>
      <c r="E37" s="110"/>
      <c r="F37" s="111"/>
      <c r="G37" s="111"/>
      <c r="H37" s="112"/>
      <c r="I37" s="113"/>
      <c r="J37" s="111"/>
      <c r="K37" s="111"/>
      <c r="L37" s="114"/>
      <c r="M37" s="110"/>
      <c r="N37" s="111"/>
      <c r="O37" s="111"/>
      <c r="P37" s="114"/>
      <c r="Q37" s="110"/>
      <c r="R37" s="111"/>
      <c r="S37" s="111"/>
      <c r="T37" s="114"/>
      <c r="U37" s="110"/>
      <c r="V37" s="111"/>
      <c r="W37" s="111"/>
      <c r="X37" s="114"/>
      <c r="Y37" s="110"/>
      <c r="Z37" s="111"/>
      <c r="AA37" s="111"/>
      <c r="AB37" s="114"/>
    </row>
    <row r="38" spans="1:28">
      <c r="A38" s="160"/>
      <c r="B38" s="3">
        <v>175</v>
      </c>
      <c r="C38" s="105">
        <f t="shared" si="6"/>
        <v>0.42952000000000001</v>
      </c>
      <c r="D38" s="6">
        <v>3</v>
      </c>
      <c r="E38" s="115">
        <v>0.2</v>
      </c>
      <c r="F38" s="116">
        <v>1.2</v>
      </c>
      <c r="G38" s="107">
        <v>1.2</v>
      </c>
      <c r="H38" s="117">
        <f t="shared" si="0"/>
        <v>0.14976</v>
      </c>
      <c r="I38" s="118">
        <v>0.2</v>
      </c>
      <c r="J38" s="116">
        <v>1.3</v>
      </c>
      <c r="K38" s="107">
        <v>1.3</v>
      </c>
      <c r="L38" s="117">
        <f t="shared" si="1"/>
        <v>0.17576000000000006</v>
      </c>
      <c r="M38" s="115">
        <v>0.2</v>
      </c>
      <c r="N38" s="116">
        <v>1</v>
      </c>
      <c r="O38" s="107">
        <v>1</v>
      </c>
      <c r="P38" s="117">
        <f t="shared" si="7"/>
        <v>0.10400000000000001</v>
      </c>
      <c r="Q38" s="115"/>
      <c r="R38" s="116"/>
      <c r="S38" s="107"/>
      <c r="T38" s="117"/>
      <c r="U38" s="115"/>
      <c r="V38" s="116"/>
      <c r="W38" s="107"/>
      <c r="X38" s="117"/>
      <c r="Y38" s="115"/>
      <c r="Z38" s="116"/>
      <c r="AA38" s="107"/>
      <c r="AB38" s="117"/>
    </row>
    <row r="39" spans="1:28">
      <c r="A39" s="160"/>
      <c r="B39" s="4">
        <v>176</v>
      </c>
      <c r="C39" s="104">
        <f t="shared" si="6"/>
        <v>3.8168000000000006</v>
      </c>
      <c r="D39" s="7">
        <v>3</v>
      </c>
      <c r="E39" s="110">
        <v>0.5</v>
      </c>
      <c r="F39" s="111">
        <v>3.2</v>
      </c>
      <c r="G39" s="111">
        <v>3.2</v>
      </c>
      <c r="H39" s="112">
        <f t="shared" si="0"/>
        <v>2.6624000000000008</v>
      </c>
      <c r="I39" s="113">
        <v>0.8</v>
      </c>
      <c r="J39" s="111">
        <v>1.5</v>
      </c>
      <c r="K39" s="111">
        <v>1.5</v>
      </c>
      <c r="L39" s="114">
        <f t="shared" si="1"/>
        <v>0.93600000000000005</v>
      </c>
      <c r="M39" s="110">
        <v>0.2</v>
      </c>
      <c r="N39" s="111">
        <v>1.4</v>
      </c>
      <c r="O39" s="111">
        <v>1.5</v>
      </c>
      <c r="P39" s="114">
        <f t="shared" si="7"/>
        <v>0.21839999999999998</v>
      </c>
      <c r="Q39" s="110"/>
      <c r="R39" s="111"/>
      <c r="S39" s="111"/>
      <c r="T39" s="114"/>
      <c r="U39" s="110"/>
      <c r="V39" s="111"/>
      <c r="W39" s="111"/>
      <c r="X39" s="114"/>
      <c r="Y39" s="110"/>
      <c r="Z39" s="111"/>
      <c r="AA39" s="111"/>
      <c r="AB39" s="114"/>
    </row>
    <row r="40" spans="1:28">
      <c r="A40" s="160"/>
      <c r="B40" s="3">
        <v>177</v>
      </c>
      <c r="C40" s="105">
        <f t="shared" si="6"/>
        <v>0.67600000000000016</v>
      </c>
      <c r="D40" s="6">
        <v>3</v>
      </c>
      <c r="E40" s="115">
        <v>0.2</v>
      </c>
      <c r="F40" s="116">
        <v>1.3</v>
      </c>
      <c r="G40" s="107">
        <v>1.3</v>
      </c>
      <c r="H40" s="117">
        <f t="shared" si="0"/>
        <v>0.17576000000000006</v>
      </c>
      <c r="I40" s="118">
        <v>0.2</v>
      </c>
      <c r="J40" s="116">
        <v>1.5</v>
      </c>
      <c r="K40" s="107">
        <v>1.5</v>
      </c>
      <c r="L40" s="117">
        <f t="shared" si="1"/>
        <v>0.23400000000000001</v>
      </c>
      <c r="M40" s="115">
        <v>0.2</v>
      </c>
      <c r="N40" s="116">
        <v>1.6</v>
      </c>
      <c r="O40" s="107">
        <v>1.6</v>
      </c>
      <c r="P40" s="117">
        <f t="shared" si="7"/>
        <v>0.26624000000000009</v>
      </c>
      <c r="Q40" s="115"/>
      <c r="R40" s="116"/>
      <c r="S40" s="107"/>
      <c r="T40" s="117"/>
      <c r="U40" s="115"/>
      <c r="V40" s="116"/>
      <c r="W40" s="107"/>
      <c r="X40" s="117"/>
      <c r="Y40" s="115"/>
      <c r="Z40" s="116"/>
      <c r="AA40" s="107"/>
      <c r="AB40" s="117"/>
    </row>
    <row r="41" spans="1:28">
      <c r="A41" s="160"/>
      <c r="B41" s="4">
        <v>178</v>
      </c>
      <c r="C41" s="104">
        <f t="shared" si="6"/>
        <v>0</v>
      </c>
      <c r="D41" s="7">
        <v>0</v>
      </c>
      <c r="E41" s="110"/>
      <c r="F41" s="111"/>
      <c r="G41" s="111"/>
      <c r="H41" s="112"/>
      <c r="I41" s="113"/>
      <c r="J41" s="111"/>
      <c r="K41" s="111"/>
      <c r="L41" s="114"/>
      <c r="M41" s="110"/>
      <c r="N41" s="111"/>
      <c r="O41" s="111"/>
      <c r="P41" s="114"/>
      <c r="Q41" s="110"/>
      <c r="R41" s="111"/>
      <c r="S41" s="111"/>
      <c r="T41" s="114"/>
      <c r="U41" s="110"/>
      <c r="V41" s="111"/>
      <c r="W41" s="111"/>
      <c r="X41" s="114"/>
      <c r="Y41" s="110"/>
      <c r="Z41" s="111"/>
      <c r="AA41" s="111"/>
      <c r="AB41" s="114"/>
    </row>
    <row r="42" spans="1:28">
      <c r="A42" s="160"/>
      <c r="B42" s="3">
        <v>179</v>
      </c>
      <c r="C42" s="105">
        <f t="shared" si="6"/>
        <v>0.78104000000000018</v>
      </c>
      <c r="D42" s="6">
        <v>3</v>
      </c>
      <c r="E42" s="115">
        <v>0.2</v>
      </c>
      <c r="F42" s="116">
        <v>2.1</v>
      </c>
      <c r="G42" s="107">
        <v>2.1</v>
      </c>
      <c r="H42" s="117">
        <f t="shared" si="0"/>
        <v>0.4586400000000001</v>
      </c>
      <c r="I42" s="118">
        <v>0.2</v>
      </c>
      <c r="J42" s="116">
        <v>1</v>
      </c>
      <c r="K42" s="107">
        <v>1</v>
      </c>
      <c r="L42" s="117">
        <f t="shared" si="1"/>
        <v>0.10400000000000001</v>
      </c>
      <c r="M42" s="115">
        <v>0.2</v>
      </c>
      <c r="N42" s="116">
        <v>1.4</v>
      </c>
      <c r="O42" s="107">
        <v>1.5</v>
      </c>
      <c r="P42" s="117">
        <f t="shared" si="7"/>
        <v>0.21839999999999998</v>
      </c>
      <c r="Q42" s="115"/>
      <c r="R42" s="116"/>
      <c r="S42" s="107"/>
      <c r="T42" s="117"/>
      <c r="U42" s="115"/>
      <c r="V42" s="116"/>
      <c r="W42" s="107"/>
      <c r="X42" s="117"/>
      <c r="Y42" s="115"/>
      <c r="Z42" s="116"/>
      <c r="AA42" s="107"/>
      <c r="AB42" s="117"/>
    </row>
    <row r="43" spans="1:28" ht="14.4" customHeight="1">
      <c r="A43" s="160"/>
      <c r="B43" s="4">
        <v>180</v>
      </c>
      <c r="C43" s="104">
        <f t="shared" si="6"/>
        <v>10.546640000000002</v>
      </c>
      <c r="D43" s="7">
        <v>4</v>
      </c>
      <c r="E43" s="110">
        <v>0.8</v>
      </c>
      <c r="F43" s="111">
        <v>3</v>
      </c>
      <c r="G43" s="111">
        <v>3</v>
      </c>
      <c r="H43" s="112">
        <f t="shared" si="0"/>
        <v>3.7440000000000002</v>
      </c>
      <c r="I43" s="113">
        <v>1.3</v>
      </c>
      <c r="J43" s="111">
        <v>2.6</v>
      </c>
      <c r="K43" s="111">
        <v>2.6</v>
      </c>
      <c r="L43" s="114">
        <f t="shared" si="1"/>
        <v>4.5697600000000014</v>
      </c>
      <c r="M43" s="110">
        <v>0.4</v>
      </c>
      <c r="N43" s="111">
        <v>3.1</v>
      </c>
      <c r="O43" s="111">
        <v>3.1</v>
      </c>
      <c r="P43" s="114">
        <f t="shared" si="7"/>
        <v>1.9988800000000004</v>
      </c>
      <c r="Q43" s="110">
        <v>0.2</v>
      </c>
      <c r="R43" s="111">
        <v>1.5</v>
      </c>
      <c r="S43" s="111">
        <v>1.5</v>
      </c>
      <c r="T43" s="114">
        <f t="shared" si="8"/>
        <v>0.23400000000000001</v>
      </c>
      <c r="U43" s="110"/>
      <c r="V43" s="111"/>
      <c r="W43" s="111"/>
      <c r="X43" s="114">
        <f t="shared" si="9"/>
        <v>0</v>
      </c>
      <c r="Y43" s="110"/>
      <c r="Z43" s="111"/>
      <c r="AA43" s="111"/>
      <c r="AB43" s="114">
        <f t="shared" si="10"/>
        <v>0</v>
      </c>
    </row>
    <row r="44" spans="1:28">
      <c r="A44" s="160" t="s">
        <v>22</v>
      </c>
      <c r="B44" s="3">
        <v>191</v>
      </c>
      <c r="C44" s="105">
        <f t="shared" si="6"/>
        <v>0</v>
      </c>
      <c r="D44" s="6">
        <v>0</v>
      </c>
      <c r="E44" s="115"/>
      <c r="F44" s="116"/>
      <c r="G44" s="107"/>
      <c r="H44" s="117">
        <f t="shared" si="0"/>
        <v>0</v>
      </c>
      <c r="I44" s="118"/>
      <c r="J44" s="116"/>
      <c r="K44" s="107"/>
      <c r="L44" s="117">
        <f t="shared" si="1"/>
        <v>0</v>
      </c>
      <c r="M44" s="115"/>
      <c r="N44" s="116"/>
      <c r="O44" s="107"/>
      <c r="P44" s="117">
        <f t="shared" si="7"/>
        <v>0</v>
      </c>
      <c r="Q44" s="115"/>
      <c r="R44" s="116"/>
      <c r="S44" s="107"/>
      <c r="T44" s="117">
        <f t="shared" si="8"/>
        <v>0</v>
      </c>
      <c r="U44" s="115"/>
      <c r="V44" s="116"/>
      <c r="W44" s="107"/>
      <c r="X44" s="117">
        <f t="shared" si="9"/>
        <v>0</v>
      </c>
      <c r="Y44" s="115"/>
      <c r="Z44" s="116"/>
      <c r="AA44" s="107"/>
      <c r="AB44" s="117">
        <f t="shared" si="10"/>
        <v>0</v>
      </c>
    </row>
    <row r="45" spans="1:28">
      <c r="A45" s="160"/>
      <c r="B45" s="17">
        <v>192</v>
      </c>
      <c r="C45" s="108">
        <f t="shared" si="6"/>
        <v>0.65</v>
      </c>
      <c r="D45" s="34">
        <v>1</v>
      </c>
      <c r="E45" s="120">
        <v>0.2</v>
      </c>
      <c r="F45" s="121">
        <v>2.5</v>
      </c>
      <c r="G45" s="121">
        <v>2.5</v>
      </c>
      <c r="H45" s="122">
        <f t="shared" si="0"/>
        <v>0.65</v>
      </c>
      <c r="I45" s="123"/>
      <c r="J45" s="121"/>
      <c r="K45" s="121"/>
      <c r="L45" s="124">
        <f t="shared" si="1"/>
        <v>0</v>
      </c>
      <c r="M45" s="120"/>
      <c r="N45" s="121"/>
      <c r="O45" s="121"/>
      <c r="P45" s="124">
        <f t="shared" si="7"/>
        <v>0</v>
      </c>
      <c r="Q45" s="120"/>
      <c r="R45" s="121"/>
      <c r="S45" s="121"/>
      <c r="T45" s="124">
        <f t="shared" si="8"/>
        <v>0</v>
      </c>
      <c r="U45" s="120"/>
      <c r="V45" s="121"/>
      <c r="W45" s="121"/>
      <c r="X45" s="124">
        <f t="shared" si="9"/>
        <v>0</v>
      </c>
      <c r="Y45" s="120"/>
      <c r="Z45" s="121"/>
      <c r="AA45" s="121"/>
      <c r="AB45" s="124">
        <f t="shared" si="10"/>
        <v>0</v>
      </c>
    </row>
    <row r="46" spans="1:28">
      <c r="A46" s="160"/>
      <c r="B46" s="4">
        <v>193</v>
      </c>
      <c r="C46" s="105">
        <f t="shared" si="6"/>
        <v>1.2636000000000001</v>
      </c>
      <c r="D46" s="6">
        <v>5</v>
      </c>
      <c r="E46" s="115">
        <v>0.2</v>
      </c>
      <c r="F46" s="116">
        <v>1.7</v>
      </c>
      <c r="G46" s="107">
        <v>1.7</v>
      </c>
      <c r="H46" s="117">
        <f t="shared" si="0"/>
        <v>0.30055999999999999</v>
      </c>
      <c r="I46" s="118">
        <v>0.2</v>
      </c>
      <c r="J46" s="116">
        <v>1.9</v>
      </c>
      <c r="K46" s="107">
        <v>1.9</v>
      </c>
      <c r="L46" s="117">
        <f t="shared" si="1"/>
        <v>0.37544</v>
      </c>
      <c r="M46" s="115">
        <v>0.1</v>
      </c>
      <c r="N46" s="116">
        <v>1.2</v>
      </c>
      <c r="O46" s="107">
        <v>1.2</v>
      </c>
      <c r="P46" s="117">
        <f t="shared" si="7"/>
        <v>7.4880000000000002E-2</v>
      </c>
      <c r="Q46" s="115">
        <v>0.2</v>
      </c>
      <c r="R46" s="116">
        <v>1.3</v>
      </c>
      <c r="S46" s="107">
        <v>1.3</v>
      </c>
      <c r="T46" s="117">
        <f t="shared" si="8"/>
        <v>0.17576000000000006</v>
      </c>
      <c r="U46" s="115">
        <v>0.2</v>
      </c>
      <c r="V46" s="116">
        <v>1.8</v>
      </c>
      <c r="W46" s="107">
        <v>1.8</v>
      </c>
      <c r="X46" s="117">
        <f t="shared" si="9"/>
        <v>0.33696000000000009</v>
      </c>
      <c r="Y46" s="115"/>
      <c r="Z46" s="116"/>
      <c r="AA46" s="107"/>
      <c r="AB46" s="117">
        <f t="shared" si="10"/>
        <v>0</v>
      </c>
    </row>
    <row r="47" spans="1:28">
      <c r="A47" s="160"/>
      <c r="B47" s="3">
        <v>194</v>
      </c>
      <c r="C47" s="104">
        <f t="shared" si="6"/>
        <v>0.38168000000000007</v>
      </c>
      <c r="D47" s="7">
        <v>3</v>
      </c>
      <c r="E47" s="110">
        <v>0.2</v>
      </c>
      <c r="F47" s="111">
        <v>1.3</v>
      </c>
      <c r="G47" s="111">
        <v>1.3</v>
      </c>
      <c r="H47" s="112">
        <f t="shared" si="0"/>
        <v>0.17576000000000006</v>
      </c>
      <c r="I47" s="113">
        <v>0.2</v>
      </c>
      <c r="J47" s="111">
        <v>1</v>
      </c>
      <c r="K47" s="111">
        <v>1</v>
      </c>
      <c r="L47" s="114">
        <f t="shared" si="1"/>
        <v>0.10400000000000001</v>
      </c>
      <c r="M47" s="110">
        <v>0.1</v>
      </c>
      <c r="N47" s="111">
        <v>1.4</v>
      </c>
      <c r="O47" s="111">
        <v>1.4</v>
      </c>
      <c r="P47" s="114">
        <f t="shared" si="7"/>
        <v>0.10192</v>
      </c>
      <c r="Q47" s="110"/>
      <c r="R47" s="111"/>
      <c r="S47" s="111"/>
      <c r="T47" s="114">
        <f t="shared" si="8"/>
        <v>0</v>
      </c>
      <c r="U47" s="110"/>
      <c r="V47" s="111"/>
      <c r="W47" s="111"/>
      <c r="X47" s="114">
        <f t="shared" si="9"/>
        <v>0</v>
      </c>
      <c r="Y47" s="110"/>
      <c r="Z47" s="111"/>
      <c r="AA47" s="111"/>
      <c r="AB47" s="114">
        <f t="shared" si="10"/>
        <v>0</v>
      </c>
    </row>
    <row r="48" spans="1:28">
      <c r="A48" s="160"/>
      <c r="B48" s="4">
        <v>195</v>
      </c>
      <c r="C48" s="105">
        <f t="shared" si="6"/>
        <v>1.13256</v>
      </c>
      <c r="D48" s="6">
        <v>2</v>
      </c>
      <c r="E48" s="115">
        <v>0.2</v>
      </c>
      <c r="F48" s="116">
        <v>1.7</v>
      </c>
      <c r="G48" s="107">
        <v>1.7</v>
      </c>
      <c r="H48" s="117">
        <f t="shared" si="0"/>
        <v>0.30055999999999999</v>
      </c>
      <c r="I48" s="118">
        <v>0.4</v>
      </c>
      <c r="J48" s="116">
        <v>2</v>
      </c>
      <c r="K48" s="107">
        <v>2</v>
      </c>
      <c r="L48" s="117">
        <f t="shared" si="1"/>
        <v>0.83200000000000007</v>
      </c>
      <c r="M48" s="115"/>
      <c r="N48" s="116"/>
      <c r="O48" s="107"/>
      <c r="P48" s="117">
        <f t="shared" si="7"/>
        <v>0</v>
      </c>
      <c r="Q48" s="115"/>
      <c r="R48" s="116"/>
      <c r="S48" s="107"/>
      <c r="T48" s="117">
        <f t="shared" si="8"/>
        <v>0</v>
      </c>
      <c r="U48" s="115"/>
      <c r="V48" s="116"/>
      <c r="W48" s="107"/>
      <c r="X48" s="117">
        <f t="shared" si="9"/>
        <v>0</v>
      </c>
      <c r="Y48" s="115"/>
      <c r="Z48" s="116"/>
      <c r="AA48" s="107"/>
      <c r="AB48" s="117">
        <f t="shared" si="10"/>
        <v>0</v>
      </c>
    </row>
    <row r="49" spans="1:28">
      <c r="A49" s="160"/>
      <c r="B49" s="3">
        <v>196</v>
      </c>
      <c r="C49" s="104">
        <f t="shared" si="6"/>
        <v>0</v>
      </c>
      <c r="D49" s="7">
        <v>0</v>
      </c>
      <c r="E49" s="110"/>
      <c r="F49" s="111"/>
      <c r="G49" s="111"/>
      <c r="H49" s="112">
        <f t="shared" si="0"/>
        <v>0</v>
      </c>
      <c r="I49" s="113"/>
      <c r="J49" s="111"/>
      <c r="K49" s="111"/>
      <c r="L49" s="114">
        <f t="shared" si="1"/>
        <v>0</v>
      </c>
      <c r="M49" s="110"/>
      <c r="N49" s="111"/>
      <c r="O49" s="111"/>
      <c r="P49" s="114">
        <f t="shared" si="7"/>
        <v>0</v>
      </c>
      <c r="Q49" s="110"/>
      <c r="R49" s="111"/>
      <c r="S49" s="111"/>
      <c r="T49" s="114">
        <f t="shared" si="8"/>
        <v>0</v>
      </c>
      <c r="U49" s="110"/>
      <c r="V49" s="111"/>
      <c r="W49" s="111"/>
      <c r="X49" s="114">
        <f t="shared" si="9"/>
        <v>0</v>
      </c>
      <c r="Y49" s="110"/>
      <c r="Z49" s="111"/>
      <c r="AA49" s="111"/>
      <c r="AB49" s="114">
        <f t="shared" si="10"/>
        <v>0</v>
      </c>
    </row>
    <row r="50" spans="1:28">
      <c r="A50" s="160"/>
      <c r="B50" s="4">
        <v>197</v>
      </c>
      <c r="C50" s="105">
        <v>0</v>
      </c>
      <c r="D50" s="6">
        <v>0</v>
      </c>
      <c r="E50" s="115"/>
      <c r="F50" s="116"/>
      <c r="G50" s="107"/>
      <c r="H50" s="117"/>
      <c r="I50" s="118"/>
      <c r="J50" s="116"/>
      <c r="K50" s="107"/>
      <c r="L50" s="117"/>
      <c r="M50" s="115"/>
      <c r="N50" s="116"/>
      <c r="O50" s="107"/>
      <c r="P50" s="117"/>
      <c r="Q50" s="115"/>
      <c r="R50" s="116"/>
      <c r="S50" s="107"/>
      <c r="T50" s="117">
        <f t="shared" si="8"/>
        <v>0</v>
      </c>
      <c r="U50" s="115"/>
      <c r="V50" s="116"/>
      <c r="W50" s="107"/>
      <c r="X50" s="117">
        <f t="shared" si="9"/>
        <v>0</v>
      </c>
      <c r="Y50" s="115"/>
      <c r="Z50" s="116"/>
      <c r="AA50" s="107"/>
      <c r="AB50" s="117">
        <f t="shared" si="10"/>
        <v>0</v>
      </c>
    </row>
    <row r="51" spans="1:28">
      <c r="A51" s="160"/>
      <c r="B51" s="3">
        <v>198</v>
      </c>
      <c r="C51" s="104">
        <f t="shared" si="6"/>
        <v>0.30055999999999999</v>
      </c>
      <c r="D51" s="7">
        <v>1</v>
      </c>
      <c r="E51" s="110">
        <v>0.2</v>
      </c>
      <c r="F51" s="111">
        <v>1.7</v>
      </c>
      <c r="G51" s="111">
        <v>1.7</v>
      </c>
      <c r="H51" s="112">
        <f t="shared" si="0"/>
        <v>0.30055999999999999</v>
      </c>
      <c r="I51" s="113"/>
      <c r="J51" s="111"/>
      <c r="K51" s="111"/>
      <c r="L51" s="114"/>
      <c r="M51" s="110"/>
      <c r="N51" s="111"/>
      <c r="O51" s="111"/>
      <c r="P51" s="114"/>
      <c r="Q51" s="110"/>
      <c r="R51" s="111"/>
      <c r="S51" s="111"/>
      <c r="T51" s="114">
        <f t="shared" si="8"/>
        <v>0</v>
      </c>
      <c r="U51" s="110"/>
      <c r="V51" s="111"/>
      <c r="W51" s="111"/>
      <c r="X51" s="114">
        <f t="shared" si="9"/>
        <v>0</v>
      </c>
      <c r="Y51" s="110"/>
      <c r="Z51" s="111"/>
      <c r="AA51" s="111"/>
      <c r="AB51" s="114">
        <f t="shared" si="10"/>
        <v>0</v>
      </c>
    </row>
    <row r="52" spans="1:28">
      <c r="A52" s="160"/>
      <c r="B52" s="4">
        <v>199</v>
      </c>
      <c r="C52" s="105">
        <f t="shared" si="6"/>
        <v>3.2146400000000002</v>
      </c>
      <c r="D52" s="6">
        <v>5</v>
      </c>
      <c r="E52" s="115">
        <v>0.5</v>
      </c>
      <c r="F52" s="116">
        <v>2.6</v>
      </c>
      <c r="G52" s="107">
        <v>2.6</v>
      </c>
      <c r="H52" s="117">
        <f t="shared" si="0"/>
        <v>1.7576000000000003</v>
      </c>
      <c r="I52" s="118">
        <v>0.2</v>
      </c>
      <c r="J52" s="116">
        <v>1.4</v>
      </c>
      <c r="K52" s="107">
        <v>1.4</v>
      </c>
      <c r="L52" s="117">
        <f t="shared" si="1"/>
        <v>0.20383999999999999</v>
      </c>
      <c r="M52" s="115">
        <v>0.4</v>
      </c>
      <c r="N52" s="116">
        <v>1.4</v>
      </c>
      <c r="O52" s="107">
        <v>1.4</v>
      </c>
      <c r="P52" s="117">
        <f t="shared" si="7"/>
        <v>0.40767999999999999</v>
      </c>
      <c r="Q52" s="115">
        <v>0.6</v>
      </c>
      <c r="R52" s="116">
        <v>1.4</v>
      </c>
      <c r="S52" s="107">
        <v>1.4</v>
      </c>
      <c r="T52" s="117">
        <f t="shared" si="8"/>
        <v>0.61151999999999984</v>
      </c>
      <c r="U52" s="115">
        <v>0.2</v>
      </c>
      <c r="V52" s="116">
        <v>1.5</v>
      </c>
      <c r="W52" s="107">
        <v>1.5</v>
      </c>
      <c r="X52" s="117">
        <f t="shared" si="9"/>
        <v>0.23400000000000001</v>
      </c>
      <c r="Y52" s="115"/>
      <c r="Z52" s="116"/>
      <c r="AA52" s="107"/>
      <c r="AB52" s="117">
        <f t="shared" si="10"/>
        <v>0</v>
      </c>
    </row>
    <row r="53" spans="1:28">
      <c r="A53" s="160"/>
      <c r="B53" s="3">
        <v>200</v>
      </c>
      <c r="C53" s="104">
        <f t="shared" si="6"/>
        <v>1.2105600000000003</v>
      </c>
      <c r="D53" s="7">
        <v>2</v>
      </c>
      <c r="E53" s="110">
        <v>0.4</v>
      </c>
      <c r="F53" s="111">
        <v>2.2000000000000002</v>
      </c>
      <c r="G53" s="111">
        <v>2.2000000000000002</v>
      </c>
      <c r="H53" s="112">
        <f t="shared" si="0"/>
        <v>1.0067200000000003</v>
      </c>
      <c r="I53" s="113">
        <v>0.2</v>
      </c>
      <c r="J53" s="111">
        <v>1.4</v>
      </c>
      <c r="K53" s="111">
        <v>1.4</v>
      </c>
      <c r="L53" s="114">
        <f t="shared" si="1"/>
        <v>0.20383999999999999</v>
      </c>
      <c r="M53" s="110"/>
      <c r="N53" s="111"/>
      <c r="O53" s="111"/>
      <c r="P53" s="114">
        <f t="shared" si="7"/>
        <v>0</v>
      </c>
      <c r="Q53" s="110"/>
      <c r="R53" s="111"/>
      <c r="S53" s="111"/>
      <c r="T53" s="114">
        <f t="shared" si="8"/>
        <v>0</v>
      </c>
      <c r="U53" s="110"/>
      <c r="V53" s="111"/>
      <c r="W53" s="111"/>
      <c r="X53" s="114">
        <f t="shared" si="9"/>
        <v>0</v>
      </c>
      <c r="Y53" s="110"/>
      <c r="Z53" s="111"/>
      <c r="AA53" s="111"/>
      <c r="AB53" s="114">
        <f t="shared" si="10"/>
        <v>0</v>
      </c>
    </row>
    <row r="54" spans="1:28">
      <c r="A54" s="160"/>
      <c r="B54" s="4">
        <v>201</v>
      </c>
      <c r="C54" s="6">
        <f t="shared" si="6"/>
        <v>0.3837600000000001</v>
      </c>
      <c r="D54" s="6">
        <v>3</v>
      </c>
      <c r="E54" s="115">
        <v>0.2</v>
      </c>
      <c r="F54" s="116">
        <v>1</v>
      </c>
      <c r="G54" s="107">
        <v>1</v>
      </c>
      <c r="H54" s="117">
        <f t="shared" si="0"/>
        <v>0.10400000000000001</v>
      </c>
      <c r="I54" s="118">
        <v>0.2</v>
      </c>
      <c r="J54" s="116">
        <v>1</v>
      </c>
      <c r="K54" s="107">
        <v>1</v>
      </c>
      <c r="L54" s="117">
        <f t="shared" si="1"/>
        <v>0.10400000000000001</v>
      </c>
      <c r="M54" s="115">
        <v>0.2</v>
      </c>
      <c r="N54" s="116">
        <v>1.3</v>
      </c>
      <c r="O54" s="107">
        <v>1.3</v>
      </c>
      <c r="P54" s="117">
        <f t="shared" si="7"/>
        <v>0.17576000000000006</v>
      </c>
      <c r="Q54" s="115"/>
      <c r="R54" s="116"/>
      <c r="S54" s="107"/>
      <c r="T54" s="117">
        <f t="shared" si="8"/>
        <v>0</v>
      </c>
      <c r="U54" s="115"/>
      <c r="V54" s="116"/>
      <c r="W54" s="107"/>
      <c r="X54" s="117">
        <f t="shared" si="9"/>
        <v>0</v>
      </c>
      <c r="Y54" s="115"/>
      <c r="Z54" s="116"/>
      <c r="AA54" s="107"/>
      <c r="AB54" s="117">
        <f t="shared" si="10"/>
        <v>0</v>
      </c>
    </row>
    <row r="55" spans="1:28">
      <c r="A55" s="160"/>
      <c r="B55" s="3">
        <v>202</v>
      </c>
      <c r="C55" s="7">
        <f t="shared" si="6"/>
        <v>0.46852000000000016</v>
      </c>
      <c r="D55" s="7">
        <v>3</v>
      </c>
      <c r="E55" s="110">
        <v>0.2</v>
      </c>
      <c r="F55" s="111">
        <v>1.3</v>
      </c>
      <c r="G55" s="111">
        <v>1.3</v>
      </c>
      <c r="H55" s="112">
        <f t="shared" si="0"/>
        <v>0.17576000000000006</v>
      </c>
      <c r="I55" s="113">
        <v>0.1</v>
      </c>
      <c r="J55" s="111">
        <v>1.5</v>
      </c>
      <c r="K55" s="111">
        <v>1.5</v>
      </c>
      <c r="L55" s="114">
        <f t="shared" si="1"/>
        <v>0.11700000000000001</v>
      </c>
      <c r="M55" s="110">
        <v>0.2</v>
      </c>
      <c r="N55" s="111">
        <v>1.3</v>
      </c>
      <c r="O55" s="111">
        <v>1.3</v>
      </c>
      <c r="P55" s="114">
        <f t="shared" si="7"/>
        <v>0.17576000000000006</v>
      </c>
      <c r="Q55" s="110"/>
      <c r="R55" s="111"/>
      <c r="S55" s="111"/>
      <c r="T55" s="114">
        <f t="shared" si="8"/>
        <v>0</v>
      </c>
      <c r="U55" s="110"/>
      <c r="V55" s="111"/>
      <c r="W55" s="111"/>
      <c r="X55" s="114">
        <f t="shared" si="9"/>
        <v>0</v>
      </c>
      <c r="Y55" s="110"/>
      <c r="Z55" s="111"/>
      <c r="AA55" s="111"/>
      <c r="AB55" s="114">
        <f t="shared" si="10"/>
        <v>0</v>
      </c>
    </row>
    <row r="56" spans="1:28">
      <c r="A56" s="160"/>
      <c r="B56" s="4">
        <v>203</v>
      </c>
      <c r="C56" s="6">
        <f t="shared" si="6"/>
        <v>1.5184000000000002</v>
      </c>
      <c r="D56" s="6">
        <v>3</v>
      </c>
      <c r="E56" s="115">
        <v>0.2</v>
      </c>
      <c r="F56" s="116">
        <v>2.9</v>
      </c>
      <c r="G56" s="107">
        <v>2.9</v>
      </c>
      <c r="H56" s="117">
        <f t="shared" si="0"/>
        <v>0.87464000000000008</v>
      </c>
      <c r="I56" s="118">
        <v>0.4</v>
      </c>
      <c r="J56" s="116">
        <v>1.5</v>
      </c>
      <c r="K56" s="107">
        <v>1.5</v>
      </c>
      <c r="L56" s="117">
        <f t="shared" si="1"/>
        <v>0.46800000000000003</v>
      </c>
      <c r="M56" s="115">
        <v>0.2</v>
      </c>
      <c r="N56" s="116">
        <v>1.3</v>
      </c>
      <c r="O56" s="107">
        <v>1.3</v>
      </c>
      <c r="P56" s="117">
        <f t="shared" si="7"/>
        <v>0.17576000000000006</v>
      </c>
      <c r="Q56" s="115"/>
      <c r="R56" s="116"/>
      <c r="S56" s="107"/>
      <c r="T56" s="117">
        <f t="shared" si="8"/>
        <v>0</v>
      </c>
      <c r="U56" s="115"/>
      <c r="V56" s="116"/>
      <c r="W56" s="107"/>
      <c r="X56" s="117">
        <f t="shared" si="9"/>
        <v>0</v>
      </c>
      <c r="Y56" s="115"/>
      <c r="Z56" s="116"/>
      <c r="AA56" s="107"/>
      <c r="AB56" s="117">
        <f t="shared" si="10"/>
        <v>0</v>
      </c>
    </row>
    <row r="57" spans="1:28">
      <c r="A57" s="160"/>
      <c r="B57" s="3">
        <v>204</v>
      </c>
      <c r="C57" s="7">
        <f t="shared" si="6"/>
        <v>1.2797200000000002</v>
      </c>
      <c r="D57" s="7">
        <v>4</v>
      </c>
      <c r="E57" s="110">
        <v>0.2</v>
      </c>
      <c r="F57" s="111">
        <v>1.3</v>
      </c>
      <c r="G57" s="111">
        <v>1.3</v>
      </c>
      <c r="H57" s="112">
        <f t="shared" si="0"/>
        <v>0.17576000000000006</v>
      </c>
      <c r="I57" s="113">
        <v>0.2</v>
      </c>
      <c r="J57" s="111">
        <v>1.4</v>
      </c>
      <c r="K57" s="111">
        <v>1.4</v>
      </c>
      <c r="L57" s="114">
        <f t="shared" si="1"/>
        <v>0.20383999999999999</v>
      </c>
      <c r="M57" s="110">
        <v>0.2</v>
      </c>
      <c r="N57" s="111">
        <v>1.8</v>
      </c>
      <c r="O57" s="111">
        <v>1.8</v>
      </c>
      <c r="P57" s="114">
        <f t="shared" si="7"/>
        <v>0.33696000000000009</v>
      </c>
      <c r="Q57" s="110">
        <v>0.3</v>
      </c>
      <c r="R57" s="111">
        <v>1.9</v>
      </c>
      <c r="S57" s="111">
        <v>1.9</v>
      </c>
      <c r="T57" s="114">
        <f t="shared" si="8"/>
        <v>0.56315999999999999</v>
      </c>
      <c r="U57" s="110"/>
      <c r="V57" s="111"/>
      <c r="W57" s="111"/>
      <c r="X57" s="114">
        <f t="shared" si="9"/>
        <v>0</v>
      </c>
      <c r="Y57" s="110"/>
      <c r="Z57" s="111"/>
      <c r="AA57" s="111"/>
      <c r="AB57" s="114">
        <f t="shared" si="10"/>
        <v>0</v>
      </c>
    </row>
    <row r="58" spans="1:28">
      <c r="A58" s="160"/>
      <c r="B58" s="4">
        <v>205</v>
      </c>
      <c r="C58" s="6">
        <f t="shared" si="6"/>
        <v>0.55952000000000002</v>
      </c>
      <c r="D58" s="6">
        <v>3</v>
      </c>
      <c r="E58" s="115">
        <v>0.2</v>
      </c>
      <c r="F58" s="116">
        <v>1.5</v>
      </c>
      <c r="G58" s="107">
        <v>1.5</v>
      </c>
      <c r="H58" s="117">
        <f t="shared" si="0"/>
        <v>0.23400000000000001</v>
      </c>
      <c r="I58" s="118">
        <v>0.2</v>
      </c>
      <c r="J58" s="116">
        <v>1.2</v>
      </c>
      <c r="K58" s="107">
        <v>1.2</v>
      </c>
      <c r="L58" s="117">
        <f t="shared" si="1"/>
        <v>0.14976</v>
      </c>
      <c r="M58" s="115">
        <v>0.2</v>
      </c>
      <c r="N58" s="116">
        <v>1.3</v>
      </c>
      <c r="O58" s="107">
        <v>1.3</v>
      </c>
      <c r="P58" s="117">
        <f t="shared" si="7"/>
        <v>0.17576000000000006</v>
      </c>
      <c r="Q58" s="115"/>
      <c r="R58" s="116"/>
      <c r="S58" s="107"/>
      <c r="T58" s="117">
        <f t="shared" si="8"/>
        <v>0</v>
      </c>
      <c r="U58" s="115"/>
      <c r="V58" s="116"/>
      <c r="W58" s="107"/>
      <c r="X58" s="117">
        <f t="shared" si="9"/>
        <v>0</v>
      </c>
      <c r="Y58" s="115"/>
      <c r="Z58" s="116"/>
      <c r="AA58" s="107"/>
      <c r="AB58" s="117">
        <f t="shared" si="10"/>
        <v>0</v>
      </c>
    </row>
    <row r="59" spans="1:28">
      <c r="A59" s="160"/>
      <c r="B59" s="3">
        <v>206</v>
      </c>
      <c r="C59" s="7">
        <f t="shared" si="6"/>
        <v>0.61360000000000003</v>
      </c>
      <c r="D59" s="7">
        <v>3</v>
      </c>
      <c r="E59" s="110">
        <v>0.2</v>
      </c>
      <c r="F59" s="111">
        <v>1.3</v>
      </c>
      <c r="G59" s="111">
        <v>1.3</v>
      </c>
      <c r="H59" s="112">
        <f t="shared" si="0"/>
        <v>0.17576000000000006</v>
      </c>
      <c r="I59" s="113">
        <v>0.2</v>
      </c>
      <c r="J59" s="111">
        <v>1.5</v>
      </c>
      <c r="K59" s="111">
        <v>1.5</v>
      </c>
      <c r="L59" s="114">
        <f t="shared" si="1"/>
        <v>0.23400000000000001</v>
      </c>
      <c r="M59" s="110">
        <v>0.2</v>
      </c>
      <c r="N59" s="111">
        <v>1.4</v>
      </c>
      <c r="O59" s="111">
        <v>1.4</v>
      </c>
      <c r="P59" s="114">
        <f t="shared" si="7"/>
        <v>0.20383999999999999</v>
      </c>
      <c r="Q59" s="110"/>
      <c r="R59" s="111"/>
      <c r="S59" s="111"/>
      <c r="T59" s="114">
        <f t="shared" si="8"/>
        <v>0</v>
      </c>
      <c r="U59" s="110"/>
      <c r="V59" s="111"/>
      <c r="W59" s="111"/>
      <c r="X59" s="114">
        <f t="shared" si="9"/>
        <v>0</v>
      </c>
      <c r="Y59" s="110"/>
      <c r="Z59" s="111"/>
      <c r="AA59" s="111"/>
      <c r="AB59" s="114">
        <f t="shared" si="10"/>
        <v>0</v>
      </c>
    </row>
    <row r="60" spans="1:28">
      <c r="A60" s="160"/>
      <c r="B60" s="4">
        <v>207</v>
      </c>
      <c r="C60" s="6">
        <f t="shared" si="6"/>
        <v>0</v>
      </c>
      <c r="D60" s="6">
        <v>0</v>
      </c>
      <c r="E60" s="115"/>
      <c r="F60" s="116"/>
      <c r="G60" s="107"/>
      <c r="H60" s="117"/>
      <c r="I60" s="118"/>
      <c r="J60" s="116"/>
      <c r="K60" s="107"/>
      <c r="L60" s="117"/>
      <c r="M60" s="115"/>
      <c r="N60" s="116"/>
      <c r="O60" s="107"/>
      <c r="P60" s="117">
        <f t="shared" si="7"/>
        <v>0</v>
      </c>
      <c r="Q60" s="115"/>
      <c r="R60" s="116"/>
      <c r="S60" s="107"/>
      <c r="T60" s="117">
        <f t="shared" si="8"/>
        <v>0</v>
      </c>
      <c r="U60" s="115"/>
      <c r="V60" s="116"/>
      <c r="W60" s="107"/>
      <c r="X60" s="117">
        <f t="shared" si="9"/>
        <v>0</v>
      </c>
      <c r="Y60" s="115"/>
      <c r="Z60" s="116"/>
      <c r="AA60" s="107"/>
      <c r="AB60" s="117">
        <f t="shared" si="10"/>
        <v>0</v>
      </c>
    </row>
    <row r="61" spans="1:28">
      <c r="A61" s="160"/>
      <c r="B61" s="3">
        <v>208</v>
      </c>
      <c r="C61" s="7">
        <f t="shared" si="6"/>
        <v>0</v>
      </c>
      <c r="D61" s="7">
        <v>0</v>
      </c>
      <c r="E61" s="110"/>
      <c r="F61" s="111"/>
      <c r="G61" s="111"/>
      <c r="H61" s="112">
        <f t="shared" si="0"/>
        <v>0</v>
      </c>
      <c r="I61" s="113"/>
      <c r="J61" s="111"/>
      <c r="K61" s="111"/>
      <c r="L61" s="114">
        <f t="shared" si="1"/>
        <v>0</v>
      </c>
      <c r="M61" s="110"/>
      <c r="N61" s="111"/>
      <c r="O61" s="111"/>
      <c r="P61" s="114">
        <f t="shared" si="7"/>
        <v>0</v>
      </c>
      <c r="Q61" s="110"/>
      <c r="R61" s="111"/>
      <c r="S61" s="111"/>
      <c r="T61" s="114">
        <f t="shared" si="8"/>
        <v>0</v>
      </c>
      <c r="U61" s="110"/>
      <c r="V61" s="111"/>
      <c r="W61" s="111"/>
      <c r="X61" s="114">
        <f t="shared" si="9"/>
        <v>0</v>
      </c>
      <c r="Y61" s="110"/>
      <c r="Z61" s="111"/>
      <c r="AA61" s="111"/>
      <c r="AB61" s="114">
        <f t="shared" si="10"/>
        <v>0</v>
      </c>
    </row>
    <row r="62" spans="1:28">
      <c r="A62" s="160"/>
      <c r="B62" s="4">
        <v>209</v>
      </c>
      <c r="C62" s="6">
        <f t="shared" si="6"/>
        <v>0</v>
      </c>
      <c r="D62" s="6">
        <v>0</v>
      </c>
      <c r="E62" s="115"/>
      <c r="F62" s="116"/>
      <c r="G62" s="107"/>
      <c r="H62" s="117">
        <f t="shared" si="0"/>
        <v>0</v>
      </c>
      <c r="I62" s="118"/>
      <c r="J62" s="116"/>
      <c r="K62" s="107"/>
      <c r="L62" s="117">
        <f t="shared" si="1"/>
        <v>0</v>
      </c>
      <c r="M62" s="115"/>
      <c r="N62" s="116"/>
      <c r="O62" s="107"/>
      <c r="P62" s="117">
        <f t="shared" si="7"/>
        <v>0</v>
      </c>
      <c r="Q62" s="115"/>
      <c r="R62" s="116"/>
      <c r="S62" s="107"/>
      <c r="T62" s="117">
        <f t="shared" si="8"/>
        <v>0</v>
      </c>
      <c r="U62" s="115"/>
      <c r="V62" s="116"/>
      <c r="W62" s="107"/>
      <c r="X62" s="117">
        <f t="shared" si="9"/>
        <v>0</v>
      </c>
      <c r="Y62" s="115"/>
      <c r="Z62" s="116"/>
      <c r="AA62" s="107"/>
      <c r="AB62" s="117">
        <f t="shared" si="10"/>
        <v>0</v>
      </c>
    </row>
    <row r="63" spans="1:28">
      <c r="A63" s="160"/>
      <c r="B63" s="3">
        <v>210</v>
      </c>
      <c r="C63" s="7">
        <f t="shared" si="6"/>
        <v>0.91728000000000021</v>
      </c>
      <c r="D63" s="7">
        <v>1</v>
      </c>
      <c r="E63" s="110">
        <v>0.4</v>
      </c>
      <c r="F63" s="111">
        <v>2.1</v>
      </c>
      <c r="G63" s="111">
        <v>2.1</v>
      </c>
      <c r="H63" s="112">
        <f t="shared" si="0"/>
        <v>0.91728000000000021</v>
      </c>
      <c r="I63" s="113"/>
      <c r="J63" s="111"/>
      <c r="K63" s="111"/>
      <c r="L63" s="114">
        <f t="shared" si="1"/>
        <v>0</v>
      </c>
      <c r="M63" s="110"/>
      <c r="N63" s="111"/>
      <c r="O63" s="111"/>
      <c r="P63" s="114">
        <f t="shared" si="7"/>
        <v>0</v>
      </c>
      <c r="Q63" s="110"/>
      <c r="R63" s="111"/>
      <c r="S63" s="111"/>
      <c r="T63" s="114">
        <f t="shared" si="8"/>
        <v>0</v>
      </c>
      <c r="U63" s="110"/>
      <c r="V63" s="111"/>
      <c r="W63" s="111"/>
      <c r="X63" s="114">
        <f t="shared" si="9"/>
        <v>0</v>
      </c>
      <c r="Y63" s="110"/>
      <c r="Z63" s="111"/>
      <c r="AA63" s="111"/>
      <c r="AB63" s="114">
        <f t="shared" si="10"/>
        <v>0</v>
      </c>
    </row>
    <row r="64" spans="1:28">
      <c r="A64" s="160" t="s">
        <v>26</v>
      </c>
      <c r="B64" s="3">
        <v>214</v>
      </c>
      <c r="C64" s="6">
        <f t="shared" si="6"/>
        <v>0</v>
      </c>
      <c r="D64" s="6">
        <v>0</v>
      </c>
      <c r="E64" s="115"/>
      <c r="F64" s="116"/>
      <c r="G64" s="107"/>
      <c r="H64" s="117">
        <f t="shared" si="0"/>
        <v>0</v>
      </c>
      <c r="I64" s="118"/>
      <c r="J64" s="116"/>
      <c r="K64" s="107"/>
      <c r="L64" s="117">
        <f t="shared" si="1"/>
        <v>0</v>
      </c>
      <c r="M64" s="115"/>
      <c r="N64" s="116"/>
      <c r="O64" s="107"/>
      <c r="P64" s="117">
        <f t="shared" si="7"/>
        <v>0</v>
      </c>
      <c r="Q64" s="115"/>
      <c r="R64" s="116"/>
      <c r="S64" s="107"/>
      <c r="T64" s="117">
        <f t="shared" si="8"/>
        <v>0</v>
      </c>
      <c r="U64" s="115"/>
      <c r="V64" s="116"/>
      <c r="W64" s="107"/>
      <c r="X64" s="117">
        <f t="shared" si="9"/>
        <v>0</v>
      </c>
      <c r="Y64" s="115"/>
      <c r="Z64" s="116"/>
      <c r="AA64" s="107"/>
      <c r="AB64" s="117">
        <f t="shared" si="10"/>
        <v>0</v>
      </c>
    </row>
    <row r="65" spans="1:28">
      <c r="A65" s="160"/>
      <c r="B65" s="4">
        <v>215</v>
      </c>
      <c r="C65" s="7">
        <f>SUM(H65,L65,P65,T65,X65,AB65,H66,L66)</f>
        <v>4.2660799999999997</v>
      </c>
      <c r="D65" s="7">
        <v>8</v>
      </c>
      <c r="E65" s="110">
        <v>0.4</v>
      </c>
      <c r="F65" s="111">
        <v>1.7</v>
      </c>
      <c r="G65" s="111">
        <v>1.7</v>
      </c>
      <c r="H65" s="112">
        <f t="shared" si="0"/>
        <v>0.60111999999999999</v>
      </c>
      <c r="I65" s="113">
        <v>0.4</v>
      </c>
      <c r="J65" s="111">
        <v>1.7</v>
      </c>
      <c r="K65" s="111">
        <v>1.7</v>
      </c>
      <c r="L65" s="114">
        <f t="shared" si="1"/>
        <v>0.60111999999999999</v>
      </c>
      <c r="M65" s="110">
        <v>0.2</v>
      </c>
      <c r="N65" s="111">
        <v>1.5</v>
      </c>
      <c r="O65" s="111">
        <v>1.5</v>
      </c>
      <c r="P65" s="114">
        <f t="shared" si="7"/>
        <v>0.23400000000000001</v>
      </c>
      <c r="Q65" s="110">
        <v>0.6</v>
      </c>
      <c r="R65" s="111">
        <v>2.6</v>
      </c>
      <c r="S65" s="111">
        <v>2.6</v>
      </c>
      <c r="T65" s="114">
        <f t="shared" si="8"/>
        <v>2.1091199999999999</v>
      </c>
      <c r="U65" s="110">
        <v>0.2</v>
      </c>
      <c r="V65" s="111">
        <v>1.3</v>
      </c>
      <c r="W65" s="111">
        <v>1.3</v>
      </c>
      <c r="X65" s="114">
        <f t="shared" si="9"/>
        <v>0.17576000000000006</v>
      </c>
      <c r="Y65" s="110">
        <v>0.2</v>
      </c>
      <c r="Z65" s="111">
        <v>1</v>
      </c>
      <c r="AA65" s="111">
        <v>1</v>
      </c>
      <c r="AB65" s="114">
        <f t="shared" si="10"/>
        <v>0.10400000000000001</v>
      </c>
    </row>
    <row r="66" spans="1:28">
      <c r="A66" s="160"/>
      <c r="B66" s="4"/>
      <c r="C66" s="7"/>
      <c r="D66" s="7"/>
      <c r="E66" s="110">
        <v>0.2</v>
      </c>
      <c r="F66" s="111">
        <v>1.8</v>
      </c>
      <c r="G66" s="106">
        <v>1.8</v>
      </c>
      <c r="H66" s="112">
        <f t="shared" si="0"/>
        <v>0.33696000000000009</v>
      </c>
      <c r="I66" s="113">
        <v>0.2</v>
      </c>
      <c r="J66" s="111">
        <v>1</v>
      </c>
      <c r="K66" s="106">
        <v>1</v>
      </c>
      <c r="L66" s="114">
        <f t="shared" si="1"/>
        <v>0.10400000000000001</v>
      </c>
      <c r="M66" s="110"/>
      <c r="N66" s="111"/>
      <c r="O66" s="106"/>
      <c r="P66" s="106"/>
      <c r="Q66" s="110"/>
      <c r="R66" s="111"/>
      <c r="S66" s="106"/>
      <c r="T66" s="106"/>
      <c r="U66" s="110"/>
      <c r="V66" s="111"/>
      <c r="W66" s="106"/>
      <c r="X66" s="106"/>
      <c r="Y66" s="110"/>
      <c r="Z66" s="111"/>
      <c r="AA66" s="106"/>
      <c r="AB66" s="106"/>
    </row>
    <row r="67" spans="1:28">
      <c r="A67" s="160"/>
      <c r="B67" s="3">
        <v>216</v>
      </c>
      <c r="C67" s="6">
        <f>SUM(H67,L67,P67,T67,X67,AB67,H68,L68)</f>
        <v>2.2204000000000002</v>
      </c>
      <c r="D67" s="6">
        <v>8</v>
      </c>
      <c r="E67" s="115">
        <v>0.4</v>
      </c>
      <c r="F67" s="116">
        <v>1.9</v>
      </c>
      <c r="G67" s="107">
        <v>1.9</v>
      </c>
      <c r="H67" s="117">
        <f t="shared" si="0"/>
        <v>0.75087999999999999</v>
      </c>
      <c r="I67" s="118">
        <v>0.2</v>
      </c>
      <c r="J67" s="116">
        <v>1.3</v>
      </c>
      <c r="K67" s="107">
        <v>1.3</v>
      </c>
      <c r="L67" s="117">
        <f t="shared" si="1"/>
        <v>0.17576000000000006</v>
      </c>
      <c r="M67" s="115">
        <v>0.2</v>
      </c>
      <c r="N67" s="116">
        <v>1.4</v>
      </c>
      <c r="O67" s="107">
        <v>1.4</v>
      </c>
      <c r="P67" s="117">
        <f t="shared" si="7"/>
        <v>0.20383999999999999</v>
      </c>
      <c r="Q67" s="115">
        <v>0.2</v>
      </c>
      <c r="R67" s="116">
        <v>1.6</v>
      </c>
      <c r="S67" s="107">
        <v>1.6</v>
      </c>
      <c r="T67" s="117">
        <f t="shared" si="8"/>
        <v>0.26624000000000009</v>
      </c>
      <c r="U67" s="115">
        <v>0.2</v>
      </c>
      <c r="V67" s="116">
        <v>1.4</v>
      </c>
      <c r="W67" s="107">
        <v>1.4</v>
      </c>
      <c r="X67" s="117">
        <f t="shared" si="9"/>
        <v>0.20383999999999999</v>
      </c>
      <c r="Y67" s="115">
        <v>0.2</v>
      </c>
      <c r="Z67" s="116">
        <v>1.4</v>
      </c>
      <c r="AA67" s="107">
        <v>1.4</v>
      </c>
      <c r="AB67" s="117">
        <f t="shared" si="10"/>
        <v>0.20383999999999999</v>
      </c>
    </row>
    <row r="68" spans="1:28">
      <c r="A68" s="160"/>
      <c r="B68" s="3"/>
      <c r="C68" s="6"/>
      <c r="D68" s="6"/>
      <c r="E68" s="115">
        <v>0.2</v>
      </c>
      <c r="F68" s="116">
        <v>1.6</v>
      </c>
      <c r="G68" s="107">
        <v>1.6</v>
      </c>
      <c r="H68" s="117">
        <f t="shared" si="0"/>
        <v>0.26624000000000009</v>
      </c>
      <c r="I68" s="118">
        <v>0.2</v>
      </c>
      <c r="J68" s="116">
        <v>1.2</v>
      </c>
      <c r="K68" s="107">
        <v>1.2</v>
      </c>
      <c r="L68" s="107">
        <f t="shared" si="1"/>
        <v>0.14976</v>
      </c>
      <c r="M68" s="115"/>
      <c r="N68" s="116"/>
      <c r="O68" s="107"/>
      <c r="P68" s="107"/>
      <c r="Q68" s="115"/>
      <c r="R68" s="116"/>
      <c r="S68" s="107"/>
      <c r="T68" s="107"/>
      <c r="U68" s="115"/>
      <c r="V68" s="116"/>
      <c r="W68" s="107"/>
      <c r="X68" s="107"/>
      <c r="Y68" s="115"/>
      <c r="Z68" s="116"/>
      <c r="AA68" s="107"/>
      <c r="AB68" s="107"/>
    </row>
    <row r="69" spans="1:28">
      <c r="A69" s="160"/>
      <c r="B69" s="4">
        <v>217</v>
      </c>
      <c r="C69" s="7">
        <f t="shared" si="6"/>
        <v>44.027360000000002</v>
      </c>
      <c r="D69" s="7">
        <v>8</v>
      </c>
      <c r="E69" s="110">
        <v>2.1</v>
      </c>
      <c r="F69" s="111">
        <v>5.3</v>
      </c>
      <c r="G69" s="111">
        <v>6</v>
      </c>
      <c r="H69" s="112">
        <f t="shared" ref="H69:H86" si="11">F69*G69*E69*0.52</f>
        <v>34.7256</v>
      </c>
      <c r="I69" s="113">
        <v>1.3</v>
      </c>
      <c r="J69" s="111">
        <v>3.1</v>
      </c>
      <c r="K69" s="111">
        <v>3.1</v>
      </c>
      <c r="L69" s="114">
        <f t="shared" ref="L69:L84" si="12">J69*K69*I69*0.52</f>
        <v>6.496360000000001</v>
      </c>
      <c r="M69" s="110">
        <v>0.4</v>
      </c>
      <c r="N69" s="111">
        <v>1.9</v>
      </c>
      <c r="O69" s="111">
        <v>1.9</v>
      </c>
      <c r="P69" s="114">
        <f t="shared" si="7"/>
        <v>0.75087999999999999</v>
      </c>
      <c r="Q69" s="110">
        <v>0.2</v>
      </c>
      <c r="R69" s="111">
        <v>1.3</v>
      </c>
      <c r="S69" s="111">
        <v>1.3</v>
      </c>
      <c r="T69" s="114">
        <f t="shared" si="8"/>
        <v>0.17576000000000006</v>
      </c>
      <c r="U69" s="110">
        <v>0.2</v>
      </c>
      <c r="V69" s="111">
        <v>2.2000000000000002</v>
      </c>
      <c r="W69" s="111">
        <v>2.2000000000000002</v>
      </c>
      <c r="X69" s="114">
        <f t="shared" si="9"/>
        <v>0.50336000000000014</v>
      </c>
      <c r="Y69" s="110">
        <v>0.5</v>
      </c>
      <c r="Z69" s="111">
        <v>2.2999999999999998</v>
      </c>
      <c r="AA69" s="111">
        <v>2.2999999999999998</v>
      </c>
      <c r="AB69" s="114">
        <f t="shared" si="10"/>
        <v>1.3753999999999997</v>
      </c>
    </row>
    <row r="70" spans="1:28" ht="14.4" customHeight="1">
      <c r="A70" s="160"/>
      <c r="B70" s="4"/>
      <c r="C70" s="7"/>
      <c r="D70" s="7"/>
      <c r="E70" s="110">
        <v>0.2</v>
      </c>
      <c r="F70" s="111">
        <v>1.4</v>
      </c>
      <c r="G70" s="106">
        <v>1.4</v>
      </c>
      <c r="H70" s="112">
        <f t="shared" si="11"/>
        <v>0.20383999999999999</v>
      </c>
      <c r="I70" s="113">
        <v>0.2</v>
      </c>
      <c r="J70" s="111">
        <v>1.4</v>
      </c>
      <c r="K70" s="106">
        <v>1.4</v>
      </c>
      <c r="L70" s="106">
        <f t="shared" si="12"/>
        <v>0.20383999999999999</v>
      </c>
      <c r="M70" s="110"/>
      <c r="N70" s="111"/>
      <c r="O70" s="106"/>
      <c r="P70" s="106"/>
      <c r="Q70" s="110"/>
      <c r="R70" s="111"/>
      <c r="S70" s="106"/>
      <c r="T70" s="106"/>
      <c r="U70" s="110"/>
      <c r="V70" s="111"/>
      <c r="W70" s="106"/>
      <c r="X70" s="106"/>
      <c r="Y70" s="110"/>
      <c r="Z70" s="111"/>
      <c r="AA70" s="106"/>
      <c r="AB70" s="106"/>
    </row>
    <row r="71" spans="1:28">
      <c r="A71" s="160"/>
      <c r="B71" s="3">
        <v>218</v>
      </c>
      <c r="C71" s="6">
        <f t="shared" si="6"/>
        <v>2.5740000000000007</v>
      </c>
      <c r="D71" s="6">
        <v>3</v>
      </c>
      <c r="E71" s="115">
        <v>0.6</v>
      </c>
      <c r="F71" s="116">
        <v>2.7</v>
      </c>
      <c r="G71" s="107">
        <v>2.7</v>
      </c>
      <c r="H71" s="117">
        <f t="shared" si="11"/>
        <v>2.2744800000000005</v>
      </c>
      <c r="I71" s="118">
        <v>0.2</v>
      </c>
      <c r="J71" s="116">
        <v>1.2</v>
      </c>
      <c r="K71" s="107">
        <v>1.2</v>
      </c>
      <c r="L71" s="117">
        <f t="shared" si="12"/>
        <v>0.14976</v>
      </c>
      <c r="M71" s="115">
        <v>0.2</v>
      </c>
      <c r="N71" s="116">
        <v>1.2</v>
      </c>
      <c r="O71" s="107">
        <v>1.2</v>
      </c>
      <c r="P71" s="117">
        <f t="shared" si="7"/>
        <v>0.14976</v>
      </c>
      <c r="Q71" s="115"/>
      <c r="R71" s="116"/>
      <c r="S71" s="107"/>
      <c r="T71" s="117">
        <f t="shared" si="8"/>
        <v>0</v>
      </c>
      <c r="U71" s="115"/>
      <c r="V71" s="116"/>
      <c r="W71" s="107"/>
      <c r="X71" s="117">
        <f t="shared" si="9"/>
        <v>0</v>
      </c>
      <c r="Y71" s="115"/>
      <c r="Z71" s="116"/>
      <c r="AA71" s="107"/>
      <c r="AB71" s="117">
        <f t="shared" si="10"/>
        <v>0</v>
      </c>
    </row>
    <row r="72" spans="1:28">
      <c r="A72" s="160"/>
      <c r="B72" s="4">
        <v>219</v>
      </c>
      <c r="C72" s="7">
        <f t="shared" ref="C72:C86" si="13">SUM(H72,L72,P72,T72,X72,AB72)</f>
        <v>3.0742400000000001</v>
      </c>
      <c r="D72" s="7">
        <v>2</v>
      </c>
      <c r="E72" s="110">
        <v>1.2</v>
      </c>
      <c r="F72" s="111">
        <v>2.2999999999999998</v>
      </c>
      <c r="G72" s="111">
        <v>2</v>
      </c>
      <c r="H72" s="112">
        <f t="shared" si="11"/>
        <v>2.8704000000000001</v>
      </c>
      <c r="I72" s="113">
        <v>0.2</v>
      </c>
      <c r="J72" s="111">
        <v>1.4</v>
      </c>
      <c r="K72" s="111">
        <v>1.4</v>
      </c>
      <c r="L72" s="114">
        <f t="shared" si="12"/>
        <v>0.20383999999999999</v>
      </c>
      <c r="M72" s="110"/>
      <c r="N72" s="111"/>
      <c r="O72" s="111"/>
      <c r="P72" s="114">
        <f t="shared" si="7"/>
        <v>0</v>
      </c>
      <c r="Q72" s="110"/>
      <c r="R72" s="111"/>
      <c r="S72" s="111"/>
      <c r="T72" s="114">
        <f t="shared" si="8"/>
        <v>0</v>
      </c>
      <c r="U72" s="110"/>
      <c r="V72" s="111"/>
      <c r="W72" s="111"/>
      <c r="X72" s="114">
        <f t="shared" si="9"/>
        <v>0</v>
      </c>
      <c r="Y72" s="110"/>
      <c r="Z72" s="111"/>
      <c r="AA72" s="111"/>
      <c r="AB72" s="114">
        <f t="shared" si="10"/>
        <v>0</v>
      </c>
    </row>
    <row r="73" spans="1:28">
      <c r="A73" s="160" t="s">
        <v>27</v>
      </c>
      <c r="B73" s="3">
        <v>220</v>
      </c>
      <c r="C73" s="6">
        <f t="shared" si="13"/>
        <v>0.59904000000000002</v>
      </c>
      <c r="D73" s="6">
        <v>1</v>
      </c>
      <c r="E73" s="115">
        <v>0.2</v>
      </c>
      <c r="F73" s="116">
        <v>2.4</v>
      </c>
      <c r="G73" s="107">
        <v>2.4</v>
      </c>
      <c r="H73" s="117">
        <f t="shared" si="11"/>
        <v>0.59904000000000002</v>
      </c>
      <c r="I73" s="118"/>
      <c r="J73" s="116"/>
      <c r="K73" s="107"/>
      <c r="L73" s="117">
        <f t="shared" si="12"/>
        <v>0</v>
      </c>
      <c r="M73" s="115"/>
      <c r="N73" s="116"/>
      <c r="O73" s="107"/>
      <c r="P73" s="117">
        <f t="shared" si="7"/>
        <v>0</v>
      </c>
      <c r="Q73" s="115"/>
      <c r="R73" s="116"/>
      <c r="S73" s="107"/>
      <c r="T73" s="117">
        <f t="shared" si="8"/>
        <v>0</v>
      </c>
      <c r="U73" s="115"/>
      <c r="V73" s="116"/>
      <c r="W73" s="107"/>
      <c r="X73" s="117">
        <f t="shared" si="9"/>
        <v>0</v>
      </c>
      <c r="Y73" s="115"/>
      <c r="Z73" s="116"/>
      <c r="AA73" s="107"/>
      <c r="AB73" s="117">
        <f t="shared" si="10"/>
        <v>0</v>
      </c>
    </row>
    <row r="74" spans="1:28">
      <c r="A74" s="160"/>
      <c r="B74" s="4">
        <v>221</v>
      </c>
      <c r="C74" s="7">
        <f t="shared" si="13"/>
        <v>2.8007199999999997</v>
      </c>
      <c r="D74" s="7">
        <v>5</v>
      </c>
      <c r="E74" s="110">
        <v>0.4</v>
      </c>
      <c r="F74" s="111">
        <v>2.2999999999999998</v>
      </c>
      <c r="G74" s="111">
        <v>2.2999999999999998</v>
      </c>
      <c r="H74" s="112">
        <f t="shared" si="11"/>
        <v>1.10032</v>
      </c>
      <c r="I74" s="113">
        <v>0.4</v>
      </c>
      <c r="J74" s="111">
        <v>2.5</v>
      </c>
      <c r="K74" s="111">
        <v>2.5</v>
      </c>
      <c r="L74" s="114">
        <f t="shared" si="12"/>
        <v>1.3</v>
      </c>
      <c r="M74" s="110">
        <v>0.2</v>
      </c>
      <c r="N74" s="111">
        <v>1.3</v>
      </c>
      <c r="O74" s="111">
        <v>1.3</v>
      </c>
      <c r="P74" s="114">
        <f t="shared" ref="P74:P84" si="14">N74*O74*M74*0.52</f>
        <v>0.17576000000000006</v>
      </c>
      <c r="Q74" s="110">
        <v>0.2</v>
      </c>
      <c r="R74" s="111">
        <v>1.2</v>
      </c>
      <c r="S74" s="111">
        <v>1.2</v>
      </c>
      <c r="T74" s="114">
        <f t="shared" ref="T74:T84" si="15">R74*S74*Q74*0.52</f>
        <v>0.14976</v>
      </c>
      <c r="U74" s="110">
        <v>0.1</v>
      </c>
      <c r="V74" s="111">
        <v>1.2</v>
      </c>
      <c r="W74" s="111">
        <v>1.2</v>
      </c>
      <c r="X74" s="114">
        <f t="shared" ref="X74:X84" si="16">V74*W74*U74*0.52</f>
        <v>7.4880000000000002E-2</v>
      </c>
      <c r="Y74" s="110"/>
      <c r="Z74" s="111"/>
      <c r="AA74" s="111"/>
      <c r="AB74" s="114">
        <f t="shared" ref="AB74:AB84" si="17">Z74*AA74*Y74*0.52</f>
        <v>0</v>
      </c>
    </row>
    <row r="75" spans="1:28">
      <c r="A75" s="160"/>
      <c r="B75" s="3">
        <v>222</v>
      </c>
      <c r="C75" s="6">
        <f t="shared" si="13"/>
        <v>4.2411200000000004</v>
      </c>
      <c r="D75" s="6">
        <v>4</v>
      </c>
      <c r="E75" s="115">
        <v>0.6</v>
      </c>
      <c r="F75" s="116">
        <v>2.5</v>
      </c>
      <c r="G75" s="107">
        <v>2.5</v>
      </c>
      <c r="H75" s="117">
        <f t="shared" si="11"/>
        <v>1.9500000000000002</v>
      </c>
      <c r="I75" s="118">
        <v>0.4</v>
      </c>
      <c r="J75" s="116">
        <v>2</v>
      </c>
      <c r="K75" s="107">
        <v>2</v>
      </c>
      <c r="L75" s="117">
        <f t="shared" si="12"/>
        <v>0.83200000000000007</v>
      </c>
      <c r="M75" s="115">
        <v>0.2</v>
      </c>
      <c r="N75" s="116">
        <v>1.3</v>
      </c>
      <c r="O75" s="107">
        <v>1.3</v>
      </c>
      <c r="P75" s="117">
        <f t="shared" si="14"/>
        <v>0.17576000000000006</v>
      </c>
      <c r="Q75" s="115">
        <v>0.4</v>
      </c>
      <c r="R75" s="116">
        <v>1.9</v>
      </c>
      <c r="S75" s="107">
        <v>1.9</v>
      </c>
      <c r="T75" s="117">
        <f t="shared" si="15"/>
        <v>0.75087999999999999</v>
      </c>
      <c r="U75" s="115">
        <v>0.4</v>
      </c>
      <c r="V75" s="116">
        <v>1.6</v>
      </c>
      <c r="W75" s="107">
        <v>1.6</v>
      </c>
      <c r="X75" s="117">
        <f t="shared" si="16"/>
        <v>0.53248000000000018</v>
      </c>
      <c r="Y75" s="115"/>
      <c r="Z75" s="116"/>
      <c r="AA75" s="107"/>
      <c r="AB75" s="117">
        <f t="shared" si="17"/>
        <v>0</v>
      </c>
    </row>
    <row r="76" spans="1:28">
      <c r="A76" s="160"/>
      <c r="B76" s="4">
        <v>223</v>
      </c>
      <c r="C76" s="7">
        <f t="shared" si="13"/>
        <v>7.0496400000000001</v>
      </c>
      <c r="D76" s="7">
        <v>4</v>
      </c>
      <c r="E76" s="110">
        <v>0.4</v>
      </c>
      <c r="F76" s="111">
        <v>2.9</v>
      </c>
      <c r="G76" s="111">
        <v>2.9</v>
      </c>
      <c r="H76" s="112">
        <f t="shared" si="11"/>
        <v>1.7492800000000002</v>
      </c>
      <c r="I76" s="113">
        <v>0.7</v>
      </c>
      <c r="J76" s="111">
        <v>2</v>
      </c>
      <c r="K76" s="111">
        <v>2</v>
      </c>
      <c r="L76" s="114">
        <f t="shared" si="12"/>
        <v>1.456</v>
      </c>
      <c r="M76" s="110">
        <v>0.9</v>
      </c>
      <c r="N76" s="111">
        <v>2.2000000000000002</v>
      </c>
      <c r="O76" s="111">
        <v>2.2000000000000002</v>
      </c>
      <c r="P76" s="114">
        <f t="shared" si="14"/>
        <v>2.2651200000000005</v>
      </c>
      <c r="Q76" s="110">
        <v>0.5</v>
      </c>
      <c r="R76" s="111">
        <v>2.2999999999999998</v>
      </c>
      <c r="S76" s="111">
        <v>2.2999999999999998</v>
      </c>
      <c r="T76" s="114">
        <f t="shared" si="15"/>
        <v>1.3753999999999997</v>
      </c>
      <c r="U76" s="110">
        <v>0.2</v>
      </c>
      <c r="V76" s="111">
        <v>1.4</v>
      </c>
      <c r="W76" s="111">
        <v>1.4</v>
      </c>
      <c r="X76" s="114">
        <f t="shared" si="16"/>
        <v>0.20383999999999999</v>
      </c>
      <c r="Y76" s="110"/>
      <c r="Z76" s="111"/>
      <c r="AA76" s="111"/>
      <c r="AB76" s="114">
        <f t="shared" si="17"/>
        <v>0</v>
      </c>
    </row>
    <row r="77" spans="1:28" ht="14.4" customHeight="1">
      <c r="A77" s="160"/>
      <c r="B77" s="3">
        <v>224</v>
      </c>
      <c r="C77" s="6">
        <f t="shared" si="13"/>
        <v>0.71656000000000009</v>
      </c>
      <c r="D77" s="6">
        <v>3</v>
      </c>
      <c r="E77" s="115">
        <v>0.1</v>
      </c>
      <c r="F77" s="116">
        <v>2.1</v>
      </c>
      <c r="G77" s="107">
        <v>2.1</v>
      </c>
      <c r="H77" s="117">
        <f t="shared" si="11"/>
        <v>0.22932000000000005</v>
      </c>
      <c r="I77" s="118">
        <v>0.2</v>
      </c>
      <c r="J77" s="116">
        <v>1.8</v>
      </c>
      <c r="K77" s="107">
        <v>1.8</v>
      </c>
      <c r="L77" s="117">
        <f t="shared" si="12"/>
        <v>0.33696000000000009</v>
      </c>
      <c r="M77" s="115">
        <v>0.1</v>
      </c>
      <c r="N77" s="116">
        <v>1.7</v>
      </c>
      <c r="O77" s="107">
        <v>1.7</v>
      </c>
      <c r="P77" s="117">
        <f t="shared" si="14"/>
        <v>0.15028</v>
      </c>
      <c r="Q77" s="115"/>
      <c r="R77" s="116"/>
      <c r="S77" s="107"/>
      <c r="T77" s="117">
        <f t="shared" si="15"/>
        <v>0</v>
      </c>
      <c r="U77" s="115"/>
      <c r="V77" s="116"/>
      <c r="W77" s="107"/>
      <c r="X77" s="117">
        <f t="shared" si="16"/>
        <v>0</v>
      </c>
      <c r="Y77" s="115"/>
      <c r="Z77" s="116"/>
      <c r="AA77" s="107"/>
      <c r="AB77" s="117">
        <f t="shared" si="17"/>
        <v>0</v>
      </c>
    </row>
    <row r="78" spans="1:28">
      <c r="A78" s="160"/>
      <c r="B78" s="4">
        <v>225</v>
      </c>
      <c r="C78" s="7">
        <f t="shared" si="13"/>
        <v>2.6135200000000003</v>
      </c>
      <c r="D78" s="7">
        <v>4</v>
      </c>
      <c r="E78" s="110">
        <v>0.6</v>
      </c>
      <c r="F78" s="111">
        <v>1.9</v>
      </c>
      <c r="G78" s="111">
        <v>1.9</v>
      </c>
      <c r="H78" s="112">
        <f t="shared" si="11"/>
        <v>1.12632</v>
      </c>
      <c r="I78" s="113">
        <v>0.4</v>
      </c>
      <c r="J78" s="111">
        <v>2.2999999999999998</v>
      </c>
      <c r="K78" s="111">
        <v>2.2000000000000002</v>
      </c>
      <c r="L78" s="114">
        <f t="shared" si="12"/>
        <v>1.0524800000000001</v>
      </c>
      <c r="M78" s="110">
        <v>0.2</v>
      </c>
      <c r="N78" s="111">
        <v>1.6</v>
      </c>
      <c r="O78" s="111">
        <v>1.6</v>
      </c>
      <c r="P78" s="114">
        <f t="shared" si="14"/>
        <v>0.26624000000000009</v>
      </c>
      <c r="Q78" s="110">
        <v>0.1</v>
      </c>
      <c r="R78" s="111">
        <v>1.8</v>
      </c>
      <c r="S78" s="111">
        <v>1.8</v>
      </c>
      <c r="T78" s="114">
        <f t="shared" si="15"/>
        <v>0.16848000000000005</v>
      </c>
      <c r="U78" s="110"/>
      <c r="V78" s="111"/>
      <c r="W78" s="111"/>
      <c r="X78" s="114">
        <f t="shared" si="16"/>
        <v>0</v>
      </c>
      <c r="Y78" s="110"/>
      <c r="Z78" s="111"/>
      <c r="AA78" s="111"/>
      <c r="AB78" s="114">
        <f t="shared" si="17"/>
        <v>0</v>
      </c>
    </row>
    <row r="79" spans="1:28">
      <c r="A79" s="160" t="s">
        <v>28</v>
      </c>
      <c r="B79" s="3">
        <v>226</v>
      </c>
      <c r="C79" s="6">
        <f t="shared" si="13"/>
        <v>0.82576000000000005</v>
      </c>
      <c r="D79" s="6">
        <v>5</v>
      </c>
      <c r="E79" s="115">
        <v>0.2</v>
      </c>
      <c r="F79" s="116">
        <v>1.4</v>
      </c>
      <c r="G79" s="107">
        <v>1.4</v>
      </c>
      <c r="H79" s="117">
        <f t="shared" si="11"/>
        <v>0.20383999999999999</v>
      </c>
      <c r="I79" s="118">
        <v>0.2</v>
      </c>
      <c r="J79" s="116">
        <v>1.6</v>
      </c>
      <c r="K79" s="107">
        <v>1.6</v>
      </c>
      <c r="L79" s="117">
        <f t="shared" si="12"/>
        <v>0.26624000000000009</v>
      </c>
      <c r="M79" s="115">
        <v>0.2</v>
      </c>
      <c r="N79" s="116">
        <v>1</v>
      </c>
      <c r="O79" s="107">
        <v>1</v>
      </c>
      <c r="P79" s="117">
        <f t="shared" si="14"/>
        <v>0.10400000000000001</v>
      </c>
      <c r="Q79" s="115">
        <v>0.2</v>
      </c>
      <c r="R79" s="116">
        <v>1.2</v>
      </c>
      <c r="S79" s="107">
        <v>1.2</v>
      </c>
      <c r="T79" s="117">
        <f t="shared" si="15"/>
        <v>0.14976</v>
      </c>
      <c r="U79" s="115">
        <v>0.1</v>
      </c>
      <c r="V79" s="116">
        <v>1.4</v>
      </c>
      <c r="W79" s="107">
        <v>1.4</v>
      </c>
      <c r="X79" s="117">
        <f t="shared" si="16"/>
        <v>0.10192</v>
      </c>
      <c r="Y79" s="115"/>
      <c r="Z79" s="116"/>
      <c r="AA79" s="107"/>
      <c r="AB79" s="117">
        <f t="shared" si="17"/>
        <v>0</v>
      </c>
    </row>
    <row r="80" spans="1:28">
      <c r="A80" s="160"/>
      <c r="B80" s="4">
        <v>227</v>
      </c>
      <c r="C80" s="7">
        <f t="shared" si="13"/>
        <v>3.45384</v>
      </c>
      <c r="D80" s="7">
        <v>2</v>
      </c>
      <c r="E80" s="110">
        <v>1</v>
      </c>
      <c r="F80" s="111">
        <v>2.5</v>
      </c>
      <c r="G80" s="111">
        <v>2.5</v>
      </c>
      <c r="H80" s="112">
        <f t="shared" si="11"/>
        <v>3.25</v>
      </c>
      <c r="I80" s="113">
        <v>0.2</v>
      </c>
      <c r="J80" s="111">
        <v>1.4</v>
      </c>
      <c r="K80" s="111">
        <v>1.4</v>
      </c>
      <c r="L80" s="114">
        <f t="shared" si="12"/>
        <v>0.20383999999999999</v>
      </c>
      <c r="M80" s="110"/>
      <c r="N80" s="111"/>
      <c r="O80" s="111"/>
      <c r="P80" s="114">
        <f t="shared" si="14"/>
        <v>0</v>
      </c>
      <c r="Q80" s="110"/>
      <c r="R80" s="111"/>
      <c r="S80" s="111"/>
      <c r="T80" s="114">
        <f t="shared" si="15"/>
        <v>0</v>
      </c>
      <c r="U80" s="110"/>
      <c r="V80" s="111"/>
      <c r="W80" s="111"/>
      <c r="X80" s="114">
        <f t="shared" si="16"/>
        <v>0</v>
      </c>
      <c r="Y80" s="110"/>
      <c r="Z80" s="111"/>
      <c r="AA80" s="111"/>
      <c r="AB80" s="114">
        <f t="shared" si="17"/>
        <v>0</v>
      </c>
    </row>
    <row r="81" spans="1:28">
      <c r="A81" s="160"/>
      <c r="B81" s="3">
        <v>228</v>
      </c>
      <c r="C81" s="6">
        <f t="shared" si="13"/>
        <v>12.410319999999999</v>
      </c>
      <c r="D81" s="6">
        <v>4</v>
      </c>
      <c r="E81" s="115">
        <v>1.5</v>
      </c>
      <c r="F81" s="116">
        <v>3.4</v>
      </c>
      <c r="G81" s="107">
        <v>3.4</v>
      </c>
      <c r="H81" s="117">
        <f t="shared" si="11"/>
        <v>9.0167999999999981</v>
      </c>
      <c r="I81" s="118">
        <v>0.4</v>
      </c>
      <c r="J81" s="116">
        <v>1.4</v>
      </c>
      <c r="K81" s="107">
        <v>1.4</v>
      </c>
      <c r="L81" s="117">
        <f t="shared" si="12"/>
        <v>0.40767999999999999</v>
      </c>
      <c r="M81" s="115">
        <v>0.6</v>
      </c>
      <c r="N81" s="116">
        <v>2.5</v>
      </c>
      <c r="O81" s="107">
        <v>2.5</v>
      </c>
      <c r="P81" s="117">
        <f t="shared" si="14"/>
        <v>1.9500000000000002</v>
      </c>
      <c r="Q81" s="115">
        <v>0.4</v>
      </c>
      <c r="R81" s="116">
        <v>2</v>
      </c>
      <c r="S81" s="107">
        <v>2</v>
      </c>
      <c r="T81" s="117">
        <f t="shared" si="15"/>
        <v>0.83200000000000007</v>
      </c>
      <c r="U81" s="115">
        <v>0.2</v>
      </c>
      <c r="V81" s="116">
        <v>1.4</v>
      </c>
      <c r="W81" s="107">
        <v>1.4</v>
      </c>
      <c r="X81" s="117">
        <f t="shared" si="16"/>
        <v>0.20383999999999999</v>
      </c>
      <c r="Y81" s="115"/>
      <c r="Z81" s="116"/>
      <c r="AA81" s="107"/>
      <c r="AB81" s="117">
        <f t="shared" si="17"/>
        <v>0</v>
      </c>
    </row>
    <row r="82" spans="1:28">
      <c r="A82" s="160"/>
      <c r="B82" s="4">
        <v>229</v>
      </c>
      <c r="C82" s="7">
        <f>SUM(H82,L82,P82,T82,X82,AB82,H83,L83)</f>
        <v>15.515240000000004</v>
      </c>
      <c r="D82" s="7">
        <v>8</v>
      </c>
      <c r="E82" s="110">
        <v>2.2000000000000002</v>
      </c>
      <c r="F82" s="111">
        <v>4.5</v>
      </c>
      <c r="G82" s="111">
        <v>2.8</v>
      </c>
      <c r="H82" s="112">
        <f t="shared" si="11"/>
        <v>14.414400000000002</v>
      </c>
      <c r="I82" s="113">
        <v>0.2</v>
      </c>
      <c r="J82" s="111">
        <v>1.6</v>
      </c>
      <c r="K82" s="111">
        <v>1.6</v>
      </c>
      <c r="L82" s="114">
        <f t="shared" si="12"/>
        <v>0.26624000000000009</v>
      </c>
      <c r="M82" s="110">
        <v>0.2</v>
      </c>
      <c r="N82" s="111">
        <v>1.5</v>
      </c>
      <c r="O82" s="111">
        <v>1.5</v>
      </c>
      <c r="P82" s="114">
        <f t="shared" si="14"/>
        <v>0.23400000000000001</v>
      </c>
      <c r="Q82" s="110">
        <v>0.1</v>
      </c>
      <c r="R82" s="111">
        <v>1.3</v>
      </c>
      <c r="S82" s="111">
        <v>1.3</v>
      </c>
      <c r="T82" s="114">
        <f t="shared" si="15"/>
        <v>8.7880000000000028E-2</v>
      </c>
      <c r="U82" s="110">
        <v>0.1</v>
      </c>
      <c r="V82" s="111">
        <v>1.6</v>
      </c>
      <c r="W82" s="111">
        <v>1.6</v>
      </c>
      <c r="X82" s="114">
        <f t="shared" si="16"/>
        <v>0.13312000000000004</v>
      </c>
      <c r="Y82" s="110">
        <v>0.1</v>
      </c>
      <c r="Z82" s="111">
        <v>1.9</v>
      </c>
      <c r="AA82" s="111">
        <v>1.9</v>
      </c>
      <c r="AB82" s="114">
        <f t="shared" si="17"/>
        <v>0.18772</v>
      </c>
    </row>
    <row r="83" spans="1:28">
      <c r="A83" s="160"/>
      <c r="B83" s="4"/>
      <c r="C83" s="7"/>
      <c r="D83" s="7"/>
      <c r="E83" s="110">
        <v>0.1</v>
      </c>
      <c r="F83" s="111">
        <v>1.5</v>
      </c>
      <c r="G83" s="106">
        <v>1.5</v>
      </c>
      <c r="H83" s="112">
        <f t="shared" si="11"/>
        <v>0.11700000000000001</v>
      </c>
      <c r="I83" s="113">
        <v>0.1</v>
      </c>
      <c r="J83" s="111">
        <v>1.2</v>
      </c>
      <c r="K83" s="106">
        <v>1.2</v>
      </c>
      <c r="L83" s="106">
        <f t="shared" si="12"/>
        <v>7.4880000000000002E-2</v>
      </c>
      <c r="M83" s="110"/>
      <c r="N83" s="111"/>
      <c r="O83" s="106"/>
      <c r="P83" s="106"/>
      <c r="Q83" s="110"/>
      <c r="R83" s="111"/>
      <c r="S83" s="106"/>
      <c r="T83" s="106"/>
      <c r="U83" s="110"/>
      <c r="V83" s="111"/>
      <c r="W83" s="106"/>
      <c r="X83" s="106"/>
      <c r="Y83" s="110"/>
      <c r="Z83" s="111"/>
      <c r="AA83" s="106"/>
      <c r="AB83" s="106"/>
    </row>
    <row r="84" spans="1:28" ht="14.4" customHeight="1">
      <c r="A84" s="160"/>
      <c r="B84" s="3">
        <v>230</v>
      </c>
      <c r="C84" s="6">
        <f>SUM(H84,L84,P84,T84,X84,AB84,H85)</f>
        <v>2.0144800000000003</v>
      </c>
      <c r="D84" s="6">
        <v>7</v>
      </c>
      <c r="E84" s="115">
        <v>0.2</v>
      </c>
      <c r="F84" s="116">
        <v>1.8</v>
      </c>
      <c r="G84" s="107">
        <v>1.8</v>
      </c>
      <c r="H84" s="117">
        <f t="shared" si="11"/>
        <v>0.33696000000000009</v>
      </c>
      <c r="I84" s="118">
        <v>0.4</v>
      </c>
      <c r="J84" s="116">
        <v>1.6</v>
      </c>
      <c r="K84" s="107">
        <v>1.6</v>
      </c>
      <c r="L84" s="117">
        <f t="shared" si="12"/>
        <v>0.53248000000000018</v>
      </c>
      <c r="M84" s="115">
        <v>0.1</v>
      </c>
      <c r="N84" s="116">
        <v>1.4</v>
      </c>
      <c r="O84" s="107">
        <v>1.4</v>
      </c>
      <c r="P84" s="117">
        <f t="shared" si="14"/>
        <v>0.10192</v>
      </c>
      <c r="Q84" s="115">
        <v>0.1</v>
      </c>
      <c r="R84" s="116">
        <v>1.4</v>
      </c>
      <c r="S84" s="107">
        <v>1.4</v>
      </c>
      <c r="T84" s="117">
        <f t="shared" si="15"/>
        <v>0.10192</v>
      </c>
      <c r="U84" s="115">
        <v>0.1</v>
      </c>
      <c r="V84" s="116">
        <v>2.4</v>
      </c>
      <c r="W84" s="107">
        <v>2.4</v>
      </c>
      <c r="X84" s="117">
        <f t="shared" si="16"/>
        <v>0.29952000000000001</v>
      </c>
      <c r="Y84" s="115">
        <v>0.2</v>
      </c>
      <c r="Z84" s="116">
        <v>1.9</v>
      </c>
      <c r="AA84" s="107">
        <v>1.9</v>
      </c>
      <c r="AB84" s="117">
        <f t="shared" si="17"/>
        <v>0.37544</v>
      </c>
    </row>
    <row r="85" spans="1:28">
      <c r="A85" s="160"/>
      <c r="B85" s="3"/>
      <c r="C85" s="6"/>
      <c r="D85" s="6"/>
      <c r="E85" s="115">
        <v>0.2</v>
      </c>
      <c r="F85" s="116">
        <v>1.6</v>
      </c>
      <c r="G85" s="107">
        <v>1.6</v>
      </c>
      <c r="H85" s="117">
        <f t="shared" si="11"/>
        <v>0.26624000000000009</v>
      </c>
      <c r="I85" s="118"/>
      <c r="J85" s="116"/>
      <c r="K85" s="107"/>
      <c r="L85" s="117"/>
      <c r="M85" s="115"/>
      <c r="N85" s="116"/>
      <c r="O85" s="107"/>
      <c r="P85" s="117"/>
      <c r="Q85" s="115"/>
      <c r="R85" s="116"/>
      <c r="S85" s="107"/>
      <c r="T85" s="117"/>
      <c r="U85" s="115"/>
      <c r="V85" s="116"/>
      <c r="W85" s="107"/>
      <c r="X85" s="117"/>
      <c r="Y85" s="115"/>
      <c r="Z85" s="116"/>
      <c r="AA85" s="107"/>
      <c r="AB85" s="117"/>
    </row>
    <row r="86" spans="1:28">
      <c r="A86" s="160"/>
      <c r="B86" s="17">
        <v>231</v>
      </c>
      <c r="C86" s="34">
        <f t="shared" si="13"/>
        <v>0.55224000000000006</v>
      </c>
      <c r="D86" s="34">
        <v>3</v>
      </c>
      <c r="E86" s="120">
        <v>0.2</v>
      </c>
      <c r="F86" s="121">
        <v>1.1000000000000001</v>
      </c>
      <c r="G86" s="125">
        <v>1.1000000000000001</v>
      </c>
      <c r="H86" s="122">
        <f t="shared" si="11"/>
        <v>0.12584000000000004</v>
      </c>
      <c r="I86" s="123">
        <v>0.2</v>
      </c>
      <c r="J86" s="121">
        <v>1.1000000000000001</v>
      </c>
      <c r="K86" s="125">
        <v>1.1000000000000001</v>
      </c>
      <c r="L86" s="122">
        <f t="shared" ref="L86" si="18">J86*K86*I86*0.52</f>
        <v>0.12584000000000004</v>
      </c>
      <c r="M86" s="120">
        <v>0.2</v>
      </c>
      <c r="N86" s="121">
        <v>1.7</v>
      </c>
      <c r="O86" s="125">
        <v>1.7</v>
      </c>
      <c r="P86" s="122">
        <f t="shared" ref="P86" si="19">N86*O86*M86*0.52</f>
        <v>0.30055999999999999</v>
      </c>
      <c r="Q86" s="120"/>
      <c r="R86" s="121"/>
      <c r="S86" s="125"/>
      <c r="T86" s="122"/>
      <c r="U86" s="120"/>
      <c r="V86" s="121"/>
      <c r="W86" s="125"/>
      <c r="X86" s="122"/>
      <c r="Y86" s="120"/>
      <c r="Z86" s="121"/>
      <c r="AA86" s="125"/>
      <c r="AB86" s="122"/>
    </row>
  </sheetData>
  <mergeCells count="6">
    <mergeCell ref="A79:A86"/>
    <mergeCell ref="A24:A43"/>
    <mergeCell ref="A44:A63"/>
    <mergeCell ref="A2:A23"/>
    <mergeCell ref="A64:A72"/>
    <mergeCell ref="A73:A78"/>
  </mergeCells>
  <phoneticPr fontId="7" type="noConversion"/>
  <pageMargins left="0.7" right="0.7" top="0.75" bottom="0.75" header="0.3" footer="0.3"/>
  <pageSetup scale="82" fitToHeight="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107"/>
  <sheetViews>
    <sheetView topLeftCell="A77" zoomScale="85" zoomScaleNormal="85" workbookViewId="0">
      <selection activeCell="M95" sqref="M95"/>
    </sheetView>
  </sheetViews>
  <sheetFormatPr defaultRowHeight="14.5"/>
  <cols>
    <col min="1" max="1" width="9" style="129" customWidth="1"/>
    <col min="4" max="5" width="7.453125" customWidth="1"/>
    <col min="6" max="6" width="4.453125" customWidth="1"/>
    <col min="7" max="8" width="5.453125" customWidth="1"/>
    <col min="9" max="9" width="7.453125" customWidth="1"/>
    <col min="10" max="11" width="4.453125" customWidth="1"/>
    <col min="12" max="12" width="4.90625" customWidth="1"/>
    <col min="13" max="13" width="8.453125" customWidth="1"/>
    <col min="14" max="16" width="4.453125" customWidth="1"/>
    <col min="17" max="17" width="7.453125" customWidth="1"/>
    <col min="18" max="19" width="4.453125" customWidth="1"/>
    <col min="20" max="20" width="5" customWidth="1"/>
    <col min="21" max="21" width="8.453125" customWidth="1"/>
    <col min="22" max="24" width="4.453125" customWidth="1"/>
    <col min="25" max="25" width="7.453125" customWidth="1"/>
    <col min="26" max="26" width="3.81640625" customWidth="1"/>
    <col min="27" max="28" width="4.453125" customWidth="1"/>
  </cols>
  <sheetData>
    <row r="1" spans="1:52">
      <c r="A1" s="126"/>
      <c r="B1" s="127" t="s">
        <v>3</v>
      </c>
      <c r="C1" s="128" t="s">
        <v>35</v>
      </c>
      <c r="D1" s="98" t="s">
        <v>1</v>
      </c>
      <c r="E1" s="99" t="s">
        <v>31</v>
      </c>
      <c r="F1" s="13" t="s">
        <v>61</v>
      </c>
      <c r="G1" s="13" t="s">
        <v>62</v>
      </c>
      <c r="H1" s="100" t="s">
        <v>63</v>
      </c>
      <c r="I1" s="109" t="s">
        <v>31</v>
      </c>
      <c r="J1" s="13" t="s">
        <v>61</v>
      </c>
      <c r="K1" s="13" t="s">
        <v>62</v>
      </c>
      <c r="L1" s="100" t="s">
        <v>63</v>
      </c>
      <c r="M1" s="99" t="s">
        <v>31</v>
      </c>
      <c r="N1" s="13" t="s">
        <v>61</v>
      </c>
      <c r="O1" s="13" t="s">
        <v>62</v>
      </c>
      <c r="P1" s="100" t="s">
        <v>63</v>
      </c>
      <c r="Q1" s="99" t="s">
        <v>31</v>
      </c>
      <c r="R1" s="13" t="s">
        <v>61</v>
      </c>
      <c r="S1" s="13" t="s">
        <v>62</v>
      </c>
      <c r="T1" s="100" t="s">
        <v>63</v>
      </c>
      <c r="U1" s="99" t="s">
        <v>31</v>
      </c>
      <c r="V1" s="13" t="s">
        <v>61</v>
      </c>
      <c r="W1" s="13" t="s">
        <v>62</v>
      </c>
      <c r="X1" s="100" t="s">
        <v>63</v>
      </c>
      <c r="Y1" s="99" t="s">
        <v>31</v>
      </c>
      <c r="Z1" s="13" t="s">
        <v>61</v>
      </c>
      <c r="AA1" s="13" t="s">
        <v>62</v>
      </c>
      <c r="AB1" s="100" t="s">
        <v>63</v>
      </c>
    </row>
    <row r="2" spans="1:52" ht="14.4" customHeight="1">
      <c r="A2" s="161" t="s">
        <v>65</v>
      </c>
      <c r="B2" s="4">
        <v>131</v>
      </c>
      <c r="C2" s="104">
        <f>SUM(H2:H5,L2:L5,P2:P5,T2:T4,X2:X4,AB2:AB4)</f>
        <v>34.192800000000005</v>
      </c>
      <c r="D2" s="7">
        <v>21</v>
      </c>
      <c r="E2" s="110">
        <v>1.6</v>
      </c>
      <c r="F2" s="111">
        <v>4.8</v>
      </c>
      <c r="G2" s="111">
        <v>4.8</v>
      </c>
      <c r="H2" s="112">
        <f t="shared" ref="H2:H86" si="0">F2*G2*E2*0.52</f>
        <v>19.169280000000001</v>
      </c>
      <c r="I2" s="113">
        <v>0.1</v>
      </c>
      <c r="J2" s="111">
        <v>2.2000000000000002</v>
      </c>
      <c r="K2" s="111">
        <v>2.2000000000000002</v>
      </c>
      <c r="L2" s="114">
        <f t="shared" ref="L2:L86" si="1">J2*K2*I2*0.52</f>
        <v>0.25168000000000007</v>
      </c>
      <c r="M2" s="110">
        <v>0.2</v>
      </c>
      <c r="N2" s="111">
        <v>2.4</v>
      </c>
      <c r="O2" s="111">
        <v>2.4</v>
      </c>
      <c r="P2" s="114">
        <f t="shared" ref="P2:P84" si="2">N2*O2*M2*0.52</f>
        <v>0.59904000000000002</v>
      </c>
      <c r="Q2" s="110">
        <v>0.2</v>
      </c>
      <c r="R2" s="111">
        <v>1.4</v>
      </c>
      <c r="S2" s="111">
        <v>1.4</v>
      </c>
      <c r="T2" s="114">
        <f t="shared" ref="T2:T60" si="3">R2*S2*Q2*0.52</f>
        <v>0.20383999999999999</v>
      </c>
      <c r="U2" s="110">
        <v>0.4</v>
      </c>
      <c r="V2" s="111">
        <v>2.4</v>
      </c>
      <c r="W2" s="111">
        <v>2.4</v>
      </c>
      <c r="X2" s="114">
        <f t="shared" ref="X2:X60" si="4">V2*W2*U2*0.52</f>
        <v>1.19808</v>
      </c>
      <c r="Y2" s="110">
        <v>0.6</v>
      </c>
      <c r="Z2" s="111">
        <v>3</v>
      </c>
      <c r="AA2" s="111">
        <v>3</v>
      </c>
      <c r="AB2" s="114">
        <f t="shared" ref="AB2:AB6" si="5">Z2*AA2*Y2*0.52</f>
        <v>2.8079999999999998</v>
      </c>
    </row>
    <row r="3" spans="1:52" ht="14.4" customHeight="1">
      <c r="A3" s="162"/>
      <c r="B3" s="4"/>
      <c r="C3" s="104"/>
      <c r="D3" s="7"/>
      <c r="E3" s="110">
        <v>0.4</v>
      </c>
      <c r="F3" s="111">
        <v>2.4</v>
      </c>
      <c r="G3" s="106">
        <v>2.4</v>
      </c>
      <c r="H3" s="112">
        <f t="shared" si="0"/>
        <v>1.19808</v>
      </c>
      <c r="I3" s="113">
        <v>0.2</v>
      </c>
      <c r="J3" s="111">
        <v>2</v>
      </c>
      <c r="K3" s="106">
        <v>2</v>
      </c>
      <c r="L3" s="114">
        <f t="shared" si="1"/>
        <v>0.41600000000000004</v>
      </c>
      <c r="M3" s="110">
        <v>0.2</v>
      </c>
      <c r="N3" s="111">
        <v>1.8</v>
      </c>
      <c r="O3" s="106">
        <v>1.8</v>
      </c>
      <c r="P3" s="114">
        <f t="shared" si="2"/>
        <v>0.33696000000000009</v>
      </c>
      <c r="Q3" s="110">
        <v>0.2</v>
      </c>
      <c r="R3" s="111">
        <v>1.8</v>
      </c>
      <c r="S3" s="106">
        <v>1.8</v>
      </c>
      <c r="T3" s="114">
        <f t="shared" si="3"/>
        <v>0.33696000000000009</v>
      </c>
      <c r="U3" s="110">
        <v>0.2</v>
      </c>
      <c r="V3" s="111">
        <v>1.7</v>
      </c>
      <c r="W3" s="106">
        <v>1.7</v>
      </c>
      <c r="X3" s="114">
        <f t="shared" si="4"/>
        <v>0.30055999999999999</v>
      </c>
      <c r="Y3" s="110">
        <v>0.6</v>
      </c>
      <c r="Z3" s="111">
        <v>2</v>
      </c>
      <c r="AA3" s="106">
        <v>2</v>
      </c>
      <c r="AB3" s="114">
        <f t="shared" si="5"/>
        <v>1.248</v>
      </c>
    </row>
    <row r="4" spans="1:52" ht="14.4" customHeight="1">
      <c r="A4" s="162"/>
      <c r="B4" s="4"/>
      <c r="C4" s="104"/>
      <c r="D4" s="7"/>
      <c r="E4" s="110">
        <v>0.2</v>
      </c>
      <c r="F4" s="111">
        <v>1.2</v>
      </c>
      <c r="G4" s="111">
        <v>1.2</v>
      </c>
      <c r="H4" s="111">
        <v>1.2</v>
      </c>
      <c r="I4" s="110">
        <v>0.2</v>
      </c>
      <c r="J4" s="111">
        <v>1.5</v>
      </c>
      <c r="K4" s="111">
        <v>1.5</v>
      </c>
      <c r="L4" s="114">
        <f t="shared" si="1"/>
        <v>0.23400000000000001</v>
      </c>
      <c r="M4" s="110">
        <v>0.2</v>
      </c>
      <c r="N4" s="111">
        <v>1.8</v>
      </c>
      <c r="O4" s="111">
        <v>1.8</v>
      </c>
      <c r="P4" s="114">
        <f t="shared" si="2"/>
        <v>0.33696000000000009</v>
      </c>
      <c r="Q4" s="110">
        <v>0.2</v>
      </c>
      <c r="R4" s="111">
        <v>2.2000000000000002</v>
      </c>
      <c r="S4" s="111">
        <v>2.2000000000000002</v>
      </c>
      <c r="T4" s="114">
        <f t="shared" si="3"/>
        <v>0.50336000000000014</v>
      </c>
      <c r="U4" s="110">
        <v>0.2</v>
      </c>
      <c r="V4" s="111">
        <v>1.2</v>
      </c>
      <c r="W4" s="111">
        <v>1.2</v>
      </c>
      <c r="X4" s="114">
        <f t="shared" si="4"/>
        <v>0.14976</v>
      </c>
      <c r="Y4" s="110">
        <v>0.4</v>
      </c>
      <c r="Z4" s="111">
        <v>2.9</v>
      </c>
      <c r="AA4" s="106">
        <v>2.9</v>
      </c>
      <c r="AB4" s="114">
        <f t="shared" si="5"/>
        <v>1.7492800000000002</v>
      </c>
    </row>
    <row r="5" spans="1:52" ht="14.4" customHeight="1">
      <c r="A5" s="162"/>
      <c r="B5" s="4"/>
      <c r="C5" s="104"/>
      <c r="D5" s="7"/>
      <c r="E5" s="110">
        <v>0.2</v>
      </c>
      <c r="F5" s="111">
        <v>1.6</v>
      </c>
      <c r="G5" s="106">
        <v>1.6</v>
      </c>
      <c r="H5" s="111">
        <v>1.2</v>
      </c>
      <c r="I5" s="113">
        <v>0.2</v>
      </c>
      <c r="J5" s="111">
        <v>2</v>
      </c>
      <c r="K5" s="106">
        <v>2</v>
      </c>
      <c r="L5" s="114">
        <f t="shared" si="1"/>
        <v>0.41600000000000004</v>
      </c>
      <c r="M5" s="110">
        <v>0.2</v>
      </c>
      <c r="N5" s="111">
        <v>1.8</v>
      </c>
      <c r="O5" s="106">
        <v>1.8</v>
      </c>
      <c r="P5" s="114">
        <f t="shared" si="2"/>
        <v>0.33696000000000009</v>
      </c>
      <c r="Q5" s="110"/>
      <c r="R5" s="111"/>
      <c r="S5" s="106"/>
      <c r="T5" s="114"/>
      <c r="U5" s="110"/>
      <c r="V5" s="111"/>
      <c r="W5" s="106"/>
      <c r="X5" s="114"/>
      <c r="Y5" s="110"/>
      <c r="Z5" s="111"/>
      <c r="AA5" s="106"/>
      <c r="AB5" s="114"/>
      <c r="AE5" s="7"/>
    </row>
    <row r="6" spans="1:52">
      <c r="A6" s="162"/>
      <c r="B6" s="3">
        <v>132</v>
      </c>
      <c r="C6" s="105">
        <f>SUM(H6,L6,P6,T6,X6,AB6)</f>
        <v>9.1623999999999999</v>
      </c>
      <c r="D6" s="6">
        <v>6</v>
      </c>
      <c r="E6" s="115">
        <v>0.8</v>
      </c>
      <c r="F6" s="116">
        <v>1.8</v>
      </c>
      <c r="G6" s="107">
        <v>1.8</v>
      </c>
      <c r="H6" s="117">
        <f t="shared" si="0"/>
        <v>1.3478400000000004</v>
      </c>
      <c r="I6" s="118">
        <v>0.4</v>
      </c>
      <c r="J6" s="116">
        <v>1.4</v>
      </c>
      <c r="K6" s="107">
        <v>1.4</v>
      </c>
      <c r="L6" s="119">
        <f t="shared" si="1"/>
        <v>0.40767999999999999</v>
      </c>
      <c r="M6" s="115">
        <v>0.6</v>
      </c>
      <c r="N6" s="116">
        <v>2.8</v>
      </c>
      <c r="O6" s="107">
        <v>2.8</v>
      </c>
      <c r="P6" s="119">
        <f t="shared" si="2"/>
        <v>2.4460799999999994</v>
      </c>
      <c r="Q6" s="115">
        <v>1.4</v>
      </c>
      <c r="R6" s="116">
        <v>2</v>
      </c>
      <c r="S6" s="107">
        <v>2</v>
      </c>
      <c r="T6" s="119">
        <f t="shared" si="3"/>
        <v>2.9119999999999999</v>
      </c>
      <c r="U6" s="115">
        <v>0.4</v>
      </c>
      <c r="V6" s="116">
        <v>2.9</v>
      </c>
      <c r="W6" s="107">
        <v>2.9</v>
      </c>
      <c r="X6" s="119">
        <f t="shared" si="4"/>
        <v>1.7492800000000002</v>
      </c>
      <c r="Y6" s="115">
        <v>0.4</v>
      </c>
      <c r="Z6" s="116">
        <v>1.2</v>
      </c>
      <c r="AA6" s="107">
        <v>1.2</v>
      </c>
      <c r="AB6" s="119">
        <f t="shared" si="5"/>
        <v>0.29952000000000001</v>
      </c>
      <c r="AD6" s="4"/>
      <c r="AE6" s="104"/>
      <c r="AF6" s="7"/>
      <c r="AG6" s="110"/>
      <c r="AH6" s="111"/>
      <c r="AI6" s="111"/>
      <c r="AJ6" s="112"/>
      <c r="AK6" s="113"/>
      <c r="AL6" s="111"/>
      <c r="AM6" s="111"/>
      <c r="AN6" s="114"/>
      <c r="AO6" s="110"/>
      <c r="AP6" s="111"/>
      <c r="AQ6" s="111"/>
      <c r="AR6" s="114"/>
      <c r="AS6" s="110"/>
      <c r="AT6" s="111"/>
      <c r="AU6" s="111"/>
      <c r="AV6" s="114"/>
      <c r="AW6" s="110"/>
      <c r="AX6" s="111"/>
      <c r="AY6" s="111"/>
      <c r="AZ6" s="114"/>
    </row>
    <row r="7" spans="1:52">
      <c r="A7" s="162"/>
      <c r="B7" s="4">
        <v>133</v>
      </c>
      <c r="C7" s="104">
        <f t="shared" ref="C7:C89" si="6">SUM(H7,L7,P7,T7,X7,AB7)</f>
        <v>3.3040799999999999</v>
      </c>
      <c r="D7" s="7">
        <v>6</v>
      </c>
      <c r="E7" s="110">
        <v>0.6</v>
      </c>
      <c r="F7" s="111">
        <v>2.6</v>
      </c>
      <c r="G7" s="111">
        <v>2.6</v>
      </c>
      <c r="H7" s="112">
        <f t="shared" si="0"/>
        <v>2.1091199999999999</v>
      </c>
      <c r="I7" s="113">
        <v>0.4</v>
      </c>
      <c r="J7" s="111">
        <v>1.4</v>
      </c>
      <c r="K7" s="111">
        <v>1.4</v>
      </c>
      <c r="L7" s="114">
        <f t="shared" si="1"/>
        <v>0.40767999999999999</v>
      </c>
      <c r="M7" s="110">
        <v>0.2</v>
      </c>
      <c r="N7" s="111">
        <v>1.8</v>
      </c>
      <c r="O7" s="111">
        <v>1.8</v>
      </c>
      <c r="P7" s="114">
        <f t="shared" si="2"/>
        <v>0.33696000000000009</v>
      </c>
      <c r="Q7" s="110">
        <v>0.2</v>
      </c>
      <c r="R7" s="111">
        <v>1.2</v>
      </c>
      <c r="S7" s="111">
        <v>1.2</v>
      </c>
      <c r="T7" s="114">
        <f t="shared" si="3"/>
        <v>0.14976</v>
      </c>
      <c r="U7" s="110">
        <v>0.2</v>
      </c>
      <c r="V7" s="111">
        <v>1.7</v>
      </c>
      <c r="W7" s="111">
        <v>1.7</v>
      </c>
      <c r="X7" s="114">
        <f t="shared" si="4"/>
        <v>0.30055999999999999</v>
      </c>
      <c r="Y7" s="110"/>
      <c r="Z7" s="111"/>
      <c r="AA7" s="111"/>
      <c r="AB7" s="114"/>
      <c r="AE7" s="7"/>
    </row>
    <row r="8" spans="1:52">
      <c r="A8" s="162"/>
      <c r="B8" s="3">
        <v>134</v>
      </c>
      <c r="C8" s="105">
        <f t="shared" si="6"/>
        <v>2.3316800000000004</v>
      </c>
      <c r="D8" s="6">
        <v>6</v>
      </c>
      <c r="E8" s="115">
        <v>0.2</v>
      </c>
      <c r="F8" s="116">
        <v>1.2</v>
      </c>
      <c r="G8" s="107">
        <v>1.2</v>
      </c>
      <c r="H8" s="117">
        <f t="shared" si="0"/>
        <v>0.14976</v>
      </c>
      <c r="I8" s="118">
        <v>0.2</v>
      </c>
      <c r="J8" s="116">
        <v>1.4</v>
      </c>
      <c r="K8" s="107">
        <v>1.4</v>
      </c>
      <c r="L8" s="119">
        <f t="shared" si="1"/>
        <v>0.20383999999999999</v>
      </c>
      <c r="M8" s="115">
        <v>0.2</v>
      </c>
      <c r="N8" s="116">
        <v>1.5</v>
      </c>
      <c r="O8" s="107">
        <v>1.5</v>
      </c>
      <c r="P8" s="119">
        <f t="shared" si="2"/>
        <v>0.23400000000000001</v>
      </c>
      <c r="Q8" s="115">
        <v>0.2</v>
      </c>
      <c r="R8" s="116">
        <v>1.5</v>
      </c>
      <c r="S8" s="107">
        <v>1.5</v>
      </c>
      <c r="T8" s="119">
        <f t="shared" si="3"/>
        <v>0.23400000000000001</v>
      </c>
      <c r="U8" s="115">
        <v>0.6</v>
      </c>
      <c r="V8" s="116">
        <v>2.2000000000000002</v>
      </c>
      <c r="W8" s="107">
        <v>2.2000000000000002</v>
      </c>
      <c r="X8" s="119">
        <f t="shared" si="4"/>
        <v>1.5100800000000003</v>
      </c>
      <c r="Y8" s="115"/>
      <c r="Z8" s="116"/>
      <c r="AA8" s="107"/>
      <c r="AB8" s="119"/>
      <c r="AE8" s="6"/>
    </row>
    <row r="9" spans="1:52">
      <c r="A9" s="162"/>
      <c r="B9" s="4">
        <v>135</v>
      </c>
      <c r="C9" s="104">
        <f>SUM(H9,L9,P9,T9,X9,AB9,H10)</f>
        <v>15.01864</v>
      </c>
      <c r="D9" s="7">
        <v>7</v>
      </c>
      <c r="E9" s="110">
        <v>0.4</v>
      </c>
      <c r="F9" s="111">
        <v>2</v>
      </c>
      <c r="G9" s="111">
        <v>2</v>
      </c>
      <c r="H9" s="112">
        <f t="shared" si="0"/>
        <v>0.83200000000000007</v>
      </c>
      <c r="I9" s="113">
        <v>1.6</v>
      </c>
      <c r="J9" s="111">
        <v>3</v>
      </c>
      <c r="K9" s="111">
        <v>3</v>
      </c>
      <c r="L9" s="114">
        <f t="shared" si="1"/>
        <v>7.4880000000000004</v>
      </c>
      <c r="M9" s="110">
        <v>1</v>
      </c>
      <c r="N9" s="111">
        <v>3</v>
      </c>
      <c r="O9" s="111">
        <v>3</v>
      </c>
      <c r="P9" s="114">
        <f t="shared" si="2"/>
        <v>4.68</v>
      </c>
      <c r="Q9" s="110">
        <v>0.2</v>
      </c>
      <c r="R9" s="111">
        <v>2</v>
      </c>
      <c r="S9" s="111">
        <v>2</v>
      </c>
      <c r="T9" s="114">
        <f t="shared" si="3"/>
        <v>0.41600000000000004</v>
      </c>
      <c r="U9" s="110">
        <v>0.2</v>
      </c>
      <c r="V9" s="111">
        <v>1.3</v>
      </c>
      <c r="W9" s="111">
        <v>1.3</v>
      </c>
      <c r="X9" s="114">
        <f t="shared" si="4"/>
        <v>0.17576000000000006</v>
      </c>
      <c r="Y9" s="110">
        <v>1.2</v>
      </c>
      <c r="Z9" s="111">
        <v>1.4</v>
      </c>
      <c r="AA9" s="111">
        <v>1.4</v>
      </c>
      <c r="AB9" s="114">
        <f t="shared" ref="AB9:AB16" si="7">Z9*AA9*Y9*0.52</f>
        <v>1.2230399999999997</v>
      </c>
      <c r="AE9" s="7"/>
    </row>
    <row r="10" spans="1:52">
      <c r="A10" s="162"/>
      <c r="B10" s="4"/>
      <c r="C10" s="104"/>
      <c r="D10" s="7"/>
      <c r="E10" s="110">
        <v>0.2</v>
      </c>
      <c r="F10" s="111">
        <v>1.4</v>
      </c>
      <c r="G10" s="106">
        <v>1.4</v>
      </c>
      <c r="H10" s="112">
        <f t="shared" si="0"/>
        <v>0.20383999999999999</v>
      </c>
      <c r="I10" s="113"/>
      <c r="J10" s="111"/>
      <c r="K10" s="106"/>
      <c r="L10" s="106"/>
      <c r="M10" s="110"/>
      <c r="N10" s="111"/>
      <c r="O10" s="106"/>
      <c r="P10" s="106"/>
      <c r="Q10" s="110"/>
      <c r="R10" s="111"/>
      <c r="S10" s="106"/>
      <c r="T10" s="106"/>
      <c r="U10" s="110"/>
      <c r="V10" s="111"/>
      <c r="W10" s="106"/>
      <c r="X10" s="106"/>
      <c r="Y10" s="110"/>
      <c r="Z10" s="111"/>
      <c r="AA10" s="106"/>
      <c r="AB10" s="106"/>
      <c r="AE10" s="6"/>
    </row>
    <row r="11" spans="1:52">
      <c r="A11" s="162"/>
      <c r="B11" s="3">
        <v>136</v>
      </c>
      <c r="C11" s="105">
        <f t="shared" si="6"/>
        <v>5.763679999999999</v>
      </c>
      <c r="D11" s="6">
        <v>6</v>
      </c>
      <c r="E11" s="115">
        <v>0.6</v>
      </c>
      <c r="F11" s="116">
        <v>2.2999999999999998</v>
      </c>
      <c r="G11" s="107">
        <v>2.2999999999999998</v>
      </c>
      <c r="H11" s="117">
        <f t="shared" si="0"/>
        <v>1.6504799999999997</v>
      </c>
      <c r="I11" s="118">
        <v>0.6</v>
      </c>
      <c r="J11" s="116">
        <v>2.2999999999999998</v>
      </c>
      <c r="K11" s="107">
        <v>2.2999999999999998</v>
      </c>
      <c r="L11" s="117">
        <f t="shared" si="1"/>
        <v>1.6504799999999997</v>
      </c>
      <c r="M11" s="115">
        <v>0.8</v>
      </c>
      <c r="N11" s="116">
        <v>2</v>
      </c>
      <c r="O11" s="107">
        <v>2</v>
      </c>
      <c r="P11" s="117">
        <f t="shared" si="2"/>
        <v>1.6640000000000001</v>
      </c>
      <c r="Q11" s="115">
        <v>0.2</v>
      </c>
      <c r="R11" s="116">
        <v>1.6</v>
      </c>
      <c r="S11" s="107">
        <v>1.6</v>
      </c>
      <c r="T11" s="117">
        <f t="shared" si="3"/>
        <v>0.26624000000000009</v>
      </c>
      <c r="U11" s="115">
        <v>0.2</v>
      </c>
      <c r="V11" s="116">
        <v>1.6</v>
      </c>
      <c r="W11" s="107">
        <v>1.6</v>
      </c>
      <c r="X11" s="117">
        <f t="shared" si="4"/>
        <v>0.26624000000000009</v>
      </c>
      <c r="Y11" s="115">
        <v>0.2</v>
      </c>
      <c r="Z11" s="116">
        <v>1.6</v>
      </c>
      <c r="AA11" s="107">
        <v>1.6</v>
      </c>
      <c r="AB11" s="117">
        <f t="shared" si="7"/>
        <v>0.26624000000000009</v>
      </c>
      <c r="AE11" s="7"/>
    </row>
    <row r="12" spans="1:52">
      <c r="A12" s="162"/>
      <c r="B12" s="4">
        <v>137</v>
      </c>
      <c r="C12" s="104">
        <f>SUM(H12:H14,L12:L14,P12:P13,T12:T13,X12:X13,AB12:AB13)</f>
        <v>8.4156800000000018</v>
      </c>
      <c r="D12" s="7">
        <v>14</v>
      </c>
      <c r="E12" s="110">
        <v>1</v>
      </c>
      <c r="F12" s="111">
        <v>2</v>
      </c>
      <c r="G12" s="111">
        <v>2</v>
      </c>
      <c r="H12" s="112">
        <f t="shared" si="0"/>
        <v>2.08</v>
      </c>
      <c r="I12" s="113">
        <v>0.8</v>
      </c>
      <c r="J12" s="111">
        <v>2.2999999999999998</v>
      </c>
      <c r="K12" s="111">
        <v>2.2999999999999998</v>
      </c>
      <c r="L12" s="114">
        <f t="shared" si="1"/>
        <v>2.2006399999999999</v>
      </c>
      <c r="M12" s="110">
        <v>0.4</v>
      </c>
      <c r="N12" s="111">
        <v>1.6</v>
      </c>
      <c r="O12" s="111">
        <v>1.6</v>
      </c>
      <c r="P12" s="114">
        <f t="shared" si="2"/>
        <v>0.53248000000000018</v>
      </c>
      <c r="Q12" s="110">
        <v>0.2</v>
      </c>
      <c r="R12" s="111">
        <v>1.4</v>
      </c>
      <c r="S12" s="111">
        <v>1.4</v>
      </c>
      <c r="T12" s="114">
        <f t="shared" si="3"/>
        <v>0.20383999999999999</v>
      </c>
      <c r="U12" s="110">
        <v>0.2</v>
      </c>
      <c r="V12" s="111">
        <v>1.5</v>
      </c>
      <c r="W12" s="111">
        <v>1.5</v>
      </c>
      <c r="X12" s="114">
        <f t="shared" si="4"/>
        <v>0.23400000000000001</v>
      </c>
      <c r="Y12" s="110">
        <v>0.2</v>
      </c>
      <c r="Z12" s="111">
        <v>1.9</v>
      </c>
      <c r="AA12" s="111">
        <v>1.9</v>
      </c>
      <c r="AB12" s="114">
        <f t="shared" si="7"/>
        <v>0.37544</v>
      </c>
      <c r="AE12" s="6"/>
    </row>
    <row r="13" spans="1:52">
      <c r="A13" s="162"/>
      <c r="B13" s="4"/>
      <c r="C13" s="104"/>
      <c r="D13" s="7"/>
      <c r="E13" s="110">
        <v>0.2</v>
      </c>
      <c r="F13" s="111">
        <v>1.6</v>
      </c>
      <c r="G13" s="106">
        <v>1.6</v>
      </c>
      <c r="H13" s="112">
        <f t="shared" si="0"/>
        <v>0.26624000000000009</v>
      </c>
      <c r="I13" s="113">
        <v>0.2</v>
      </c>
      <c r="J13" s="111">
        <v>1.3</v>
      </c>
      <c r="K13" s="106">
        <v>1.3</v>
      </c>
      <c r="L13" s="106">
        <f t="shared" si="1"/>
        <v>0.17576000000000006</v>
      </c>
      <c r="M13" s="110">
        <v>0.2</v>
      </c>
      <c r="N13" s="111">
        <v>1.3</v>
      </c>
      <c r="O13" s="106">
        <v>1.3</v>
      </c>
      <c r="P13" s="106">
        <f t="shared" si="2"/>
        <v>0.17576000000000006</v>
      </c>
      <c r="Q13" s="110">
        <v>0.2</v>
      </c>
      <c r="R13" s="111">
        <v>1.5</v>
      </c>
      <c r="S13" s="106">
        <v>1.5</v>
      </c>
      <c r="T13" s="106">
        <f t="shared" si="3"/>
        <v>0.23400000000000001</v>
      </c>
      <c r="U13" s="110">
        <v>0.2</v>
      </c>
      <c r="V13" s="111">
        <v>1.8</v>
      </c>
      <c r="W13" s="106">
        <v>1.8</v>
      </c>
      <c r="X13" s="106">
        <f t="shared" si="4"/>
        <v>0.33696000000000009</v>
      </c>
      <c r="Y13" s="110">
        <v>0.2</v>
      </c>
      <c r="Z13" s="111">
        <v>1.3</v>
      </c>
      <c r="AA13" s="106">
        <v>1.3</v>
      </c>
      <c r="AB13" s="114">
        <f t="shared" si="7"/>
        <v>0.17576000000000006</v>
      </c>
      <c r="AE13" s="7"/>
    </row>
    <row r="14" spans="1:52">
      <c r="A14" s="162"/>
      <c r="B14" s="4"/>
      <c r="C14" s="104"/>
      <c r="D14" s="7"/>
      <c r="E14" s="110">
        <v>0.4</v>
      </c>
      <c r="F14" s="111">
        <v>1.8</v>
      </c>
      <c r="G14" s="106">
        <v>1.8</v>
      </c>
      <c r="H14" s="112">
        <f t="shared" si="0"/>
        <v>0.67392000000000019</v>
      </c>
      <c r="I14" s="113">
        <v>0.4</v>
      </c>
      <c r="J14" s="111">
        <v>1.9</v>
      </c>
      <c r="K14" s="106">
        <v>1.9</v>
      </c>
      <c r="L14" s="106">
        <f t="shared" si="1"/>
        <v>0.75087999999999999</v>
      </c>
      <c r="M14" s="110"/>
      <c r="N14" s="111"/>
      <c r="O14" s="106"/>
      <c r="P14" s="106"/>
      <c r="Q14" s="110"/>
      <c r="R14" s="111"/>
      <c r="S14" s="106"/>
      <c r="T14" s="106"/>
      <c r="U14" s="110"/>
      <c r="V14" s="111"/>
      <c r="W14" s="106"/>
      <c r="X14" s="106"/>
      <c r="Y14" s="110"/>
      <c r="Z14" s="111"/>
      <c r="AA14" s="106"/>
      <c r="AB14" s="106"/>
      <c r="AE14" s="6"/>
    </row>
    <row r="15" spans="1:52">
      <c r="A15" s="162"/>
      <c r="B15" s="3">
        <v>138</v>
      </c>
      <c r="C15" s="105">
        <f t="shared" si="6"/>
        <v>2.2183200000000003</v>
      </c>
      <c r="D15" s="6">
        <v>6</v>
      </c>
      <c r="E15" s="115">
        <v>0.4</v>
      </c>
      <c r="F15" s="116">
        <v>2.4</v>
      </c>
      <c r="G15" s="107">
        <v>2.4</v>
      </c>
      <c r="H15" s="117">
        <f t="shared" si="0"/>
        <v>1.19808</v>
      </c>
      <c r="I15" s="118">
        <v>0.2</v>
      </c>
      <c r="J15" s="116">
        <v>1.5</v>
      </c>
      <c r="K15" s="107">
        <v>1.5</v>
      </c>
      <c r="L15" s="117">
        <f t="shared" si="1"/>
        <v>0.23400000000000001</v>
      </c>
      <c r="M15" s="115">
        <v>0.2</v>
      </c>
      <c r="N15" s="116">
        <v>1.8</v>
      </c>
      <c r="O15" s="107">
        <v>1.8</v>
      </c>
      <c r="P15" s="117">
        <f t="shared" si="2"/>
        <v>0.33696000000000009</v>
      </c>
      <c r="Q15" s="115">
        <v>0.2</v>
      </c>
      <c r="R15" s="116">
        <v>1.2</v>
      </c>
      <c r="S15" s="107">
        <v>1.2</v>
      </c>
      <c r="T15" s="117">
        <f t="shared" si="3"/>
        <v>0.14976</v>
      </c>
      <c r="U15" s="115">
        <v>0.2</v>
      </c>
      <c r="V15" s="116">
        <v>1.2</v>
      </c>
      <c r="W15" s="107">
        <v>1.2</v>
      </c>
      <c r="X15" s="117">
        <f t="shared" si="4"/>
        <v>0.14976</v>
      </c>
      <c r="Y15" s="115">
        <v>0.2</v>
      </c>
      <c r="Z15" s="116">
        <v>1.2</v>
      </c>
      <c r="AA15" s="107">
        <v>1.2</v>
      </c>
      <c r="AB15" s="117">
        <f t="shared" si="7"/>
        <v>0.14976</v>
      </c>
      <c r="AE15" s="7"/>
    </row>
    <row r="16" spans="1:52">
      <c r="A16" s="162"/>
      <c r="B16" s="4">
        <v>139</v>
      </c>
      <c r="C16" s="104">
        <f>SUM(H16,L16,P16,T16,X16,AB16,H17)</f>
        <v>2.9744000000000002</v>
      </c>
      <c r="D16" s="7">
        <v>7</v>
      </c>
      <c r="E16" s="110">
        <v>0.6</v>
      </c>
      <c r="F16" s="111">
        <v>2</v>
      </c>
      <c r="G16" s="111">
        <v>2</v>
      </c>
      <c r="H16" s="112">
        <f t="shared" si="0"/>
        <v>1.248</v>
      </c>
      <c r="I16" s="113">
        <v>0.2</v>
      </c>
      <c r="J16" s="111">
        <v>2.2999999999999998</v>
      </c>
      <c r="K16" s="111">
        <v>2.2999999999999998</v>
      </c>
      <c r="L16" s="114">
        <f t="shared" si="1"/>
        <v>0.55015999999999998</v>
      </c>
      <c r="M16" s="110">
        <v>0.2</v>
      </c>
      <c r="N16" s="111">
        <v>1.5</v>
      </c>
      <c r="O16" s="111">
        <v>1.5</v>
      </c>
      <c r="P16" s="114">
        <f t="shared" si="2"/>
        <v>0.23400000000000001</v>
      </c>
      <c r="Q16" s="110">
        <v>0.2</v>
      </c>
      <c r="R16" s="111">
        <v>1.5</v>
      </c>
      <c r="S16" s="111">
        <v>1.5</v>
      </c>
      <c r="T16" s="114">
        <f t="shared" si="3"/>
        <v>0.23400000000000001</v>
      </c>
      <c r="U16" s="110">
        <v>0.2</v>
      </c>
      <c r="V16" s="111">
        <v>1.7</v>
      </c>
      <c r="W16" s="111">
        <v>1.7</v>
      </c>
      <c r="X16" s="114">
        <f t="shared" si="4"/>
        <v>0.30055999999999999</v>
      </c>
      <c r="Y16" s="110">
        <v>0.2</v>
      </c>
      <c r="Z16" s="111">
        <v>1.4</v>
      </c>
      <c r="AA16" s="111">
        <v>1.4</v>
      </c>
      <c r="AB16" s="114">
        <f t="shared" si="7"/>
        <v>0.20383999999999999</v>
      </c>
      <c r="AE16" s="6"/>
    </row>
    <row r="17" spans="1:31">
      <c r="A17" s="162"/>
      <c r="B17" s="4"/>
      <c r="C17" s="104"/>
      <c r="D17" s="7"/>
      <c r="E17" s="110">
        <v>0.2</v>
      </c>
      <c r="F17" s="111">
        <v>1.4</v>
      </c>
      <c r="G17" s="106">
        <v>1.4</v>
      </c>
      <c r="H17" s="112">
        <f t="shared" si="0"/>
        <v>0.20383999999999999</v>
      </c>
      <c r="I17" s="113"/>
      <c r="J17" s="111"/>
      <c r="K17" s="106"/>
      <c r="L17" s="106"/>
      <c r="M17" s="110"/>
      <c r="N17" s="111"/>
      <c r="O17" s="106"/>
      <c r="P17" s="106"/>
      <c r="Q17" s="110"/>
      <c r="R17" s="111"/>
      <c r="S17" s="106"/>
      <c r="T17" s="106"/>
      <c r="U17" s="110"/>
      <c r="V17" s="111"/>
      <c r="W17" s="106"/>
      <c r="X17" s="106"/>
      <c r="Y17" s="110"/>
      <c r="Z17" s="111"/>
      <c r="AA17" s="106"/>
      <c r="AB17" s="106"/>
      <c r="AE17" s="7"/>
    </row>
    <row r="18" spans="1:31">
      <c r="A18" s="162"/>
      <c r="B18" s="3">
        <v>140</v>
      </c>
      <c r="C18" s="105">
        <f t="shared" si="6"/>
        <v>0.50336000000000014</v>
      </c>
      <c r="D18" s="6">
        <v>1</v>
      </c>
      <c r="E18" s="115">
        <v>0.2</v>
      </c>
      <c r="F18" s="116">
        <v>2.2000000000000002</v>
      </c>
      <c r="G18" s="107">
        <v>2.2000000000000002</v>
      </c>
      <c r="H18" s="117">
        <f t="shared" si="0"/>
        <v>0.50336000000000014</v>
      </c>
      <c r="I18" s="118"/>
      <c r="J18" s="116"/>
      <c r="K18" s="107"/>
      <c r="L18" s="117"/>
      <c r="M18" s="115"/>
      <c r="N18" s="116"/>
      <c r="O18" s="107"/>
      <c r="P18" s="117"/>
      <c r="Q18" s="115"/>
      <c r="R18" s="116"/>
      <c r="S18" s="107"/>
      <c r="T18" s="117"/>
      <c r="U18" s="115"/>
      <c r="V18" s="116"/>
      <c r="W18" s="107"/>
      <c r="X18" s="117"/>
      <c r="Y18" s="115"/>
      <c r="Z18" s="116"/>
      <c r="AA18" s="107"/>
      <c r="AB18" s="117"/>
      <c r="AE18" s="6"/>
    </row>
    <row r="19" spans="1:31">
      <c r="A19" s="162"/>
      <c r="B19" s="4">
        <v>141</v>
      </c>
      <c r="C19" s="104">
        <f t="shared" si="6"/>
        <v>4.4075200000000017</v>
      </c>
      <c r="D19" s="7">
        <v>6</v>
      </c>
      <c r="E19" s="110">
        <v>0.8</v>
      </c>
      <c r="F19" s="111">
        <v>2.6</v>
      </c>
      <c r="G19" s="111">
        <v>2.6</v>
      </c>
      <c r="H19" s="112">
        <f t="shared" si="0"/>
        <v>2.8121600000000009</v>
      </c>
      <c r="I19" s="113">
        <v>0.2</v>
      </c>
      <c r="J19" s="111">
        <v>2</v>
      </c>
      <c r="K19" s="111">
        <v>2</v>
      </c>
      <c r="L19" s="114">
        <f t="shared" si="1"/>
        <v>0.41600000000000004</v>
      </c>
      <c r="M19" s="110">
        <v>0.2</v>
      </c>
      <c r="N19" s="111">
        <v>1.6</v>
      </c>
      <c r="O19" s="111">
        <v>1.6</v>
      </c>
      <c r="P19" s="114">
        <f t="shared" si="2"/>
        <v>0.26624000000000009</v>
      </c>
      <c r="Q19" s="110">
        <v>0.2</v>
      </c>
      <c r="R19" s="111">
        <v>1.5</v>
      </c>
      <c r="S19" s="111">
        <v>1.5</v>
      </c>
      <c r="T19" s="114">
        <f t="shared" si="3"/>
        <v>0.23400000000000001</v>
      </c>
      <c r="U19" s="110">
        <v>0.2</v>
      </c>
      <c r="V19" s="111">
        <v>2.2000000000000002</v>
      </c>
      <c r="W19" s="111">
        <v>2.2000000000000002</v>
      </c>
      <c r="X19" s="114">
        <f t="shared" si="4"/>
        <v>0.50336000000000014</v>
      </c>
      <c r="Y19" s="110">
        <v>0.2</v>
      </c>
      <c r="Z19" s="111">
        <v>1.3</v>
      </c>
      <c r="AA19" s="111">
        <v>1.3</v>
      </c>
      <c r="AB19" s="114">
        <f t="shared" ref="AB19:AB93" si="8">Z19*AA19*Y19*0.52</f>
        <v>0.17576000000000006</v>
      </c>
      <c r="AE19" s="7"/>
    </row>
    <row r="20" spans="1:31">
      <c r="A20" s="162"/>
      <c r="B20" s="3">
        <v>142</v>
      </c>
      <c r="C20" s="105">
        <f t="shared" si="6"/>
        <v>155.13160000000002</v>
      </c>
      <c r="D20" s="6">
        <v>6</v>
      </c>
      <c r="E20" s="115">
        <v>4</v>
      </c>
      <c r="F20" s="116">
        <v>8.6</v>
      </c>
      <c r="G20" s="107">
        <v>8.6</v>
      </c>
      <c r="H20" s="117">
        <f t="shared" si="0"/>
        <v>153.83679999999998</v>
      </c>
      <c r="I20" s="118">
        <v>0.2</v>
      </c>
      <c r="J20" s="116">
        <v>2</v>
      </c>
      <c r="K20" s="107">
        <v>2</v>
      </c>
      <c r="L20" s="117">
        <f t="shared" si="1"/>
        <v>0.41600000000000004</v>
      </c>
      <c r="M20" s="115">
        <v>0.2</v>
      </c>
      <c r="N20" s="116">
        <v>1.8</v>
      </c>
      <c r="O20" s="107">
        <v>1.8</v>
      </c>
      <c r="P20" s="117">
        <f t="shared" si="2"/>
        <v>0.33696000000000009</v>
      </c>
      <c r="Q20" s="115">
        <v>0.2</v>
      </c>
      <c r="R20" s="116">
        <v>1</v>
      </c>
      <c r="S20" s="107">
        <v>1</v>
      </c>
      <c r="T20" s="117">
        <f t="shared" si="3"/>
        <v>0.10400000000000001</v>
      </c>
      <c r="U20" s="115">
        <v>0.2</v>
      </c>
      <c r="V20" s="116">
        <v>1.5</v>
      </c>
      <c r="W20" s="107">
        <v>1.5</v>
      </c>
      <c r="X20" s="117">
        <f t="shared" si="4"/>
        <v>0.23400000000000001</v>
      </c>
      <c r="Y20" s="115">
        <v>0.2</v>
      </c>
      <c r="Z20" s="116">
        <v>1.4</v>
      </c>
      <c r="AA20" s="107">
        <v>1.4</v>
      </c>
      <c r="AB20" s="117">
        <f t="shared" si="8"/>
        <v>0.20383999999999999</v>
      </c>
      <c r="AE20" s="6"/>
    </row>
    <row r="21" spans="1:31">
      <c r="A21" s="162"/>
      <c r="B21" s="4">
        <v>143</v>
      </c>
      <c r="C21" s="104">
        <f t="shared" si="6"/>
        <v>1.7815200000000002</v>
      </c>
      <c r="D21" s="7">
        <v>4</v>
      </c>
      <c r="E21" s="110">
        <v>0.4</v>
      </c>
      <c r="F21" s="111">
        <v>2.4</v>
      </c>
      <c r="G21" s="111">
        <v>2.4</v>
      </c>
      <c r="H21" s="112">
        <f t="shared" si="0"/>
        <v>1.19808</v>
      </c>
      <c r="I21" s="113">
        <v>0.2</v>
      </c>
      <c r="J21" s="111">
        <v>1.3</v>
      </c>
      <c r="K21" s="111">
        <v>1.3</v>
      </c>
      <c r="L21" s="114">
        <f t="shared" si="1"/>
        <v>0.17576000000000006</v>
      </c>
      <c r="M21" s="110">
        <v>0.2</v>
      </c>
      <c r="N21" s="111">
        <v>1.4</v>
      </c>
      <c r="O21" s="111">
        <v>1.4</v>
      </c>
      <c r="P21" s="114">
        <f t="shared" si="2"/>
        <v>0.20383999999999999</v>
      </c>
      <c r="Q21" s="110">
        <v>0.2</v>
      </c>
      <c r="R21" s="111">
        <v>1.4</v>
      </c>
      <c r="S21" s="111">
        <v>1.4</v>
      </c>
      <c r="T21" s="114">
        <f t="shared" si="3"/>
        <v>0.20383999999999999</v>
      </c>
      <c r="U21" s="110"/>
      <c r="V21" s="111"/>
      <c r="W21" s="111"/>
      <c r="X21" s="114"/>
      <c r="Y21" s="110"/>
      <c r="Z21" s="111"/>
      <c r="AA21" s="111"/>
      <c r="AB21" s="114"/>
      <c r="AE21" s="6"/>
    </row>
    <row r="22" spans="1:31">
      <c r="A22" s="162"/>
      <c r="B22" s="3">
        <v>144</v>
      </c>
      <c r="C22" s="105">
        <f t="shared" si="6"/>
        <v>13.639600000000002</v>
      </c>
      <c r="D22" s="6">
        <v>6</v>
      </c>
      <c r="E22" s="115">
        <v>1</v>
      </c>
      <c r="F22" s="116">
        <v>4.9000000000000004</v>
      </c>
      <c r="G22" s="107">
        <v>4.9000000000000004</v>
      </c>
      <c r="H22" s="117">
        <f t="shared" si="0"/>
        <v>12.485200000000003</v>
      </c>
      <c r="I22" s="118">
        <v>0.2</v>
      </c>
      <c r="J22" s="116">
        <v>1.8</v>
      </c>
      <c r="K22" s="107">
        <v>1.8</v>
      </c>
      <c r="L22" s="117">
        <f t="shared" si="1"/>
        <v>0.33696000000000009</v>
      </c>
      <c r="M22" s="115">
        <v>0.2</v>
      </c>
      <c r="N22" s="116">
        <v>1.4</v>
      </c>
      <c r="O22" s="107">
        <v>1.4</v>
      </c>
      <c r="P22" s="117">
        <f t="shared" si="2"/>
        <v>0.20383999999999999</v>
      </c>
      <c r="Q22" s="115">
        <v>0.2</v>
      </c>
      <c r="R22" s="116">
        <v>1.4</v>
      </c>
      <c r="S22" s="107">
        <v>1.4</v>
      </c>
      <c r="T22" s="117">
        <f t="shared" si="3"/>
        <v>0.20383999999999999</v>
      </c>
      <c r="U22" s="115">
        <v>0.2</v>
      </c>
      <c r="V22" s="116">
        <v>1.3</v>
      </c>
      <c r="W22" s="107">
        <v>1.3</v>
      </c>
      <c r="X22" s="117">
        <f t="shared" si="4"/>
        <v>0.17576000000000006</v>
      </c>
      <c r="Y22" s="115">
        <v>0.2</v>
      </c>
      <c r="Z22" s="116">
        <v>1.5</v>
      </c>
      <c r="AA22" s="107">
        <v>1.5</v>
      </c>
      <c r="AB22" s="117">
        <f t="shared" si="8"/>
        <v>0.23400000000000001</v>
      </c>
      <c r="AE22" s="7"/>
    </row>
    <row r="23" spans="1:31">
      <c r="A23" s="162"/>
      <c r="B23" s="4">
        <v>145</v>
      </c>
      <c r="C23" s="104">
        <f t="shared" si="6"/>
        <v>1.9411600000000002</v>
      </c>
      <c r="D23" s="7">
        <v>6</v>
      </c>
      <c r="E23" s="110">
        <v>0.5</v>
      </c>
      <c r="F23" s="111">
        <v>1.5</v>
      </c>
      <c r="G23" s="111">
        <v>1.5</v>
      </c>
      <c r="H23" s="112">
        <f t="shared" si="0"/>
        <v>0.58499999999999996</v>
      </c>
      <c r="I23" s="113">
        <v>0.2</v>
      </c>
      <c r="J23" s="111">
        <v>1.6</v>
      </c>
      <c r="K23" s="111">
        <v>1.6</v>
      </c>
      <c r="L23" s="114">
        <f t="shared" si="1"/>
        <v>0.26624000000000009</v>
      </c>
      <c r="M23" s="110">
        <v>0.2</v>
      </c>
      <c r="N23" s="111">
        <v>1.6</v>
      </c>
      <c r="O23" s="111">
        <v>1.6</v>
      </c>
      <c r="P23" s="114">
        <f t="shared" si="2"/>
        <v>0.26624000000000009</v>
      </c>
      <c r="Q23" s="110">
        <v>0.2</v>
      </c>
      <c r="R23" s="111">
        <v>1.8</v>
      </c>
      <c r="S23" s="111">
        <v>1.8</v>
      </c>
      <c r="T23" s="114">
        <f t="shared" si="3"/>
        <v>0.33696000000000009</v>
      </c>
      <c r="U23" s="110">
        <v>0.2</v>
      </c>
      <c r="V23" s="111">
        <v>1.2</v>
      </c>
      <c r="W23" s="111">
        <v>1.2</v>
      </c>
      <c r="X23" s="114">
        <f t="shared" si="4"/>
        <v>0.14976</v>
      </c>
      <c r="Y23" s="110">
        <v>0.2</v>
      </c>
      <c r="Z23" s="111">
        <v>1.8</v>
      </c>
      <c r="AA23" s="111">
        <v>1.8</v>
      </c>
      <c r="AB23" s="114">
        <f t="shared" si="8"/>
        <v>0.33696000000000009</v>
      </c>
      <c r="AE23" s="6"/>
    </row>
    <row r="24" spans="1:31">
      <c r="A24" s="162"/>
      <c r="B24" s="3">
        <v>146</v>
      </c>
      <c r="C24" s="105">
        <f>SUM(H24:H25,L24:L25,P24:P25,T24:T25,X24:X25,AB24:AB25)</f>
        <v>4.2192800000000004</v>
      </c>
      <c r="D24" s="6">
        <v>12</v>
      </c>
      <c r="E24" s="115">
        <v>0.2</v>
      </c>
      <c r="F24" s="116">
        <v>3.3</v>
      </c>
      <c r="G24" s="107">
        <v>3.3</v>
      </c>
      <c r="H24" s="117">
        <f t="shared" si="0"/>
        <v>1.13256</v>
      </c>
      <c r="I24" s="118">
        <v>0.2</v>
      </c>
      <c r="J24" s="116">
        <v>2.5</v>
      </c>
      <c r="K24" s="107">
        <v>2.5</v>
      </c>
      <c r="L24" s="117">
        <f t="shared" si="1"/>
        <v>0.65</v>
      </c>
      <c r="M24" s="115">
        <v>0.2</v>
      </c>
      <c r="N24" s="116">
        <v>2</v>
      </c>
      <c r="O24" s="107">
        <v>2</v>
      </c>
      <c r="P24" s="117">
        <f t="shared" si="2"/>
        <v>0.41600000000000004</v>
      </c>
      <c r="Q24" s="115">
        <v>0.2</v>
      </c>
      <c r="R24" s="116">
        <v>2</v>
      </c>
      <c r="S24" s="107">
        <v>2</v>
      </c>
      <c r="T24" s="117">
        <f t="shared" si="3"/>
        <v>0.41600000000000004</v>
      </c>
      <c r="U24" s="115">
        <v>0.2</v>
      </c>
      <c r="V24" s="116">
        <v>1.6</v>
      </c>
      <c r="W24" s="107">
        <v>1.6</v>
      </c>
      <c r="X24" s="117">
        <f t="shared" si="4"/>
        <v>0.26624000000000009</v>
      </c>
      <c r="Y24" s="115">
        <v>0.2</v>
      </c>
      <c r="Z24" s="116">
        <v>2.1</v>
      </c>
      <c r="AA24" s="107">
        <v>2.1</v>
      </c>
      <c r="AB24" s="117">
        <f t="shared" si="8"/>
        <v>0.4586400000000001</v>
      </c>
      <c r="AE24" s="7"/>
    </row>
    <row r="25" spans="1:31">
      <c r="A25" s="162"/>
      <c r="B25" s="3"/>
      <c r="C25" s="105"/>
      <c r="D25" s="6"/>
      <c r="E25" s="115">
        <v>0.2</v>
      </c>
      <c r="F25" s="116">
        <v>1.6</v>
      </c>
      <c r="G25" s="107">
        <v>1.6</v>
      </c>
      <c r="H25" s="117">
        <f t="shared" si="0"/>
        <v>0.26624000000000009</v>
      </c>
      <c r="I25" s="118">
        <v>0.1</v>
      </c>
      <c r="J25" s="116">
        <v>1.6</v>
      </c>
      <c r="K25" s="107">
        <v>1.6</v>
      </c>
      <c r="L25" s="107">
        <f t="shared" si="1"/>
        <v>0.13312000000000004</v>
      </c>
      <c r="M25" s="115">
        <v>0.1</v>
      </c>
      <c r="N25" s="116">
        <v>1.5</v>
      </c>
      <c r="O25" s="107">
        <v>1.5</v>
      </c>
      <c r="P25" s="117">
        <f t="shared" si="2"/>
        <v>0.11700000000000001</v>
      </c>
      <c r="Q25" s="115">
        <v>0.1</v>
      </c>
      <c r="R25" s="116">
        <v>1.7</v>
      </c>
      <c r="S25" s="116">
        <v>1.7</v>
      </c>
      <c r="T25" s="117">
        <f t="shared" si="3"/>
        <v>0.15028</v>
      </c>
      <c r="U25" s="115">
        <v>0.1</v>
      </c>
      <c r="V25" s="116">
        <v>1.7</v>
      </c>
      <c r="W25" s="116">
        <v>1.7</v>
      </c>
      <c r="X25" s="117">
        <f t="shared" si="4"/>
        <v>0.15028</v>
      </c>
      <c r="Y25" s="115">
        <v>0.1</v>
      </c>
      <c r="Z25" s="116">
        <v>1.1000000000000001</v>
      </c>
      <c r="AA25" s="107">
        <v>1.1000000000000001</v>
      </c>
      <c r="AB25" s="117">
        <f t="shared" si="8"/>
        <v>6.2920000000000018E-2</v>
      </c>
      <c r="AE25" s="6"/>
    </row>
    <row r="26" spans="1:31">
      <c r="A26" s="162"/>
      <c r="B26" s="4">
        <v>147</v>
      </c>
      <c r="C26" s="104">
        <f>SUM(H26,L26,P26,T26,X26,AB26,H27)</f>
        <v>3.1360784000000002</v>
      </c>
      <c r="D26" s="7">
        <v>7</v>
      </c>
      <c r="E26" s="110">
        <v>0.2</v>
      </c>
      <c r="F26" s="111">
        <v>2.302</v>
      </c>
      <c r="G26" s="111">
        <v>2.2999999999999998</v>
      </c>
      <c r="H26" s="112">
        <f t="shared" si="0"/>
        <v>0.55063840000000008</v>
      </c>
      <c r="I26" s="113">
        <v>0.2</v>
      </c>
      <c r="J26" s="111">
        <v>2.7</v>
      </c>
      <c r="K26" s="111">
        <v>2.7</v>
      </c>
      <c r="L26" s="114">
        <f t="shared" si="1"/>
        <v>0.75816000000000017</v>
      </c>
      <c r="M26" s="110">
        <v>0.2</v>
      </c>
      <c r="N26" s="111">
        <v>1.5</v>
      </c>
      <c r="O26" s="111">
        <v>1.5</v>
      </c>
      <c r="P26" s="114">
        <f t="shared" si="2"/>
        <v>0.23400000000000001</v>
      </c>
      <c r="Q26" s="110">
        <v>0.2</v>
      </c>
      <c r="R26" s="111">
        <v>2</v>
      </c>
      <c r="S26" s="111">
        <v>2</v>
      </c>
      <c r="T26" s="114">
        <f t="shared" si="3"/>
        <v>0.41600000000000004</v>
      </c>
      <c r="U26" s="110">
        <v>0.2</v>
      </c>
      <c r="V26" s="111">
        <v>1.8</v>
      </c>
      <c r="W26" s="111">
        <v>1.8</v>
      </c>
      <c r="X26" s="114">
        <f t="shared" si="4"/>
        <v>0.33696000000000009</v>
      </c>
      <c r="Y26" s="110">
        <v>0.2</v>
      </c>
      <c r="Z26" s="111">
        <v>2.2000000000000002</v>
      </c>
      <c r="AA26" s="111">
        <v>2.2000000000000002</v>
      </c>
      <c r="AB26" s="114">
        <f t="shared" si="8"/>
        <v>0.50336000000000014</v>
      </c>
      <c r="AE26" s="34"/>
    </row>
    <row r="27" spans="1:31">
      <c r="A27" s="162"/>
      <c r="B27" s="4"/>
      <c r="C27" s="104"/>
      <c r="D27" s="7"/>
      <c r="E27" s="110">
        <v>0.2</v>
      </c>
      <c r="F27" s="111">
        <v>1.8</v>
      </c>
      <c r="G27" s="106">
        <v>1.8</v>
      </c>
      <c r="H27" s="112">
        <f t="shared" si="0"/>
        <v>0.33696000000000009</v>
      </c>
      <c r="I27" s="113"/>
      <c r="J27" s="111"/>
      <c r="K27" s="106"/>
      <c r="L27" s="106"/>
      <c r="M27" s="110"/>
      <c r="N27" s="111"/>
      <c r="O27" s="106"/>
      <c r="P27" s="106"/>
      <c r="Q27" s="110"/>
      <c r="R27" s="111"/>
      <c r="S27" s="106"/>
      <c r="T27" s="106"/>
      <c r="U27" s="110"/>
      <c r="V27" s="111"/>
      <c r="W27" s="106"/>
      <c r="X27" s="106"/>
      <c r="Y27" s="110"/>
      <c r="Z27" s="111"/>
      <c r="AA27" s="106"/>
      <c r="AB27" s="106"/>
    </row>
    <row r="28" spans="1:31">
      <c r="A28" s="162"/>
      <c r="B28" s="3">
        <v>148</v>
      </c>
      <c r="C28" s="105">
        <f>SUM(H28,L28,P28,T28,X28,AB28,H29)</f>
        <v>25.004720000000002</v>
      </c>
      <c r="D28" s="6">
        <v>7</v>
      </c>
      <c r="E28" s="115">
        <v>2</v>
      </c>
      <c r="F28" s="116">
        <v>4.8</v>
      </c>
      <c r="G28" s="107">
        <v>4.8</v>
      </c>
      <c r="H28" s="117">
        <f t="shared" si="0"/>
        <v>23.961600000000001</v>
      </c>
      <c r="I28" s="118">
        <v>0.2</v>
      </c>
      <c r="J28" s="116">
        <v>1.4</v>
      </c>
      <c r="K28" s="107">
        <v>1.4</v>
      </c>
      <c r="L28" s="117">
        <f t="shared" si="1"/>
        <v>0.20383999999999999</v>
      </c>
      <c r="M28" s="115">
        <v>0.2</v>
      </c>
      <c r="N28" s="116">
        <v>1.5</v>
      </c>
      <c r="O28" s="107">
        <v>1.5</v>
      </c>
      <c r="P28" s="117">
        <f t="shared" si="2"/>
        <v>0.23400000000000001</v>
      </c>
      <c r="Q28" s="115">
        <v>0.2</v>
      </c>
      <c r="R28" s="116">
        <v>1.3</v>
      </c>
      <c r="S28" s="107">
        <v>1.3</v>
      </c>
      <c r="T28" s="117">
        <f t="shared" si="3"/>
        <v>0.17576000000000006</v>
      </c>
      <c r="U28" s="115">
        <v>0.2</v>
      </c>
      <c r="V28" s="116">
        <v>1.2</v>
      </c>
      <c r="W28" s="107">
        <v>1.2</v>
      </c>
      <c r="X28" s="117">
        <f t="shared" si="4"/>
        <v>0.14976</v>
      </c>
      <c r="Y28" s="115">
        <v>0.2</v>
      </c>
      <c r="Z28" s="116">
        <v>1</v>
      </c>
      <c r="AA28" s="107">
        <v>1</v>
      </c>
      <c r="AB28" s="117">
        <f t="shared" si="8"/>
        <v>0.10400000000000001</v>
      </c>
    </row>
    <row r="29" spans="1:31">
      <c r="A29" s="162"/>
      <c r="B29" s="3"/>
      <c r="C29" s="105"/>
      <c r="D29" s="6"/>
      <c r="E29" s="115">
        <v>0.2</v>
      </c>
      <c r="F29" s="116">
        <v>1.3</v>
      </c>
      <c r="G29" s="107">
        <v>1.3</v>
      </c>
      <c r="H29" s="117">
        <f t="shared" si="0"/>
        <v>0.17576000000000006</v>
      </c>
      <c r="I29" s="118"/>
      <c r="J29" s="116"/>
      <c r="K29" s="107"/>
      <c r="L29" s="107"/>
      <c r="M29" s="115"/>
      <c r="N29" s="116"/>
      <c r="O29" s="107"/>
      <c r="P29" s="107"/>
      <c r="Q29" s="115"/>
      <c r="R29" s="116"/>
      <c r="S29" s="107"/>
      <c r="T29" s="107"/>
      <c r="U29" s="115"/>
      <c r="V29" s="116"/>
      <c r="W29" s="107"/>
      <c r="X29" s="107"/>
      <c r="Y29" s="115"/>
      <c r="Z29" s="116"/>
      <c r="AA29" s="107"/>
      <c r="AB29" s="107"/>
    </row>
    <row r="30" spans="1:31">
      <c r="A30" s="162"/>
      <c r="B30" s="4">
        <v>149</v>
      </c>
      <c r="C30" s="104">
        <f>SUM(H30:H31,L30:L31,P30:P31,T30,X30,AB30)</f>
        <v>2.4076000000000004</v>
      </c>
      <c r="D30" s="7">
        <v>9</v>
      </c>
      <c r="E30" s="110">
        <v>0.2</v>
      </c>
      <c r="F30" s="111">
        <v>1.7</v>
      </c>
      <c r="G30" s="111">
        <v>1.7</v>
      </c>
      <c r="H30" s="112">
        <f t="shared" si="0"/>
        <v>0.30055999999999999</v>
      </c>
      <c r="I30" s="113">
        <v>0.4</v>
      </c>
      <c r="J30" s="111">
        <v>1.8</v>
      </c>
      <c r="K30" s="111">
        <v>1.8</v>
      </c>
      <c r="L30" s="114">
        <f t="shared" si="1"/>
        <v>0.67392000000000019</v>
      </c>
      <c r="M30" s="110">
        <v>0.2</v>
      </c>
      <c r="N30" s="111">
        <v>1.4</v>
      </c>
      <c r="O30" s="111">
        <v>1.4</v>
      </c>
      <c r="P30" s="114">
        <f t="shared" si="2"/>
        <v>0.20383999999999999</v>
      </c>
      <c r="Q30" s="110">
        <v>0.2</v>
      </c>
      <c r="R30" s="111">
        <v>1.5</v>
      </c>
      <c r="S30" s="111">
        <v>1.5</v>
      </c>
      <c r="T30" s="114">
        <f t="shared" si="3"/>
        <v>0.23400000000000001</v>
      </c>
      <c r="U30" s="110">
        <v>0.2</v>
      </c>
      <c r="V30" s="111">
        <v>1.5</v>
      </c>
      <c r="W30" s="111">
        <v>1.5</v>
      </c>
      <c r="X30" s="114">
        <f t="shared" si="4"/>
        <v>0.23400000000000001</v>
      </c>
      <c r="Y30" s="110">
        <v>0.2</v>
      </c>
      <c r="Z30" s="111">
        <v>1.4</v>
      </c>
      <c r="AA30" s="111">
        <v>1.4</v>
      </c>
      <c r="AB30" s="114">
        <f t="shared" si="8"/>
        <v>0.20383999999999999</v>
      </c>
    </row>
    <row r="31" spans="1:31">
      <c r="A31" s="162"/>
      <c r="B31" s="4"/>
      <c r="C31" s="104"/>
      <c r="D31" s="7"/>
      <c r="E31" s="110">
        <v>0.2</v>
      </c>
      <c r="F31" s="111">
        <v>1.4</v>
      </c>
      <c r="G31" s="106">
        <v>1.4</v>
      </c>
      <c r="H31" s="112">
        <f t="shared" si="0"/>
        <v>0.20383999999999999</v>
      </c>
      <c r="I31" s="113">
        <v>0.2</v>
      </c>
      <c r="J31" s="111">
        <v>1.2</v>
      </c>
      <c r="K31" s="106">
        <v>1.2</v>
      </c>
      <c r="L31" s="114">
        <f t="shared" si="1"/>
        <v>0.14976</v>
      </c>
      <c r="M31" s="110">
        <v>0.2</v>
      </c>
      <c r="N31" s="111">
        <v>1.4</v>
      </c>
      <c r="O31" s="106">
        <v>1.4</v>
      </c>
      <c r="P31" s="114">
        <f t="shared" si="2"/>
        <v>0.20383999999999999</v>
      </c>
      <c r="Q31" s="110"/>
      <c r="R31" s="111"/>
      <c r="S31" s="106"/>
      <c r="T31" s="106"/>
      <c r="U31" s="110"/>
      <c r="V31" s="111"/>
      <c r="W31" s="106"/>
      <c r="X31" s="106"/>
      <c r="Y31" s="110"/>
      <c r="Z31" s="111"/>
      <c r="AA31" s="106"/>
      <c r="AB31" s="106"/>
    </row>
    <row r="32" spans="1:31">
      <c r="A32" s="162"/>
      <c r="B32" s="3">
        <v>150</v>
      </c>
      <c r="C32" s="105">
        <f>SUM(H32:H33,L32:L33,P32:P33,T32:T33,X32:X33,AB32)</f>
        <v>6.4895999999999994</v>
      </c>
      <c r="D32" s="6">
        <v>11</v>
      </c>
      <c r="E32" s="115">
        <v>0.6</v>
      </c>
      <c r="F32" s="116">
        <v>3</v>
      </c>
      <c r="G32" s="107">
        <v>3</v>
      </c>
      <c r="H32" s="117">
        <f t="shared" si="0"/>
        <v>2.8079999999999998</v>
      </c>
      <c r="I32" s="118">
        <v>0.2</v>
      </c>
      <c r="J32" s="116">
        <v>2.6</v>
      </c>
      <c r="K32" s="107">
        <v>2.6</v>
      </c>
      <c r="L32" s="117">
        <f t="shared" si="1"/>
        <v>0.70304000000000022</v>
      </c>
      <c r="M32" s="115">
        <v>0.2</v>
      </c>
      <c r="N32" s="116">
        <v>2.6</v>
      </c>
      <c r="O32" s="107">
        <v>2.6</v>
      </c>
      <c r="P32" s="117">
        <f t="shared" si="2"/>
        <v>0.70304000000000022</v>
      </c>
      <c r="Q32" s="115">
        <v>0.2</v>
      </c>
      <c r="R32" s="116">
        <v>2.4</v>
      </c>
      <c r="S32" s="107">
        <v>2.4</v>
      </c>
      <c r="T32" s="117">
        <f t="shared" si="3"/>
        <v>0.59904000000000002</v>
      </c>
      <c r="U32" s="115">
        <v>0.2</v>
      </c>
      <c r="V32" s="116">
        <v>1.5</v>
      </c>
      <c r="W32" s="107">
        <v>1.5</v>
      </c>
      <c r="X32" s="117">
        <f t="shared" si="4"/>
        <v>0.23400000000000001</v>
      </c>
      <c r="Y32" s="115">
        <v>0.2</v>
      </c>
      <c r="Z32" s="116">
        <v>2.1</v>
      </c>
      <c r="AA32" s="107">
        <v>2.1</v>
      </c>
      <c r="AB32" s="117">
        <f t="shared" si="8"/>
        <v>0.4586400000000001</v>
      </c>
    </row>
    <row r="33" spans="1:28" ht="14.4" customHeight="1">
      <c r="A33" s="163"/>
      <c r="B33" s="17"/>
      <c r="C33" s="104"/>
      <c r="D33" s="34"/>
      <c r="E33" s="110">
        <v>0.2</v>
      </c>
      <c r="F33" s="111">
        <v>1.8</v>
      </c>
      <c r="G33" s="111">
        <v>1.8</v>
      </c>
      <c r="H33" s="112">
        <f t="shared" si="0"/>
        <v>0.33696000000000009</v>
      </c>
      <c r="I33" s="113">
        <v>0.1</v>
      </c>
      <c r="J33" s="111">
        <v>2.2000000000000002</v>
      </c>
      <c r="K33" s="111">
        <v>2.1</v>
      </c>
      <c r="L33" s="114">
        <f t="shared" si="1"/>
        <v>0.24024000000000006</v>
      </c>
      <c r="M33" s="110">
        <v>0.1</v>
      </c>
      <c r="N33" s="111">
        <v>1.9</v>
      </c>
      <c r="O33" s="111">
        <v>1.9</v>
      </c>
      <c r="P33" s="114">
        <f t="shared" si="2"/>
        <v>0.18772</v>
      </c>
      <c r="Q33" s="110">
        <v>0.1</v>
      </c>
      <c r="R33" s="111">
        <v>1.4</v>
      </c>
      <c r="S33" s="111">
        <v>1.4</v>
      </c>
      <c r="T33" s="114">
        <f t="shared" si="3"/>
        <v>0.10192</v>
      </c>
      <c r="U33" s="110">
        <v>0.1</v>
      </c>
      <c r="V33" s="111">
        <v>1.5</v>
      </c>
      <c r="W33" s="111">
        <v>1.5</v>
      </c>
      <c r="X33" s="114">
        <f t="shared" si="4"/>
        <v>0.11700000000000001</v>
      </c>
      <c r="Y33" s="110"/>
      <c r="Z33" s="111"/>
      <c r="AA33" s="111"/>
      <c r="AB33" s="114"/>
    </row>
    <row r="34" spans="1:28">
      <c r="A34" s="160" t="s">
        <v>66</v>
      </c>
      <c r="B34" s="3">
        <v>161</v>
      </c>
      <c r="C34" s="105">
        <f t="shared" si="6"/>
        <v>16.404959999999999</v>
      </c>
      <c r="D34" s="6">
        <v>5</v>
      </c>
      <c r="E34" s="115">
        <v>0.6</v>
      </c>
      <c r="F34" s="116">
        <v>2.8</v>
      </c>
      <c r="G34" s="107">
        <v>2.8</v>
      </c>
      <c r="H34" s="117">
        <f t="shared" si="0"/>
        <v>2.4460799999999994</v>
      </c>
      <c r="I34" s="118">
        <v>1.2</v>
      </c>
      <c r="J34" s="116">
        <v>4.3</v>
      </c>
      <c r="K34" s="107">
        <v>4.3</v>
      </c>
      <c r="L34" s="117">
        <f t="shared" si="1"/>
        <v>11.53776</v>
      </c>
      <c r="M34" s="115">
        <v>0.4</v>
      </c>
      <c r="N34" s="116">
        <v>2.1</v>
      </c>
      <c r="O34" s="107">
        <v>2.1</v>
      </c>
      <c r="P34" s="117">
        <f t="shared" si="2"/>
        <v>0.91728000000000021</v>
      </c>
      <c r="Q34" s="115">
        <v>0.4</v>
      </c>
      <c r="R34" s="116">
        <v>2.5</v>
      </c>
      <c r="S34" s="107">
        <v>2.5</v>
      </c>
      <c r="T34" s="114">
        <f t="shared" si="3"/>
        <v>1.3</v>
      </c>
      <c r="U34" s="115">
        <v>0.2</v>
      </c>
      <c r="V34" s="116">
        <v>1.4</v>
      </c>
      <c r="W34" s="107">
        <v>1.4</v>
      </c>
      <c r="X34" s="114">
        <f t="shared" si="4"/>
        <v>0.20383999999999999</v>
      </c>
      <c r="Y34" s="115"/>
      <c r="Z34" s="116"/>
      <c r="AA34" s="107"/>
      <c r="AB34" s="117"/>
    </row>
    <row r="35" spans="1:28">
      <c r="A35" s="160"/>
      <c r="B35" s="4">
        <v>162</v>
      </c>
      <c r="C35" s="104">
        <f t="shared" si="6"/>
        <v>4.8443199999999997</v>
      </c>
      <c r="D35" s="7">
        <v>8</v>
      </c>
      <c r="E35" s="110">
        <v>0.6</v>
      </c>
      <c r="F35" s="111">
        <v>3.6</v>
      </c>
      <c r="G35" s="111">
        <v>3.6</v>
      </c>
      <c r="H35" s="112">
        <f t="shared" si="0"/>
        <v>4.04352</v>
      </c>
      <c r="I35" s="113">
        <v>0.2</v>
      </c>
      <c r="J35" s="111">
        <v>1.2</v>
      </c>
      <c r="K35" s="111">
        <v>1.2</v>
      </c>
      <c r="L35" s="114">
        <f t="shared" si="1"/>
        <v>0.14976</v>
      </c>
      <c r="M35" s="113">
        <v>0.2</v>
      </c>
      <c r="N35" s="111">
        <v>1.2</v>
      </c>
      <c r="O35" s="111">
        <v>1.2</v>
      </c>
      <c r="P35" s="114">
        <f t="shared" si="2"/>
        <v>0.14976</v>
      </c>
      <c r="Q35" s="113">
        <v>0.2</v>
      </c>
      <c r="R35" s="111">
        <v>1.2</v>
      </c>
      <c r="S35" s="111">
        <v>1.2</v>
      </c>
      <c r="T35" s="114">
        <f t="shared" si="3"/>
        <v>0.14976</v>
      </c>
      <c r="U35" s="110">
        <v>0.2</v>
      </c>
      <c r="V35" s="111">
        <v>1.3</v>
      </c>
      <c r="W35" s="111">
        <v>1.3</v>
      </c>
      <c r="X35" s="114">
        <f t="shared" si="4"/>
        <v>0.17576000000000006</v>
      </c>
      <c r="Y35" s="110">
        <v>0.2</v>
      </c>
      <c r="Z35" s="111">
        <v>1.3</v>
      </c>
      <c r="AA35" s="111">
        <v>1.3</v>
      </c>
      <c r="AB35" s="114">
        <f t="shared" ref="AB35" si="9">Z35*AA35*Y35*0.52</f>
        <v>0.17576000000000006</v>
      </c>
    </row>
    <row r="36" spans="1:28">
      <c r="A36" s="160"/>
      <c r="B36" s="4"/>
      <c r="C36" s="104"/>
      <c r="D36" s="7"/>
      <c r="E36" s="110">
        <v>0.2</v>
      </c>
      <c r="F36" s="111">
        <v>1.6</v>
      </c>
      <c r="G36" s="106">
        <v>1.6</v>
      </c>
      <c r="H36" s="112">
        <f t="shared" si="0"/>
        <v>0.26624000000000009</v>
      </c>
      <c r="I36" s="110">
        <v>0.2</v>
      </c>
      <c r="J36" s="111">
        <v>1.6</v>
      </c>
      <c r="K36" s="106">
        <v>1.6</v>
      </c>
      <c r="L36" s="112">
        <f t="shared" si="1"/>
        <v>0.26624000000000009</v>
      </c>
      <c r="M36" s="110"/>
      <c r="N36" s="111"/>
      <c r="O36" s="106"/>
      <c r="P36" s="106"/>
      <c r="Q36" s="110"/>
      <c r="R36" s="111"/>
      <c r="S36" s="106"/>
      <c r="T36" s="106"/>
      <c r="U36" s="110"/>
      <c r="V36" s="111"/>
      <c r="W36" s="106"/>
      <c r="X36" s="106"/>
      <c r="Y36" s="110"/>
      <c r="Z36" s="111"/>
      <c r="AA36" s="106"/>
      <c r="AB36" s="106"/>
    </row>
    <row r="37" spans="1:28">
      <c r="A37" s="160"/>
      <c r="B37" s="3">
        <v>163</v>
      </c>
      <c r="C37" s="105">
        <f>SUM(H37:H38,L37:L38,P37:P38,T37:T38,X37:X38,AB37:AB38)</f>
        <v>10.50348</v>
      </c>
      <c r="D37" s="6">
        <v>9</v>
      </c>
      <c r="E37" s="115">
        <v>0.4</v>
      </c>
      <c r="F37" s="116">
        <v>2.2999999999999998</v>
      </c>
      <c r="G37" s="107">
        <v>2.2999999999999998</v>
      </c>
      <c r="H37" s="117">
        <f t="shared" si="0"/>
        <v>1.10032</v>
      </c>
      <c r="I37" s="118">
        <v>0.4</v>
      </c>
      <c r="J37" s="116">
        <v>1.6</v>
      </c>
      <c r="K37" s="107">
        <v>1.6</v>
      </c>
      <c r="L37" s="117">
        <f t="shared" si="1"/>
        <v>0.53248000000000018</v>
      </c>
      <c r="M37" s="115">
        <v>0.6</v>
      </c>
      <c r="N37" s="116">
        <v>2.5</v>
      </c>
      <c r="O37" s="107">
        <v>2.5</v>
      </c>
      <c r="P37" s="117">
        <f t="shared" si="2"/>
        <v>1.9500000000000002</v>
      </c>
      <c r="Q37" s="115">
        <v>0.4</v>
      </c>
      <c r="R37" s="116">
        <v>2.5</v>
      </c>
      <c r="S37" s="107">
        <v>2.5</v>
      </c>
      <c r="T37" s="117">
        <f t="shared" si="3"/>
        <v>1.3</v>
      </c>
      <c r="U37" s="115">
        <v>0.4</v>
      </c>
      <c r="V37" s="116">
        <v>1.6</v>
      </c>
      <c r="W37" s="107">
        <v>1.6</v>
      </c>
      <c r="X37" s="117">
        <f t="shared" si="4"/>
        <v>0.53248000000000018</v>
      </c>
      <c r="Y37" s="115">
        <v>0.4</v>
      </c>
      <c r="Z37" s="116">
        <v>2.8</v>
      </c>
      <c r="AA37" s="107">
        <v>2.8</v>
      </c>
      <c r="AB37" s="117">
        <f t="shared" si="8"/>
        <v>1.6307199999999999</v>
      </c>
    </row>
    <row r="38" spans="1:28">
      <c r="A38" s="160"/>
      <c r="B38" s="3"/>
      <c r="C38" s="105"/>
      <c r="D38" s="6"/>
      <c r="E38" s="115">
        <v>0.4</v>
      </c>
      <c r="F38" s="116">
        <v>1.1000000000000001</v>
      </c>
      <c r="G38" s="107">
        <v>1.1000000000000001</v>
      </c>
      <c r="H38" s="117">
        <f t="shared" si="0"/>
        <v>0.25168000000000007</v>
      </c>
      <c r="I38" s="118">
        <v>0.4</v>
      </c>
      <c r="J38" s="116">
        <v>1.2</v>
      </c>
      <c r="K38" s="107">
        <v>1.2</v>
      </c>
      <c r="L38" s="107">
        <f t="shared" si="1"/>
        <v>0.29952000000000001</v>
      </c>
      <c r="M38" s="115">
        <v>0.4</v>
      </c>
      <c r="N38" s="116">
        <v>1.4</v>
      </c>
      <c r="O38" s="107">
        <v>1.4</v>
      </c>
      <c r="P38" s="107">
        <f t="shared" si="2"/>
        <v>0.40767999999999999</v>
      </c>
      <c r="Q38" s="115">
        <v>0.5</v>
      </c>
      <c r="R38" s="116">
        <v>3.1</v>
      </c>
      <c r="S38" s="107">
        <v>3.1</v>
      </c>
      <c r="T38" s="117">
        <f t="shared" si="3"/>
        <v>2.4986000000000006</v>
      </c>
      <c r="U38" s="115"/>
      <c r="V38" s="116"/>
      <c r="W38" s="107"/>
      <c r="X38" s="107"/>
      <c r="Y38" s="115"/>
      <c r="Z38" s="116"/>
      <c r="AA38" s="107"/>
      <c r="AB38" s="117"/>
    </row>
    <row r="39" spans="1:28">
      <c r="A39" s="160"/>
      <c r="B39" s="4">
        <v>164</v>
      </c>
      <c r="C39" s="104">
        <f t="shared" si="6"/>
        <v>7.2602400000000014</v>
      </c>
      <c r="D39" s="7">
        <v>3</v>
      </c>
      <c r="E39" s="110">
        <v>0.2</v>
      </c>
      <c r="F39" s="111">
        <v>6.5</v>
      </c>
      <c r="G39" s="111">
        <v>6.5</v>
      </c>
      <c r="H39" s="112">
        <f t="shared" si="0"/>
        <v>4.394000000000001</v>
      </c>
      <c r="I39" s="113">
        <v>0.2</v>
      </c>
      <c r="J39" s="111">
        <v>4</v>
      </c>
      <c r="K39" s="111">
        <v>4</v>
      </c>
      <c r="L39" s="114">
        <f t="shared" si="1"/>
        <v>1.6640000000000001</v>
      </c>
      <c r="M39" s="110">
        <v>0.2</v>
      </c>
      <c r="N39" s="111">
        <v>3.4</v>
      </c>
      <c r="O39" s="111">
        <v>3.4</v>
      </c>
      <c r="P39" s="114">
        <f t="shared" si="2"/>
        <v>1.20224</v>
      </c>
      <c r="Q39" s="110"/>
      <c r="R39" s="111"/>
      <c r="S39" s="111"/>
      <c r="T39" s="114"/>
      <c r="U39" s="110"/>
      <c r="V39" s="111"/>
      <c r="W39" s="111"/>
      <c r="X39" s="114"/>
      <c r="Y39" s="110"/>
      <c r="Z39" s="111"/>
      <c r="AA39" s="111"/>
      <c r="AB39" s="114"/>
    </row>
    <row r="40" spans="1:28">
      <c r="A40" s="160"/>
      <c r="B40" s="3">
        <v>165</v>
      </c>
      <c r="C40" s="105">
        <f t="shared" si="6"/>
        <v>62.964199999999991</v>
      </c>
      <c r="D40" s="6">
        <v>2</v>
      </c>
      <c r="E40" s="115">
        <v>4.5</v>
      </c>
      <c r="F40" s="116">
        <v>3.3</v>
      </c>
      <c r="G40" s="107">
        <v>8.1</v>
      </c>
      <c r="H40" s="117">
        <f t="shared" si="0"/>
        <v>62.548199999999994</v>
      </c>
      <c r="I40" s="118">
        <v>0.2</v>
      </c>
      <c r="J40" s="116">
        <v>2</v>
      </c>
      <c r="K40" s="107">
        <v>2</v>
      </c>
      <c r="L40" s="117">
        <f t="shared" si="1"/>
        <v>0.41600000000000004</v>
      </c>
      <c r="M40" s="115"/>
      <c r="N40" s="116"/>
      <c r="O40" s="107"/>
      <c r="P40" s="117"/>
      <c r="Q40" s="115"/>
      <c r="R40" s="116"/>
      <c r="S40" s="107"/>
      <c r="T40" s="117"/>
      <c r="U40" s="115"/>
      <c r="V40" s="116"/>
      <c r="W40" s="107"/>
      <c r="X40" s="117"/>
      <c r="Y40" s="115"/>
      <c r="Z40" s="116"/>
      <c r="AA40" s="107"/>
      <c r="AB40" s="117"/>
    </row>
    <row r="41" spans="1:28">
      <c r="A41" s="160"/>
      <c r="B41" s="4">
        <v>166</v>
      </c>
      <c r="C41" s="104">
        <f t="shared" si="6"/>
        <v>0.80080000000000007</v>
      </c>
      <c r="D41" s="7">
        <v>5</v>
      </c>
      <c r="E41" s="110">
        <v>0.2</v>
      </c>
      <c r="F41" s="111">
        <v>1.3</v>
      </c>
      <c r="G41" s="111">
        <v>1.3</v>
      </c>
      <c r="H41" s="114">
        <f t="shared" si="0"/>
        <v>0.17576000000000006</v>
      </c>
      <c r="I41" s="113">
        <v>0.2</v>
      </c>
      <c r="J41" s="111">
        <v>1.2</v>
      </c>
      <c r="K41" s="111">
        <v>1.2</v>
      </c>
      <c r="L41" s="114">
        <f t="shared" si="1"/>
        <v>0.14976</v>
      </c>
      <c r="M41" s="110">
        <v>0.2</v>
      </c>
      <c r="N41" s="111">
        <v>1.2</v>
      </c>
      <c r="O41" s="111">
        <v>1.2</v>
      </c>
      <c r="P41" s="114">
        <f t="shared" si="2"/>
        <v>0.14976</v>
      </c>
      <c r="Q41" s="110">
        <v>0.2</v>
      </c>
      <c r="R41" s="111">
        <v>1.2</v>
      </c>
      <c r="S41" s="111">
        <v>1.2</v>
      </c>
      <c r="T41" s="114">
        <f t="shared" ref="T41:T44" si="10">R41*S41*Q41*0.52</f>
        <v>0.14976</v>
      </c>
      <c r="U41" s="110">
        <v>0.2</v>
      </c>
      <c r="V41" s="111">
        <v>1.3</v>
      </c>
      <c r="W41" s="111">
        <v>1.3</v>
      </c>
      <c r="X41" s="114">
        <f t="shared" ref="X41:X44" si="11">V41*W41*U41*0.52</f>
        <v>0.17576000000000006</v>
      </c>
      <c r="Y41" s="110"/>
      <c r="Z41" s="111"/>
      <c r="AA41" s="111"/>
      <c r="AB41" s="114"/>
    </row>
    <row r="42" spans="1:28">
      <c r="A42" s="160"/>
      <c r="B42" s="3">
        <v>167</v>
      </c>
      <c r="C42" s="105">
        <f t="shared" si="6"/>
        <v>9.2476800000000026</v>
      </c>
      <c r="D42" s="6">
        <v>6</v>
      </c>
      <c r="E42" s="115">
        <v>1.9</v>
      </c>
      <c r="F42" s="116">
        <v>2.8</v>
      </c>
      <c r="G42" s="107">
        <v>2.8</v>
      </c>
      <c r="H42" s="117">
        <f t="shared" si="0"/>
        <v>7.745919999999999</v>
      </c>
      <c r="I42" s="118">
        <v>0.4</v>
      </c>
      <c r="J42" s="116">
        <v>1.7</v>
      </c>
      <c r="K42" s="107">
        <v>1.7</v>
      </c>
      <c r="L42" s="117">
        <f t="shared" si="1"/>
        <v>0.60111999999999999</v>
      </c>
      <c r="M42" s="115">
        <v>0.2</v>
      </c>
      <c r="N42" s="116">
        <v>1.7</v>
      </c>
      <c r="O42" s="107">
        <v>1.7</v>
      </c>
      <c r="P42" s="117">
        <f t="shared" si="2"/>
        <v>0.30055999999999999</v>
      </c>
      <c r="Q42" s="115">
        <v>0.2</v>
      </c>
      <c r="R42" s="116">
        <v>1.7</v>
      </c>
      <c r="S42" s="107">
        <v>1.7</v>
      </c>
      <c r="T42" s="117">
        <f t="shared" si="10"/>
        <v>0.30055999999999999</v>
      </c>
      <c r="U42" s="115">
        <v>0.2</v>
      </c>
      <c r="V42" s="116">
        <v>1.2</v>
      </c>
      <c r="W42" s="107">
        <v>1.2</v>
      </c>
      <c r="X42" s="117">
        <f t="shared" si="11"/>
        <v>0.14976</v>
      </c>
      <c r="Y42" s="115">
        <v>0.2</v>
      </c>
      <c r="Z42" s="116">
        <v>1.2</v>
      </c>
      <c r="AA42" s="107">
        <v>1.2</v>
      </c>
      <c r="AB42" s="117">
        <f t="shared" ref="AB42:AB44" si="12">Z42*AA42*Y42*0.52</f>
        <v>0.14976</v>
      </c>
    </row>
    <row r="43" spans="1:28">
      <c r="A43" s="160"/>
      <c r="B43" s="4">
        <v>168</v>
      </c>
      <c r="C43" s="104">
        <f t="shared" si="6"/>
        <v>11.474319999999997</v>
      </c>
      <c r="D43" s="7">
        <v>6</v>
      </c>
      <c r="E43" s="110">
        <v>1</v>
      </c>
      <c r="F43" s="111">
        <v>4.3</v>
      </c>
      <c r="G43" s="111">
        <v>4.3</v>
      </c>
      <c r="H43" s="112">
        <f t="shared" si="0"/>
        <v>9.6147999999999989</v>
      </c>
      <c r="I43" s="113">
        <v>0.4</v>
      </c>
      <c r="J43" s="111">
        <v>1.7</v>
      </c>
      <c r="K43" s="111">
        <v>1.7</v>
      </c>
      <c r="L43" s="114">
        <f t="shared" si="1"/>
        <v>0.60111999999999999</v>
      </c>
      <c r="M43" s="110">
        <v>0.4</v>
      </c>
      <c r="N43" s="111">
        <v>1.1000000000000001</v>
      </c>
      <c r="O43" s="111">
        <v>1.1000000000000001</v>
      </c>
      <c r="P43" s="114">
        <f t="shared" si="2"/>
        <v>0.25168000000000007</v>
      </c>
      <c r="Q43" s="110">
        <v>0.4</v>
      </c>
      <c r="R43" s="111">
        <v>1.2</v>
      </c>
      <c r="S43" s="111">
        <v>1.2</v>
      </c>
      <c r="T43" s="114">
        <f t="shared" si="10"/>
        <v>0.29952000000000001</v>
      </c>
      <c r="U43" s="110">
        <v>0.4</v>
      </c>
      <c r="V43" s="111">
        <v>1.2</v>
      </c>
      <c r="W43" s="111">
        <v>1.2</v>
      </c>
      <c r="X43" s="114">
        <f t="shared" si="11"/>
        <v>0.29952000000000001</v>
      </c>
      <c r="Y43" s="110">
        <v>0.4</v>
      </c>
      <c r="Z43" s="111">
        <v>1.4</v>
      </c>
      <c r="AA43" s="111">
        <v>1.4</v>
      </c>
      <c r="AB43" s="114">
        <f t="shared" si="12"/>
        <v>0.40767999999999999</v>
      </c>
    </row>
    <row r="44" spans="1:28">
      <c r="A44" s="160"/>
      <c r="B44" s="3">
        <v>169</v>
      </c>
      <c r="C44" s="105">
        <f t="shared" si="6"/>
        <v>1.7045600000000003</v>
      </c>
      <c r="D44" s="6">
        <v>6</v>
      </c>
      <c r="E44" s="115">
        <v>0.6</v>
      </c>
      <c r="F44" s="116">
        <v>1.7</v>
      </c>
      <c r="G44" s="107">
        <v>1.7</v>
      </c>
      <c r="H44" s="117">
        <f t="shared" si="0"/>
        <v>0.90167999999999993</v>
      </c>
      <c r="I44" s="118">
        <v>0.2</v>
      </c>
      <c r="J44" s="116">
        <v>1.2</v>
      </c>
      <c r="K44" s="107">
        <v>1.2</v>
      </c>
      <c r="L44" s="117">
        <f t="shared" si="1"/>
        <v>0.14976</v>
      </c>
      <c r="M44" s="115">
        <v>0.2</v>
      </c>
      <c r="N44" s="116">
        <v>1.2</v>
      </c>
      <c r="O44" s="107">
        <v>1.2</v>
      </c>
      <c r="P44" s="117">
        <f t="shared" si="2"/>
        <v>0.14976</v>
      </c>
      <c r="Q44" s="115">
        <v>0.2</v>
      </c>
      <c r="R44" s="116">
        <v>1.2</v>
      </c>
      <c r="S44" s="107">
        <v>1.2</v>
      </c>
      <c r="T44" s="117">
        <f t="shared" si="10"/>
        <v>0.14976</v>
      </c>
      <c r="U44" s="115">
        <v>0.2</v>
      </c>
      <c r="V44" s="116">
        <v>1.4</v>
      </c>
      <c r="W44" s="107">
        <v>1.4</v>
      </c>
      <c r="X44" s="117">
        <f t="shared" si="11"/>
        <v>0.20383999999999999</v>
      </c>
      <c r="Y44" s="115">
        <v>0.2</v>
      </c>
      <c r="Z44" s="116">
        <v>1.2</v>
      </c>
      <c r="AA44" s="107">
        <v>1.2</v>
      </c>
      <c r="AB44" s="117">
        <f t="shared" si="12"/>
        <v>0.14976</v>
      </c>
    </row>
    <row r="45" spans="1:28">
      <c r="A45" s="160"/>
      <c r="B45" s="4">
        <v>170</v>
      </c>
      <c r="C45" s="104">
        <f t="shared" si="6"/>
        <v>4.4054400000000005</v>
      </c>
      <c r="D45" s="7">
        <v>3</v>
      </c>
      <c r="E45" s="110">
        <v>0.4</v>
      </c>
      <c r="F45" s="111">
        <v>4.3</v>
      </c>
      <c r="G45" s="111">
        <v>4.4000000000000004</v>
      </c>
      <c r="H45" s="112">
        <f t="shared" si="0"/>
        <v>3.9353600000000011</v>
      </c>
      <c r="I45" s="113">
        <v>0.2</v>
      </c>
      <c r="J45" s="111">
        <v>1.4</v>
      </c>
      <c r="K45" s="111">
        <v>1.4</v>
      </c>
      <c r="L45" s="114">
        <f t="shared" si="1"/>
        <v>0.20383999999999999</v>
      </c>
      <c r="M45" s="110">
        <v>0.2</v>
      </c>
      <c r="N45" s="111">
        <v>1.6</v>
      </c>
      <c r="O45" s="111">
        <v>1.6</v>
      </c>
      <c r="P45" s="114">
        <f t="shared" si="2"/>
        <v>0.26624000000000009</v>
      </c>
      <c r="Q45" s="110"/>
      <c r="R45" s="111"/>
      <c r="S45" s="111"/>
      <c r="T45" s="114"/>
      <c r="U45" s="110"/>
      <c r="V45" s="111"/>
      <c r="W45" s="111"/>
      <c r="X45" s="114"/>
      <c r="Y45" s="110"/>
      <c r="Z45" s="111"/>
      <c r="AA45" s="111"/>
      <c r="AB45" s="114"/>
    </row>
    <row r="46" spans="1:28">
      <c r="A46" s="160"/>
      <c r="B46" s="3">
        <v>171</v>
      </c>
      <c r="C46" s="105">
        <f>SUM(H46:H47,L46:L47,P46:P47,T46:T47,X46:X47,AB46:AB47)</f>
        <v>9.2410399999999999</v>
      </c>
      <c r="D46" s="6">
        <v>10</v>
      </c>
      <c r="E46" s="115">
        <v>1</v>
      </c>
      <c r="F46" s="116">
        <v>3.5</v>
      </c>
      <c r="G46" s="107">
        <v>3.5</v>
      </c>
      <c r="H46" s="117">
        <f t="shared" si="0"/>
        <v>6.37</v>
      </c>
      <c r="I46" s="118">
        <v>0.8</v>
      </c>
      <c r="J46" s="116">
        <v>3.9</v>
      </c>
      <c r="K46" s="107">
        <v>3.9</v>
      </c>
      <c r="L46" s="117">
        <v>0.4</v>
      </c>
      <c r="M46" s="115">
        <v>0.4</v>
      </c>
      <c r="N46" s="116">
        <v>1.5</v>
      </c>
      <c r="O46" s="107">
        <v>1.5</v>
      </c>
      <c r="P46" s="117">
        <f t="shared" si="2"/>
        <v>0.46800000000000003</v>
      </c>
      <c r="Q46" s="115">
        <v>0.4</v>
      </c>
      <c r="R46" s="116">
        <v>1.5</v>
      </c>
      <c r="S46" s="107">
        <v>1.5</v>
      </c>
      <c r="T46" s="117">
        <f t="shared" ref="T46:T48" si="13">R46*S46*Q46*0.52</f>
        <v>0.46800000000000003</v>
      </c>
      <c r="U46" s="115">
        <v>0.4</v>
      </c>
      <c r="V46" s="116">
        <v>1.5</v>
      </c>
      <c r="W46" s="107">
        <v>1.5</v>
      </c>
      <c r="X46" s="117">
        <f t="shared" ref="X46:X48" si="14">V46*W46*U46*0.52</f>
        <v>0.46800000000000003</v>
      </c>
      <c r="Y46" s="115">
        <v>0.4</v>
      </c>
      <c r="Z46" s="116">
        <v>1.5</v>
      </c>
      <c r="AA46" s="107">
        <v>1.5</v>
      </c>
      <c r="AB46" s="117">
        <f t="shared" ref="AB46:AB48" si="15">Z46*AA46*Y46*0.52</f>
        <v>0.46800000000000003</v>
      </c>
    </row>
    <row r="47" spans="1:28">
      <c r="A47" s="160"/>
      <c r="B47" s="3"/>
      <c r="C47" s="105"/>
      <c r="D47" s="6"/>
      <c r="E47" s="115">
        <v>0.2</v>
      </c>
      <c r="F47" s="116">
        <v>1.2</v>
      </c>
      <c r="G47" s="107">
        <v>1.2</v>
      </c>
      <c r="H47" s="117">
        <f t="shared" ref="H47" si="16">F47*G47*E47*0.52</f>
        <v>0.14976</v>
      </c>
      <c r="I47" s="115">
        <v>0.2</v>
      </c>
      <c r="J47" s="116">
        <v>1.2</v>
      </c>
      <c r="K47" s="107">
        <v>1.2</v>
      </c>
      <c r="L47" s="117">
        <f t="shared" ref="L47" si="17">J47*K47*I47*0.52</f>
        <v>0.14976</v>
      </c>
      <c r="M47" s="115">
        <v>0.2</v>
      </c>
      <c r="N47" s="116">
        <v>1.2</v>
      </c>
      <c r="O47" s="107">
        <v>1.2</v>
      </c>
      <c r="P47" s="117">
        <f t="shared" ref="P47" si="18">N47*O47*M47*0.52</f>
        <v>0.14976</v>
      </c>
      <c r="Q47" s="115">
        <v>0.2</v>
      </c>
      <c r="R47" s="116">
        <v>1.2</v>
      </c>
      <c r="S47" s="107">
        <v>1.2</v>
      </c>
      <c r="T47" s="117">
        <f t="shared" ref="T47" si="19">R47*S47*Q47*0.52</f>
        <v>0.14976</v>
      </c>
      <c r="U47" s="115"/>
      <c r="V47" s="116"/>
      <c r="W47" s="107"/>
      <c r="X47" s="117"/>
      <c r="Y47" s="115"/>
      <c r="Z47" s="116"/>
      <c r="AA47" s="107"/>
      <c r="AB47" s="117"/>
    </row>
    <row r="48" spans="1:28">
      <c r="A48" s="160"/>
      <c r="B48" s="4">
        <v>172</v>
      </c>
      <c r="C48" s="104">
        <f>SUM(H48:H49,L48,P48,T48,X48,AB48)</f>
        <v>10.474880000000002</v>
      </c>
      <c r="D48" s="7">
        <v>7</v>
      </c>
      <c r="E48" s="110">
        <v>1.3</v>
      </c>
      <c r="F48" s="111">
        <v>2.8</v>
      </c>
      <c r="G48" s="111">
        <v>2.8</v>
      </c>
      <c r="H48" s="112">
        <f t="shared" si="0"/>
        <v>5.2998399999999997</v>
      </c>
      <c r="I48" s="113">
        <v>0.8</v>
      </c>
      <c r="J48" s="111">
        <v>3</v>
      </c>
      <c r="K48" s="111">
        <v>3</v>
      </c>
      <c r="L48" s="114">
        <f t="shared" si="1"/>
        <v>3.7440000000000002</v>
      </c>
      <c r="M48" s="110">
        <v>0.4</v>
      </c>
      <c r="N48" s="111">
        <v>2</v>
      </c>
      <c r="O48" s="111">
        <v>2</v>
      </c>
      <c r="P48" s="114">
        <f t="shared" si="2"/>
        <v>0.83200000000000007</v>
      </c>
      <c r="Q48" s="110">
        <v>0.2</v>
      </c>
      <c r="R48" s="111">
        <v>1.2</v>
      </c>
      <c r="S48" s="111">
        <v>1.2</v>
      </c>
      <c r="T48" s="114">
        <f t="shared" si="13"/>
        <v>0.14976</v>
      </c>
      <c r="U48" s="110">
        <v>0.2</v>
      </c>
      <c r="V48" s="111">
        <v>1.2</v>
      </c>
      <c r="W48" s="111">
        <v>1.2</v>
      </c>
      <c r="X48" s="114">
        <f t="shared" si="14"/>
        <v>0.14976</v>
      </c>
      <c r="Y48" s="110">
        <v>0.2</v>
      </c>
      <c r="Z48" s="111">
        <v>1.2</v>
      </c>
      <c r="AA48" s="111">
        <v>1.2</v>
      </c>
      <c r="AB48" s="114">
        <f t="shared" si="15"/>
        <v>0.14976</v>
      </c>
    </row>
    <row r="49" spans="1:28">
      <c r="A49" s="160"/>
      <c r="B49" s="4"/>
      <c r="C49" s="104"/>
      <c r="D49" s="7"/>
      <c r="E49" s="110">
        <v>0.2</v>
      </c>
      <c r="F49" s="111">
        <v>1.2</v>
      </c>
      <c r="G49" s="111">
        <v>1.2</v>
      </c>
      <c r="H49" s="114">
        <f t="shared" si="0"/>
        <v>0.14976</v>
      </c>
      <c r="I49" s="113"/>
      <c r="J49" s="111"/>
      <c r="K49" s="106"/>
      <c r="L49" s="106"/>
      <c r="M49" s="110"/>
      <c r="N49" s="111"/>
      <c r="O49" s="106"/>
      <c r="P49" s="106"/>
      <c r="Q49" s="110"/>
      <c r="R49" s="111"/>
      <c r="S49" s="106"/>
      <c r="T49" s="106"/>
      <c r="U49" s="110"/>
      <c r="V49" s="111"/>
      <c r="W49" s="106"/>
      <c r="X49" s="106"/>
      <c r="Y49" s="110"/>
      <c r="Z49" s="111"/>
      <c r="AA49" s="106"/>
      <c r="AB49" s="106"/>
    </row>
    <row r="50" spans="1:28">
      <c r="A50" s="160"/>
      <c r="B50" s="3">
        <v>173</v>
      </c>
      <c r="C50" s="105">
        <f t="shared" si="6"/>
        <v>1.20224</v>
      </c>
      <c r="D50" s="6">
        <v>4</v>
      </c>
      <c r="E50" s="115">
        <v>0.2</v>
      </c>
      <c r="F50" s="116">
        <v>1.7</v>
      </c>
      <c r="G50" s="107">
        <v>1.7</v>
      </c>
      <c r="H50" s="117">
        <f t="shared" si="0"/>
        <v>0.30055999999999999</v>
      </c>
      <c r="I50" s="115">
        <v>0.2</v>
      </c>
      <c r="J50" s="116">
        <v>1.7</v>
      </c>
      <c r="K50" s="107">
        <v>1.7</v>
      </c>
      <c r="L50" s="117">
        <f t="shared" si="1"/>
        <v>0.30055999999999999</v>
      </c>
      <c r="M50" s="115">
        <v>0.2</v>
      </c>
      <c r="N50" s="116">
        <v>1.7</v>
      </c>
      <c r="O50" s="107">
        <v>1.7</v>
      </c>
      <c r="P50" s="117">
        <f t="shared" si="2"/>
        <v>0.30055999999999999</v>
      </c>
      <c r="Q50" s="115">
        <v>0.2</v>
      </c>
      <c r="R50" s="116">
        <v>1.7</v>
      </c>
      <c r="S50" s="107">
        <v>1.7</v>
      </c>
      <c r="T50" s="117">
        <f t="shared" ref="T50:T51" si="20">R50*S50*Q50*0.52</f>
        <v>0.30055999999999999</v>
      </c>
      <c r="U50" s="115"/>
      <c r="V50" s="116"/>
      <c r="W50" s="107"/>
      <c r="X50" s="117"/>
      <c r="Y50" s="115"/>
      <c r="Z50" s="116"/>
      <c r="AA50" s="107"/>
      <c r="AB50" s="117"/>
    </row>
    <row r="51" spans="1:28">
      <c r="A51" s="160"/>
      <c r="B51" s="4">
        <v>174</v>
      </c>
      <c r="C51" s="104">
        <f>SUM(H51:H52,L51:L52,P51:P52,T51,X51,AB51)</f>
        <v>5.2166400000000017</v>
      </c>
      <c r="D51" s="7">
        <v>7</v>
      </c>
      <c r="E51" s="110">
        <v>0.6</v>
      </c>
      <c r="F51" s="111">
        <v>1.6</v>
      </c>
      <c r="G51" s="111">
        <v>1.6</v>
      </c>
      <c r="H51" s="112">
        <f t="shared" si="0"/>
        <v>0.79872000000000021</v>
      </c>
      <c r="I51" s="110">
        <v>0.6</v>
      </c>
      <c r="J51" s="111">
        <v>1.6</v>
      </c>
      <c r="K51" s="111">
        <v>1.6</v>
      </c>
      <c r="L51" s="112">
        <f t="shared" si="1"/>
        <v>0.79872000000000021</v>
      </c>
      <c r="M51" s="110">
        <v>0.6</v>
      </c>
      <c r="N51" s="111">
        <v>1.6</v>
      </c>
      <c r="O51" s="111">
        <v>1.6</v>
      </c>
      <c r="P51" s="112">
        <f t="shared" si="2"/>
        <v>0.79872000000000021</v>
      </c>
      <c r="Q51" s="110">
        <v>0.6</v>
      </c>
      <c r="R51" s="111">
        <v>1.6</v>
      </c>
      <c r="S51" s="111">
        <v>1.6</v>
      </c>
      <c r="T51" s="112">
        <f t="shared" si="20"/>
        <v>0.79872000000000021</v>
      </c>
      <c r="U51" s="110"/>
      <c r="V51" s="111"/>
      <c r="W51" s="111"/>
      <c r="X51" s="114"/>
      <c r="Y51" s="110"/>
      <c r="Z51" s="111"/>
      <c r="AA51" s="111"/>
      <c r="AB51" s="114"/>
    </row>
    <row r="52" spans="1:28">
      <c r="A52" s="160"/>
      <c r="B52" s="4"/>
      <c r="C52" s="104"/>
      <c r="D52" s="7"/>
      <c r="E52" s="110">
        <v>0.4</v>
      </c>
      <c r="F52" s="111">
        <v>1.8</v>
      </c>
      <c r="G52" s="106">
        <v>1.8</v>
      </c>
      <c r="H52" s="112">
        <f t="shared" si="0"/>
        <v>0.67392000000000019</v>
      </c>
      <c r="I52" s="110">
        <v>0.4</v>
      </c>
      <c r="J52" s="111">
        <v>1.8</v>
      </c>
      <c r="K52" s="106">
        <v>1.8</v>
      </c>
      <c r="L52" s="112">
        <f t="shared" si="1"/>
        <v>0.67392000000000019</v>
      </c>
      <c r="M52" s="110">
        <v>0.4</v>
      </c>
      <c r="N52" s="111">
        <v>1.8</v>
      </c>
      <c r="O52" s="106">
        <v>1.8</v>
      </c>
      <c r="P52" s="112">
        <f t="shared" si="2"/>
        <v>0.67392000000000019</v>
      </c>
      <c r="Q52" s="110"/>
      <c r="R52" s="111"/>
      <c r="S52" s="106"/>
      <c r="T52" s="106"/>
      <c r="U52" s="110"/>
      <c r="V52" s="111"/>
      <c r="W52" s="106"/>
      <c r="X52" s="106"/>
      <c r="Y52" s="110"/>
      <c r="Z52" s="111"/>
      <c r="AA52" s="106"/>
      <c r="AB52" s="106"/>
    </row>
    <row r="53" spans="1:28">
      <c r="A53" s="160"/>
      <c r="B53" s="3">
        <v>175</v>
      </c>
      <c r="C53" s="105">
        <f>SUM(H53:H53,L53:L53,P53:P53,T53,X53,AB53)</f>
        <v>3.9000000000000004</v>
      </c>
      <c r="D53" s="6">
        <v>6</v>
      </c>
      <c r="E53" s="115">
        <v>0.4</v>
      </c>
      <c r="F53" s="116">
        <v>2</v>
      </c>
      <c r="G53" s="107">
        <v>2</v>
      </c>
      <c r="H53" s="117">
        <f t="shared" si="0"/>
        <v>0.83200000000000007</v>
      </c>
      <c r="I53" s="115">
        <v>0.4</v>
      </c>
      <c r="J53" s="116">
        <v>2</v>
      </c>
      <c r="K53" s="107">
        <v>2</v>
      </c>
      <c r="L53" s="117">
        <f t="shared" si="1"/>
        <v>0.83200000000000007</v>
      </c>
      <c r="M53" s="115">
        <v>0.4</v>
      </c>
      <c r="N53" s="116">
        <v>2</v>
      </c>
      <c r="O53" s="107">
        <v>2</v>
      </c>
      <c r="P53" s="117">
        <f t="shared" si="2"/>
        <v>0.83200000000000007</v>
      </c>
      <c r="Q53" s="115">
        <v>0.4</v>
      </c>
      <c r="R53" s="116">
        <v>1.5</v>
      </c>
      <c r="S53" s="107">
        <v>1.5</v>
      </c>
      <c r="T53" s="117">
        <f t="shared" ref="T53" si="21">R53*S53*Q53*0.52</f>
        <v>0.46800000000000003</v>
      </c>
      <c r="U53" s="115">
        <v>0.4</v>
      </c>
      <c r="V53" s="116">
        <v>1.5</v>
      </c>
      <c r="W53" s="107">
        <v>1.5</v>
      </c>
      <c r="X53" s="117">
        <f t="shared" ref="X53" si="22">V53*W53*U53*0.52</f>
        <v>0.46800000000000003</v>
      </c>
      <c r="Y53" s="115">
        <v>0.4</v>
      </c>
      <c r="Z53" s="116">
        <v>1.5</v>
      </c>
      <c r="AA53" s="107">
        <v>1.5</v>
      </c>
      <c r="AB53" s="117">
        <f t="shared" ref="AB53" si="23">Z53*AA53*Y53*0.52</f>
        <v>0.46800000000000003</v>
      </c>
    </row>
    <row r="54" spans="1:28">
      <c r="A54" s="160"/>
      <c r="B54" s="4">
        <v>176</v>
      </c>
      <c r="C54" s="104">
        <f>SUM(H54:H55,L54:L55,P54:P55,T54:T55,X54:X55,AB54:AB55)</f>
        <v>8.7380800000000001</v>
      </c>
      <c r="D54" s="7">
        <v>8</v>
      </c>
      <c r="E54" s="110">
        <v>4.3</v>
      </c>
      <c r="F54" s="111">
        <v>1.4</v>
      </c>
      <c r="G54" s="111">
        <v>1.4</v>
      </c>
      <c r="H54" s="112">
        <f t="shared" si="0"/>
        <v>4.3825599999999998</v>
      </c>
      <c r="I54" s="113">
        <v>0.6</v>
      </c>
      <c r="J54" s="111">
        <v>1.8</v>
      </c>
      <c r="K54" s="111">
        <v>1.8</v>
      </c>
      <c r="L54" s="114">
        <f t="shared" si="1"/>
        <v>1.01088</v>
      </c>
      <c r="M54" s="113">
        <v>0.6</v>
      </c>
      <c r="N54" s="111">
        <v>1.8</v>
      </c>
      <c r="O54" s="111">
        <v>1.8</v>
      </c>
      <c r="P54" s="114">
        <f t="shared" si="2"/>
        <v>1.01088</v>
      </c>
      <c r="Q54" s="113">
        <v>0.6</v>
      </c>
      <c r="R54" s="111">
        <v>1.8</v>
      </c>
      <c r="S54" s="111">
        <v>1.8</v>
      </c>
      <c r="T54" s="114">
        <f t="shared" ref="T54:T56" si="24">R54*S54*Q54*0.52</f>
        <v>1.01088</v>
      </c>
      <c r="U54" s="113">
        <v>0.6</v>
      </c>
      <c r="V54" s="111">
        <v>1.8</v>
      </c>
      <c r="W54" s="111">
        <v>1.8</v>
      </c>
      <c r="X54" s="114">
        <f t="shared" ref="X54" si="25">V54*W54*U54*0.52</f>
        <v>1.01088</v>
      </c>
      <c r="Y54" s="113"/>
      <c r="Z54" s="111"/>
      <c r="AA54" s="111"/>
      <c r="AB54" s="114"/>
    </row>
    <row r="55" spans="1:28">
      <c r="A55" s="160"/>
      <c r="B55" s="4"/>
      <c r="C55" s="104"/>
      <c r="D55" s="7"/>
      <c r="E55" s="110">
        <v>0.2</v>
      </c>
      <c r="F55" s="111">
        <v>1</v>
      </c>
      <c r="G55" s="106">
        <v>1</v>
      </c>
      <c r="H55" s="114">
        <f t="shared" si="0"/>
        <v>0.10400000000000001</v>
      </c>
      <c r="I55" s="110">
        <v>0.2</v>
      </c>
      <c r="J55" s="111">
        <v>1</v>
      </c>
      <c r="K55" s="106">
        <v>1</v>
      </c>
      <c r="L55" s="114">
        <f t="shared" si="1"/>
        <v>0.10400000000000001</v>
      </c>
      <c r="M55" s="110">
        <v>0.2</v>
      </c>
      <c r="N55" s="111">
        <v>1</v>
      </c>
      <c r="O55" s="106">
        <v>1</v>
      </c>
      <c r="P55" s="114">
        <f t="shared" si="2"/>
        <v>0.10400000000000001</v>
      </c>
      <c r="Q55" s="110"/>
      <c r="R55" s="111"/>
      <c r="S55" s="106"/>
      <c r="T55" s="114"/>
      <c r="U55" s="110"/>
      <c r="V55" s="111"/>
      <c r="W55" s="106"/>
      <c r="X55" s="114"/>
      <c r="Y55" s="110"/>
      <c r="Z55" s="111"/>
      <c r="AA55" s="106"/>
      <c r="AB55" s="114"/>
    </row>
    <row r="56" spans="1:28">
      <c r="A56" s="160"/>
      <c r="B56" s="3">
        <v>177</v>
      </c>
      <c r="C56" s="105">
        <f t="shared" si="6"/>
        <v>9.6865600000000001</v>
      </c>
      <c r="D56" s="6">
        <v>7</v>
      </c>
      <c r="E56" s="115">
        <v>0.6</v>
      </c>
      <c r="F56" s="116">
        <v>2.6</v>
      </c>
      <c r="G56" s="107">
        <v>2.6</v>
      </c>
      <c r="H56" s="117">
        <f t="shared" si="0"/>
        <v>2.1091199999999999</v>
      </c>
      <c r="I56" s="118">
        <v>1.4</v>
      </c>
      <c r="J56" s="116">
        <v>2.9</v>
      </c>
      <c r="K56" s="107">
        <v>2.9</v>
      </c>
      <c r="L56" s="117">
        <f t="shared" si="1"/>
        <v>6.1224799999999995</v>
      </c>
      <c r="M56" s="115">
        <v>0.2</v>
      </c>
      <c r="N56" s="116">
        <v>1.8</v>
      </c>
      <c r="O56" s="107">
        <v>1.8</v>
      </c>
      <c r="P56" s="117">
        <f t="shared" si="2"/>
        <v>0.33696000000000009</v>
      </c>
      <c r="Q56" s="115">
        <v>0.2</v>
      </c>
      <c r="R56" s="116">
        <v>2.5</v>
      </c>
      <c r="S56" s="107">
        <v>2.5</v>
      </c>
      <c r="T56" s="117">
        <f t="shared" si="24"/>
        <v>0.65</v>
      </c>
      <c r="U56" s="115">
        <v>0.2</v>
      </c>
      <c r="V56" s="116">
        <v>1.5</v>
      </c>
      <c r="W56" s="107">
        <v>1.5</v>
      </c>
      <c r="X56" s="117">
        <f t="shared" ref="X56" si="26">V56*W56*U56*0.52</f>
        <v>0.23400000000000001</v>
      </c>
      <c r="Y56" s="115">
        <v>0.2</v>
      </c>
      <c r="Z56" s="116">
        <v>1.5</v>
      </c>
      <c r="AA56" s="107">
        <v>1.5</v>
      </c>
      <c r="AB56" s="117">
        <f t="shared" ref="AB56" si="27">Z56*AA56*Y56*0.52</f>
        <v>0.23400000000000001</v>
      </c>
    </row>
    <row r="57" spans="1:28">
      <c r="A57" s="160"/>
      <c r="B57" s="3"/>
      <c r="C57" s="105"/>
      <c r="D57" s="6"/>
      <c r="E57" s="115">
        <v>0.2</v>
      </c>
      <c r="F57" s="116">
        <v>1.4</v>
      </c>
      <c r="G57" s="107">
        <v>1.4</v>
      </c>
      <c r="H57" s="117">
        <f t="shared" si="0"/>
        <v>0.20383999999999999</v>
      </c>
      <c r="I57" s="118"/>
      <c r="J57" s="116"/>
      <c r="K57" s="107"/>
      <c r="L57" s="107"/>
      <c r="M57" s="118"/>
      <c r="N57" s="116"/>
      <c r="O57" s="107"/>
      <c r="P57" s="107"/>
      <c r="Q57" s="118"/>
      <c r="R57" s="116"/>
      <c r="S57" s="107"/>
      <c r="T57" s="107"/>
      <c r="U57" s="118"/>
      <c r="V57" s="116"/>
      <c r="W57" s="107"/>
      <c r="X57" s="107"/>
      <c r="Y57" s="118"/>
      <c r="Z57" s="116"/>
      <c r="AA57" s="107"/>
      <c r="AB57" s="107"/>
    </row>
    <row r="58" spans="1:28">
      <c r="A58" s="160"/>
      <c r="B58" s="4">
        <v>178</v>
      </c>
      <c r="C58" s="104">
        <f t="shared" si="6"/>
        <v>2.1268000000000007</v>
      </c>
      <c r="D58" s="7">
        <v>6</v>
      </c>
      <c r="E58" s="110">
        <v>0.6</v>
      </c>
      <c r="F58" s="111">
        <v>2</v>
      </c>
      <c r="G58" s="111">
        <v>2</v>
      </c>
      <c r="H58" s="112">
        <f t="shared" si="0"/>
        <v>1.248</v>
      </c>
      <c r="I58" s="113">
        <v>0.2</v>
      </c>
      <c r="J58" s="111">
        <v>1.3</v>
      </c>
      <c r="K58" s="111">
        <v>1.3</v>
      </c>
      <c r="L58" s="114">
        <f t="shared" si="1"/>
        <v>0.17576000000000006</v>
      </c>
      <c r="M58" s="113">
        <v>0.2</v>
      </c>
      <c r="N58" s="111">
        <v>1.3</v>
      </c>
      <c r="O58" s="111">
        <v>1.3</v>
      </c>
      <c r="P58" s="114">
        <f t="shared" si="2"/>
        <v>0.17576000000000006</v>
      </c>
      <c r="Q58" s="113">
        <v>0.2</v>
      </c>
      <c r="R58" s="111">
        <v>1.3</v>
      </c>
      <c r="S58" s="111">
        <v>1.3</v>
      </c>
      <c r="T58" s="114">
        <f t="shared" ref="T58:T59" si="28">R58*S58*Q58*0.52</f>
        <v>0.17576000000000006</v>
      </c>
      <c r="U58" s="113">
        <v>0.2</v>
      </c>
      <c r="V58" s="111">
        <v>1.3</v>
      </c>
      <c r="W58" s="111">
        <v>1.3</v>
      </c>
      <c r="X58" s="114">
        <f t="shared" ref="X58:X59" si="29">V58*W58*U58*0.52</f>
        <v>0.17576000000000006</v>
      </c>
      <c r="Y58" s="113">
        <v>0.2</v>
      </c>
      <c r="Z58" s="111">
        <v>1.3</v>
      </c>
      <c r="AA58" s="111">
        <v>1.3</v>
      </c>
      <c r="AB58" s="114">
        <f t="shared" ref="AB58:AB59" si="30">Z58*AA58*Y58*0.52</f>
        <v>0.17576000000000006</v>
      </c>
    </row>
    <row r="59" spans="1:28">
      <c r="A59" s="160"/>
      <c r="B59" s="3">
        <v>179</v>
      </c>
      <c r="C59" s="105">
        <f t="shared" si="6"/>
        <v>4.42</v>
      </c>
      <c r="D59" s="6">
        <v>6</v>
      </c>
      <c r="E59" s="115">
        <v>1</v>
      </c>
      <c r="F59" s="116">
        <v>2.5</v>
      </c>
      <c r="G59" s="116">
        <v>2.5</v>
      </c>
      <c r="H59" s="117">
        <f t="shared" si="0"/>
        <v>3.25</v>
      </c>
      <c r="I59" s="118">
        <v>0.2</v>
      </c>
      <c r="J59" s="116">
        <v>1.5</v>
      </c>
      <c r="K59" s="107">
        <v>1.5</v>
      </c>
      <c r="L59" s="117">
        <f t="shared" si="1"/>
        <v>0.23400000000000001</v>
      </c>
      <c r="M59" s="118">
        <v>0.2</v>
      </c>
      <c r="N59" s="116">
        <v>1.5</v>
      </c>
      <c r="O59" s="107">
        <v>1.5</v>
      </c>
      <c r="P59" s="117">
        <f t="shared" si="2"/>
        <v>0.23400000000000001</v>
      </c>
      <c r="Q59" s="118">
        <v>0.2</v>
      </c>
      <c r="R59" s="116">
        <v>1.5</v>
      </c>
      <c r="S59" s="107">
        <v>1.5</v>
      </c>
      <c r="T59" s="117">
        <f t="shared" si="28"/>
        <v>0.23400000000000001</v>
      </c>
      <c r="U59" s="118">
        <v>0.2</v>
      </c>
      <c r="V59" s="116">
        <v>1.5</v>
      </c>
      <c r="W59" s="107">
        <v>1.5</v>
      </c>
      <c r="X59" s="117">
        <f t="shared" si="29"/>
        <v>0.23400000000000001</v>
      </c>
      <c r="Y59" s="118">
        <v>0.2</v>
      </c>
      <c r="Z59" s="116">
        <v>1.5</v>
      </c>
      <c r="AA59" s="107">
        <v>1.5</v>
      </c>
      <c r="AB59" s="117">
        <f t="shared" si="30"/>
        <v>0.23400000000000001</v>
      </c>
    </row>
    <row r="60" spans="1:28" ht="14.4" customHeight="1">
      <c r="A60" s="160"/>
      <c r="B60" s="4">
        <v>180</v>
      </c>
      <c r="C60" s="104">
        <f>SUM(H60:H61,L60:L61,P60:P61,T60:T61,X60:X61,AB60:AB61)</f>
        <v>33.069919999999996</v>
      </c>
      <c r="D60" s="7">
        <v>8</v>
      </c>
      <c r="E60" s="110">
        <v>2</v>
      </c>
      <c r="F60" s="111">
        <v>3.5</v>
      </c>
      <c r="G60" s="111">
        <v>3.5</v>
      </c>
      <c r="H60" s="112">
        <f t="shared" si="0"/>
        <v>12.74</v>
      </c>
      <c r="I60" s="113">
        <v>1.5</v>
      </c>
      <c r="J60" s="111">
        <v>4</v>
      </c>
      <c r="K60" s="111">
        <v>4</v>
      </c>
      <c r="L60" s="114">
        <f t="shared" si="1"/>
        <v>12.48</v>
      </c>
      <c r="M60" s="110">
        <v>1</v>
      </c>
      <c r="N60" s="111">
        <v>3</v>
      </c>
      <c r="O60" s="111">
        <v>3</v>
      </c>
      <c r="P60" s="114">
        <f t="shared" si="2"/>
        <v>4.68</v>
      </c>
      <c r="Q60" s="110">
        <v>0.5</v>
      </c>
      <c r="R60" s="111">
        <v>2</v>
      </c>
      <c r="S60" s="111">
        <v>2</v>
      </c>
      <c r="T60" s="114">
        <f t="shared" si="3"/>
        <v>1.04</v>
      </c>
      <c r="U60" s="110">
        <v>0.4</v>
      </c>
      <c r="V60" s="111">
        <v>1.6</v>
      </c>
      <c r="W60" s="111">
        <v>1.6</v>
      </c>
      <c r="X60" s="114">
        <f t="shared" si="4"/>
        <v>0.53248000000000018</v>
      </c>
      <c r="Y60" s="110">
        <v>0.4</v>
      </c>
      <c r="Z60" s="111">
        <v>1.6</v>
      </c>
      <c r="AA60" s="111">
        <v>1.6</v>
      </c>
      <c r="AB60" s="114">
        <f t="shared" si="8"/>
        <v>0.53248000000000018</v>
      </c>
    </row>
    <row r="61" spans="1:28" ht="14.4" customHeight="1">
      <c r="A61" s="134"/>
      <c r="B61" s="4"/>
      <c r="C61" s="104"/>
      <c r="D61" s="7"/>
      <c r="E61" s="110">
        <v>0.4</v>
      </c>
      <c r="F61" s="111">
        <v>1.6</v>
      </c>
      <c r="G61" s="111">
        <v>1.6</v>
      </c>
      <c r="H61" s="112">
        <f t="shared" si="0"/>
        <v>0.53248000000000018</v>
      </c>
      <c r="I61" s="110">
        <v>0.4</v>
      </c>
      <c r="J61" s="111">
        <v>1.6</v>
      </c>
      <c r="K61" s="111">
        <v>1.6</v>
      </c>
      <c r="L61" s="112">
        <f t="shared" si="1"/>
        <v>0.53248000000000018</v>
      </c>
      <c r="M61" s="110"/>
      <c r="N61" s="111"/>
      <c r="O61" s="111"/>
      <c r="P61" s="112"/>
      <c r="Q61" s="110"/>
      <c r="R61" s="111"/>
      <c r="S61" s="111"/>
      <c r="T61" s="112"/>
      <c r="U61" s="110"/>
      <c r="V61" s="111"/>
      <c r="W61" s="111"/>
      <c r="X61" s="112"/>
      <c r="Y61" s="110"/>
      <c r="Z61" s="111"/>
      <c r="AA61" s="111"/>
      <c r="AB61" s="112"/>
    </row>
    <row r="62" spans="1:28">
      <c r="A62" s="160" t="s">
        <v>67</v>
      </c>
      <c r="B62" s="3">
        <v>191</v>
      </c>
      <c r="C62" s="105" t="s">
        <v>68</v>
      </c>
      <c r="D62" s="105" t="s">
        <v>68</v>
      </c>
      <c r="E62" s="115"/>
      <c r="F62" s="116"/>
      <c r="G62" s="107"/>
      <c r="H62" s="117"/>
      <c r="I62" s="118"/>
      <c r="J62" s="116"/>
      <c r="K62" s="107"/>
      <c r="L62" s="117"/>
      <c r="M62" s="115"/>
      <c r="N62" s="116"/>
      <c r="O62" s="107"/>
      <c r="P62" s="117"/>
      <c r="Q62" s="115"/>
      <c r="R62" s="116"/>
      <c r="S62" s="107"/>
      <c r="T62" s="117"/>
      <c r="U62" s="115"/>
      <c r="V62" s="116"/>
      <c r="W62" s="107"/>
      <c r="X62" s="117"/>
      <c r="Y62" s="115"/>
      <c r="Z62" s="116"/>
      <c r="AA62" s="107"/>
      <c r="AB62" s="117"/>
    </row>
    <row r="63" spans="1:28">
      <c r="A63" s="160"/>
      <c r="B63" s="17">
        <v>192</v>
      </c>
      <c r="C63" s="108">
        <f t="shared" si="6"/>
        <v>5.441279999999999</v>
      </c>
      <c r="D63" s="34">
        <v>4</v>
      </c>
      <c r="E63" s="120">
        <v>0.6</v>
      </c>
      <c r="F63" s="121">
        <v>4</v>
      </c>
      <c r="G63" s="121">
        <v>4</v>
      </c>
      <c r="H63" s="122">
        <f t="shared" si="0"/>
        <v>4.992</v>
      </c>
      <c r="I63" s="123">
        <v>0.2</v>
      </c>
      <c r="J63" s="121">
        <v>1.2</v>
      </c>
      <c r="K63" s="121">
        <v>1.2</v>
      </c>
      <c r="L63" s="124">
        <f t="shared" si="1"/>
        <v>0.14976</v>
      </c>
      <c r="M63" s="123">
        <v>0.2</v>
      </c>
      <c r="N63" s="121">
        <v>1.2</v>
      </c>
      <c r="O63" s="121">
        <v>1.2</v>
      </c>
      <c r="P63" s="124">
        <f t="shared" si="2"/>
        <v>0.14976</v>
      </c>
      <c r="Q63" s="123">
        <v>0.2</v>
      </c>
      <c r="R63" s="121">
        <v>1.2</v>
      </c>
      <c r="S63" s="121">
        <v>1.2</v>
      </c>
      <c r="T63" s="124">
        <f t="shared" ref="T63:T105" si="31">R63*S63*Q63*0.52</f>
        <v>0.14976</v>
      </c>
      <c r="U63" s="120"/>
      <c r="V63" s="121"/>
      <c r="W63" s="121"/>
      <c r="X63" s="124"/>
      <c r="Y63" s="120"/>
      <c r="Z63" s="121"/>
      <c r="AA63" s="121"/>
      <c r="AB63" s="124"/>
    </row>
    <row r="64" spans="1:28">
      <c r="A64" s="160"/>
      <c r="B64" s="4">
        <v>193</v>
      </c>
      <c r="C64" s="105">
        <f>SUM(H64:H64,L64:L64,P64:P64,T64,X64,AB64)</f>
        <v>2.3337600000000007</v>
      </c>
      <c r="D64" s="6">
        <v>6</v>
      </c>
      <c r="E64" s="115">
        <v>0.4</v>
      </c>
      <c r="F64" s="116">
        <v>1.8</v>
      </c>
      <c r="G64" s="107">
        <v>1.8</v>
      </c>
      <c r="H64" s="117">
        <f t="shared" si="0"/>
        <v>0.67392000000000019</v>
      </c>
      <c r="I64" s="115">
        <v>0.4</v>
      </c>
      <c r="J64" s="116">
        <v>1.8</v>
      </c>
      <c r="K64" s="107">
        <v>1.8</v>
      </c>
      <c r="L64" s="117">
        <f t="shared" si="1"/>
        <v>0.67392000000000019</v>
      </c>
      <c r="M64" s="115">
        <v>0.4</v>
      </c>
      <c r="N64" s="116">
        <v>1.8</v>
      </c>
      <c r="O64" s="107">
        <v>1.8</v>
      </c>
      <c r="P64" s="117">
        <f t="shared" si="2"/>
        <v>0.67392000000000019</v>
      </c>
      <c r="Q64" s="115">
        <v>0.2</v>
      </c>
      <c r="R64" s="116">
        <v>1</v>
      </c>
      <c r="S64" s="107">
        <v>1</v>
      </c>
      <c r="T64" s="117">
        <f t="shared" si="31"/>
        <v>0.10400000000000001</v>
      </c>
      <c r="U64" s="115">
        <v>0.2</v>
      </c>
      <c r="V64" s="116">
        <v>1</v>
      </c>
      <c r="W64" s="107">
        <v>1</v>
      </c>
      <c r="X64" s="117">
        <f t="shared" ref="X64" si="32">V64*W64*U64*0.52</f>
        <v>0.10400000000000001</v>
      </c>
      <c r="Y64" s="115">
        <v>0.2</v>
      </c>
      <c r="Z64" s="116">
        <v>1</v>
      </c>
      <c r="AA64" s="107">
        <v>1</v>
      </c>
      <c r="AB64" s="117">
        <f t="shared" ref="AB64" si="33">Z64*AA64*Y64*0.52</f>
        <v>0.10400000000000001</v>
      </c>
    </row>
    <row r="65" spans="1:28">
      <c r="A65" s="160"/>
      <c r="B65" s="3">
        <v>194</v>
      </c>
      <c r="C65" s="104">
        <f t="shared" si="6"/>
        <v>0.41600000000000004</v>
      </c>
      <c r="D65" s="7">
        <v>3</v>
      </c>
      <c r="E65" s="110">
        <v>0.2</v>
      </c>
      <c r="F65" s="111">
        <v>2</v>
      </c>
      <c r="G65" s="111">
        <v>2</v>
      </c>
      <c r="H65" s="112">
        <f t="shared" si="0"/>
        <v>0.41600000000000004</v>
      </c>
      <c r="I65" s="113"/>
      <c r="J65" s="111"/>
      <c r="K65" s="111"/>
      <c r="L65" s="114"/>
      <c r="M65" s="110"/>
      <c r="N65" s="111"/>
      <c r="O65" s="111"/>
      <c r="P65" s="114"/>
      <c r="Q65" s="110"/>
      <c r="R65" s="111"/>
      <c r="S65" s="111"/>
      <c r="T65" s="114"/>
      <c r="U65" s="110"/>
      <c r="V65" s="111"/>
      <c r="W65" s="111"/>
      <c r="X65" s="114"/>
      <c r="Y65" s="110"/>
      <c r="Z65" s="111"/>
      <c r="AA65" s="111"/>
      <c r="AB65" s="114"/>
    </row>
    <row r="66" spans="1:28">
      <c r="A66" s="160"/>
      <c r="B66" s="4">
        <v>195</v>
      </c>
      <c r="C66" s="105">
        <f t="shared" si="6"/>
        <v>2.08</v>
      </c>
      <c r="D66" s="6">
        <v>1</v>
      </c>
      <c r="E66" s="115">
        <v>1</v>
      </c>
      <c r="F66" s="116">
        <v>2</v>
      </c>
      <c r="G66" s="107">
        <v>2</v>
      </c>
      <c r="H66" s="117">
        <f t="shared" si="0"/>
        <v>2.08</v>
      </c>
      <c r="I66" s="118"/>
      <c r="J66" s="116"/>
      <c r="K66" s="107"/>
      <c r="L66" s="117"/>
      <c r="M66" s="115"/>
      <c r="N66" s="116"/>
      <c r="O66" s="107"/>
      <c r="P66" s="117"/>
      <c r="Q66" s="115"/>
      <c r="R66" s="116"/>
      <c r="S66" s="107"/>
      <c r="T66" s="117"/>
      <c r="U66" s="115"/>
      <c r="V66" s="116"/>
      <c r="W66" s="107"/>
      <c r="X66" s="117"/>
      <c r="Y66" s="115"/>
      <c r="Z66" s="116"/>
      <c r="AA66" s="107"/>
      <c r="AB66" s="117"/>
    </row>
    <row r="67" spans="1:28">
      <c r="A67" s="160"/>
      <c r="B67" s="3">
        <v>196</v>
      </c>
      <c r="C67" s="104">
        <f t="shared" si="6"/>
        <v>0.74048000000000014</v>
      </c>
      <c r="D67" s="7">
        <v>3</v>
      </c>
      <c r="E67" s="110">
        <v>0.4</v>
      </c>
      <c r="F67" s="111">
        <v>1.6</v>
      </c>
      <c r="G67" s="111">
        <v>1.6</v>
      </c>
      <c r="H67" s="112">
        <f t="shared" si="0"/>
        <v>0.53248000000000018</v>
      </c>
      <c r="I67" s="113">
        <v>0.2</v>
      </c>
      <c r="J67" s="111">
        <v>1</v>
      </c>
      <c r="K67" s="111">
        <v>1</v>
      </c>
      <c r="L67" s="114">
        <f t="shared" si="1"/>
        <v>0.10400000000000001</v>
      </c>
      <c r="M67" s="110">
        <v>0.2</v>
      </c>
      <c r="N67" s="111">
        <v>1</v>
      </c>
      <c r="O67" s="111">
        <v>1</v>
      </c>
      <c r="P67" s="114">
        <f t="shared" si="2"/>
        <v>0.10400000000000001</v>
      </c>
      <c r="Q67" s="110"/>
      <c r="R67" s="111"/>
      <c r="S67" s="111"/>
      <c r="T67" s="114"/>
      <c r="U67" s="110"/>
      <c r="V67" s="111"/>
      <c r="W67" s="111"/>
      <c r="X67" s="114"/>
      <c r="Y67" s="110"/>
      <c r="Z67" s="111"/>
      <c r="AA67" s="111"/>
      <c r="AB67" s="114"/>
    </row>
    <row r="68" spans="1:28">
      <c r="A68" s="160"/>
      <c r="B68" s="4">
        <v>197</v>
      </c>
      <c r="C68" s="105">
        <f t="shared" si="6"/>
        <v>0</v>
      </c>
      <c r="D68" s="6">
        <v>0</v>
      </c>
      <c r="E68" s="115"/>
      <c r="F68" s="116"/>
      <c r="G68" s="107"/>
      <c r="H68" s="117"/>
      <c r="I68" s="118"/>
      <c r="J68" s="116"/>
      <c r="K68" s="107"/>
      <c r="L68" s="117"/>
      <c r="M68" s="115"/>
      <c r="N68" s="116"/>
      <c r="O68" s="107"/>
      <c r="P68" s="117"/>
      <c r="Q68" s="115"/>
      <c r="R68" s="116"/>
      <c r="S68" s="107"/>
      <c r="T68" s="117"/>
      <c r="U68" s="115"/>
      <c r="V68" s="116"/>
      <c r="W68" s="107"/>
      <c r="X68" s="117"/>
      <c r="Y68" s="115"/>
      <c r="Z68" s="116"/>
      <c r="AA68" s="107"/>
      <c r="AB68" s="117"/>
    </row>
    <row r="69" spans="1:28">
      <c r="A69" s="160"/>
      <c r="B69" s="3">
        <v>198</v>
      </c>
      <c r="C69" s="104">
        <f t="shared" si="6"/>
        <v>0</v>
      </c>
      <c r="D69" s="7">
        <v>0</v>
      </c>
      <c r="E69" s="110"/>
      <c r="F69" s="111"/>
      <c r="G69" s="111"/>
      <c r="H69" s="112"/>
      <c r="I69" s="113"/>
      <c r="J69" s="111"/>
      <c r="K69" s="111"/>
      <c r="L69" s="114"/>
      <c r="M69" s="110"/>
      <c r="N69" s="111"/>
      <c r="O69" s="111"/>
      <c r="P69" s="114"/>
      <c r="Q69" s="110"/>
      <c r="R69" s="111"/>
      <c r="S69" s="111"/>
      <c r="T69" s="114"/>
      <c r="U69" s="110"/>
      <c r="V69" s="111"/>
      <c r="W69" s="111"/>
      <c r="X69" s="114"/>
      <c r="Y69" s="110"/>
      <c r="Z69" s="111"/>
      <c r="AA69" s="111"/>
      <c r="AB69" s="114"/>
    </row>
    <row r="70" spans="1:28">
      <c r="A70" s="160"/>
      <c r="B70" s="4">
        <v>199</v>
      </c>
      <c r="C70" s="105">
        <f>SUM(H70:H70,L70,P70,T70,X70,AB70)</f>
        <v>12.662520000000001</v>
      </c>
      <c r="D70" s="6">
        <v>6</v>
      </c>
      <c r="E70" s="115">
        <v>1.5</v>
      </c>
      <c r="F70" s="116">
        <v>3.5</v>
      </c>
      <c r="G70" s="107">
        <v>3.5</v>
      </c>
      <c r="H70" s="117">
        <f t="shared" si="0"/>
        <v>9.5549999999999997</v>
      </c>
      <c r="I70" s="118">
        <v>0.8</v>
      </c>
      <c r="J70" s="116">
        <v>1.5</v>
      </c>
      <c r="K70" s="116">
        <v>1.5</v>
      </c>
      <c r="L70" s="117">
        <f t="shared" si="1"/>
        <v>0.93600000000000005</v>
      </c>
      <c r="M70" s="118">
        <v>0.8</v>
      </c>
      <c r="N70" s="116">
        <v>1.5</v>
      </c>
      <c r="O70" s="116">
        <v>1.5</v>
      </c>
      <c r="P70" s="117">
        <f t="shared" si="2"/>
        <v>0.93600000000000005</v>
      </c>
      <c r="Q70" s="118">
        <v>0.8</v>
      </c>
      <c r="R70" s="116">
        <v>1.5</v>
      </c>
      <c r="S70" s="116">
        <v>1.5</v>
      </c>
      <c r="T70" s="117">
        <f t="shared" si="31"/>
        <v>0.93600000000000005</v>
      </c>
      <c r="U70" s="115">
        <v>0.2</v>
      </c>
      <c r="V70" s="116">
        <v>1.2</v>
      </c>
      <c r="W70" s="107">
        <v>1.2</v>
      </c>
      <c r="X70" s="117">
        <f t="shared" ref="X70:X105" si="34">V70*W70*U70*0.52</f>
        <v>0.14976</v>
      </c>
      <c r="Y70" s="115">
        <v>0.2</v>
      </c>
      <c r="Z70" s="116">
        <v>1.2</v>
      </c>
      <c r="AA70" s="107">
        <v>1.2</v>
      </c>
      <c r="AB70" s="117">
        <f t="shared" si="8"/>
        <v>0.14976</v>
      </c>
    </row>
    <row r="71" spans="1:28">
      <c r="A71" s="160"/>
      <c r="B71" s="3">
        <v>200</v>
      </c>
      <c r="C71" s="104">
        <f t="shared" si="6"/>
        <v>1.8033600000000001</v>
      </c>
      <c r="D71" s="7">
        <v>3</v>
      </c>
      <c r="E71" s="110">
        <v>0.4</v>
      </c>
      <c r="F71" s="111">
        <v>1.7</v>
      </c>
      <c r="G71" s="111">
        <v>1.7</v>
      </c>
      <c r="H71" s="112">
        <f t="shared" si="0"/>
        <v>0.60111999999999999</v>
      </c>
      <c r="I71" s="110">
        <v>0.4</v>
      </c>
      <c r="J71" s="111">
        <v>1.7</v>
      </c>
      <c r="K71" s="111">
        <v>1.7</v>
      </c>
      <c r="L71" s="114">
        <f t="shared" si="1"/>
        <v>0.60111999999999999</v>
      </c>
      <c r="M71" s="110">
        <v>0.4</v>
      </c>
      <c r="N71" s="111">
        <v>1.7</v>
      </c>
      <c r="O71" s="111">
        <v>1.7</v>
      </c>
      <c r="P71" s="114">
        <f t="shared" si="2"/>
        <v>0.60111999999999999</v>
      </c>
      <c r="Q71" s="110"/>
      <c r="R71" s="111"/>
      <c r="S71" s="111"/>
      <c r="T71" s="114"/>
      <c r="U71" s="110"/>
      <c r="V71" s="111"/>
      <c r="W71" s="111"/>
      <c r="X71" s="114"/>
      <c r="Y71" s="110"/>
      <c r="Z71" s="111"/>
      <c r="AA71" s="111"/>
      <c r="AB71" s="114"/>
    </row>
    <row r="72" spans="1:28">
      <c r="A72" s="160"/>
      <c r="B72" s="4">
        <v>201</v>
      </c>
      <c r="C72" s="105">
        <f t="shared" si="6"/>
        <v>5.3040000000000003</v>
      </c>
      <c r="D72" s="6">
        <v>5</v>
      </c>
      <c r="E72" s="115">
        <v>0.6</v>
      </c>
      <c r="F72" s="116">
        <v>2.5</v>
      </c>
      <c r="G72" s="107">
        <v>2.5</v>
      </c>
      <c r="H72" s="117">
        <f t="shared" si="0"/>
        <v>1.9500000000000002</v>
      </c>
      <c r="I72" s="115">
        <v>0.6</v>
      </c>
      <c r="J72" s="116">
        <v>2.5</v>
      </c>
      <c r="K72" s="107">
        <v>2.5</v>
      </c>
      <c r="L72" s="117">
        <f t="shared" si="1"/>
        <v>1.9500000000000002</v>
      </c>
      <c r="M72" s="115">
        <v>0.4</v>
      </c>
      <c r="N72" s="116">
        <v>1.5</v>
      </c>
      <c r="O72" s="107">
        <v>1.5</v>
      </c>
      <c r="P72" s="117">
        <f t="shared" si="2"/>
        <v>0.46800000000000003</v>
      </c>
      <c r="Q72" s="115">
        <v>0.4</v>
      </c>
      <c r="R72" s="116">
        <v>1.5</v>
      </c>
      <c r="S72" s="107">
        <v>1.5</v>
      </c>
      <c r="T72" s="117">
        <f t="shared" si="31"/>
        <v>0.46800000000000003</v>
      </c>
      <c r="U72" s="115">
        <v>0.4</v>
      </c>
      <c r="V72" s="116">
        <v>1.5</v>
      </c>
      <c r="W72" s="107">
        <v>1.5</v>
      </c>
      <c r="X72" s="117">
        <f t="shared" si="34"/>
        <v>0.46800000000000003</v>
      </c>
      <c r="Y72" s="115"/>
      <c r="Z72" s="116"/>
      <c r="AA72" s="107"/>
      <c r="AB72" s="117"/>
    </row>
    <row r="73" spans="1:28">
      <c r="A73" s="160"/>
      <c r="B73" s="3">
        <v>202</v>
      </c>
      <c r="C73" s="104">
        <f t="shared" si="6"/>
        <v>1.2480000000000002</v>
      </c>
      <c r="D73" s="7">
        <v>5</v>
      </c>
      <c r="E73" s="110">
        <v>0.4</v>
      </c>
      <c r="F73" s="111">
        <v>2</v>
      </c>
      <c r="G73" s="111">
        <v>2</v>
      </c>
      <c r="H73" s="112">
        <f t="shared" si="0"/>
        <v>0.83200000000000007</v>
      </c>
      <c r="I73" s="113">
        <v>0.2</v>
      </c>
      <c r="J73" s="111">
        <v>1</v>
      </c>
      <c r="K73" s="111">
        <v>1</v>
      </c>
      <c r="L73" s="114">
        <f t="shared" si="1"/>
        <v>0.10400000000000001</v>
      </c>
      <c r="M73" s="113">
        <v>0.2</v>
      </c>
      <c r="N73" s="111">
        <v>1</v>
      </c>
      <c r="O73" s="111">
        <v>1</v>
      </c>
      <c r="P73" s="114">
        <f t="shared" si="2"/>
        <v>0.10400000000000001</v>
      </c>
      <c r="Q73" s="113">
        <v>0.2</v>
      </c>
      <c r="R73" s="111">
        <v>1</v>
      </c>
      <c r="S73" s="111">
        <v>1</v>
      </c>
      <c r="T73" s="114">
        <f t="shared" si="31"/>
        <v>0.10400000000000001</v>
      </c>
      <c r="U73" s="113">
        <v>0.2</v>
      </c>
      <c r="V73" s="111">
        <v>1</v>
      </c>
      <c r="W73" s="111">
        <v>1</v>
      </c>
      <c r="X73" s="114">
        <f t="shared" si="34"/>
        <v>0.10400000000000001</v>
      </c>
      <c r="Y73" s="110"/>
      <c r="Z73" s="111"/>
      <c r="AA73" s="111"/>
      <c r="AB73" s="114"/>
    </row>
    <row r="74" spans="1:28">
      <c r="A74" s="160"/>
      <c r="B74" s="4">
        <v>203</v>
      </c>
      <c r="C74" s="105">
        <f t="shared" si="6"/>
        <v>1.7201599999999999</v>
      </c>
      <c r="D74" s="6">
        <v>6</v>
      </c>
      <c r="E74" s="115">
        <v>0.2</v>
      </c>
      <c r="F74" s="116">
        <v>2.2999999999999998</v>
      </c>
      <c r="G74" s="107">
        <v>2.2999999999999998</v>
      </c>
      <c r="H74" s="117">
        <f t="shared" si="0"/>
        <v>0.55015999999999998</v>
      </c>
      <c r="I74" s="118">
        <v>0.2</v>
      </c>
      <c r="J74" s="116">
        <v>1.5</v>
      </c>
      <c r="K74" s="107">
        <v>1.5</v>
      </c>
      <c r="L74" s="117">
        <f t="shared" si="1"/>
        <v>0.23400000000000001</v>
      </c>
      <c r="M74" s="118">
        <v>0.2</v>
      </c>
      <c r="N74" s="116">
        <v>1.5</v>
      </c>
      <c r="O74" s="107">
        <v>1.5</v>
      </c>
      <c r="P74" s="117">
        <f t="shared" si="2"/>
        <v>0.23400000000000001</v>
      </c>
      <c r="Q74" s="118">
        <v>0.2</v>
      </c>
      <c r="R74" s="116">
        <v>1.5</v>
      </c>
      <c r="S74" s="107">
        <v>1.5</v>
      </c>
      <c r="T74" s="117">
        <f t="shared" si="31"/>
        <v>0.23400000000000001</v>
      </c>
      <c r="U74" s="118">
        <v>0.2</v>
      </c>
      <c r="V74" s="116">
        <v>1.5</v>
      </c>
      <c r="W74" s="107">
        <v>1.5</v>
      </c>
      <c r="X74" s="117">
        <f t="shared" si="34"/>
        <v>0.23400000000000001</v>
      </c>
      <c r="Y74" s="118">
        <v>0.2</v>
      </c>
      <c r="Z74" s="116">
        <v>1.5</v>
      </c>
      <c r="AA74" s="107">
        <v>1.5</v>
      </c>
      <c r="AB74" s="117">
        <f t="shared" si="8"/>
        <v>0.23400000000000001</v>
      </c>
    </row>
    <row r="75" spans="1:28">
      <c r="A75" s="160"/>
      <c r="B75" s="3">
        <v>204</v>
      </c>
      <c r="C75" s="104">
        <f t="shared" si="6"/>
        <v>7.7875200000000007</v>
      </c>
      <c r="D75" s="7">
        <v>4</v>
      </c>
      <c r="E75" s="110">
        <v>1.8</v>
      </c>
      <c r="F75" s="111">
        <v>2.6</v>
      </c>
      <c r="G75" s="111">
        <v>2.6</v>
      </c>
      <c r="H75" s="112">
        <f t="shared" si="0"/>
        <v>6.3273600000000005</v>
      </c>
      <c r="I75" s="113">
        <v>0.6</v>
      </c>
      <c r="J75" s="111">
        <v>1.8</v>
      </c>
      <c r="K75" s="111">
        <v>1.8</v>
      </c>
      <c r="L75" s="114">
        <f t="shared" si="1"/>
        <v>1.01088</v>
      </c>
      <c r="M75" s="110">
        <v>0.6</v>
      </c>
      <c r="N75" s="111">
        <v>1.2</v>
      </c>
      <c r="O75" s="111">
        <v>1.2</v>
      </c>
      <c r="P75" s="114">
        <f t="shared" si="2"/>
        <v>0.44928000000000001</v>
      </c>
      <c r="Q75" s="110"/>
      <c r="R75" s="111"/>
      <c r="S75" s="111"/>
      <c r="T75" s="114"/>
      <c r="U75" s="110"/>
      <c r="V75" s="111"/>
      <c r="W75" s="111"/>
      <c r="X75" s="114"/>
      <c r="Y75" s="110"/>
      <c r="Z75" s="111"/>
      <c r="AA75" s="111"/>
      <c r="AB75" s="114"/>
    </row>
    <row r="76" spans="1:28">
      <c r="A76" s="160"/>
      <c r="B76" s="4">
        <v>205</v>
      </c>
      <c r="C76" s="105">
        <f t="shared" si="6"/>
        <v>3.3789600000000002</v>
      </c>
      <c r="D76" s="6">
        <v>3</v>
      </c>
      <c r="E76" s="115">
        <v>0.6</v>
      </c>
      <c r="F76" s="116">
        <v>1.9</v>
      </c>
      <c r="G76" s="107">
        <v>1.9</v>
      </c>
      <c r="H76" s="117">
        <f t="shared" si="0"/>
        <v>1.12632</v>
      </c>
      <c r="I76" s="115">
        <v>0.6</v>
      </c>
      <c r="J76" s="116">
        <v>1.9</v>
      </c>
      <c r="K76" s="107">
        <v>1.9</v>
      </c>
      <c r="L76" s="117">
        <f t="shared" si="1"/>
        <v>1.12632</v>
      </c>
      <c r="M76" s="115">
        <v>0.6</v>
      </c>
      <c r="N76" s="116">
        <v>1.9</v>
      </c>
      <c r="O76" s="107">
        <v>1.9</v>
      </c>
      <c r="P76" s="117">
        <f t="shared" si="2"/>
        <v>1.12632</v>
      </c>
      <c r="Q76" s="115"/>
      <c r="R76" s="116"/>
      <c r="S76" s="107"/>
      <c r="T76" s="117"/>
      <c r="U76" s="115"/>
      <c r="V76" s="116"/>
      <c r="W76" s="107"/>
      <c r="X76" s="117"/>
      <c r="Y76" s="115"/>
      <c r="Z76" s="116"/>
      <c r="AA76" s="107"/>
      <c r="AB76" s="117"/>
    </row>
    <row r="77" spans="1:28">
      <c r="A77" s="160"/>
      <c r="B77" s="3">
        <v>206</v>
      </c>
      <c r="C77" s="104">
        <f t="shared" si="6"/>
        <v>3.1304000000000007</v>
      </c>
      <c r="D77" s="7">
        <v>6</v>
      </c>
      <c r="E77" s="110">
        <v>0.5</v>
      </c>
      <c r="F77" s="111">
        <v>1.6</v>
      </c>
      <c r="G77" s="111">
        <v>1.6</v>
      </c>
      <c r="H77" s="112">
        <f t="shared" si="0"/>
        <v>0.66560000000000019</v>
      </c>
      <c r="I77" s="110">
        <v>0.5</v>
      </c>
      <c r="J77" s="111">
        <v>1.6</v>
      </c>
      <c r="K77" s="111">
        <v>1.6</v>
      </c>
      <c r="L77" s="114">
        <f t="shared" si="1"/>
        <v>0.66560000000000019</v>
      </c>
      <c r="M77" s="110">
        <v>0.5</v>
      </c>
      <c r="N77" s="111">
        <v>1.6</v>
      </c>
      <c r="O77" s="111">
        <v>1.6</v>
      </c>
      <c r="P77" s="114">
        <f t="shared" si="2"/>
        <v>0.66560000000000019</v>
      </c>
      <c r="Q77" s="110">
        <v>0.5</v>
      </c>
      <c r="R77" s="111">
        <v>1.6</v>
      </c>
      <c r="S77" s="111">
        <v>1.6</v>
      </c>
      <c r="T77" s="114">
        <f t="shared" si="31"/>
        <v>0.66560000000000019</v>
      </c>
      <c r="U77" s="110">
        <v>0.2</v>
      </c>
      <c r="V77" s="111">
        <v>1.5</v>
      </c>
      <c r="W77" s="111">
        <v>1.5</v>
      </c>
      <c r="X77" s="114">
        <f t="shared" si="34"/>
        <v>0.23400000000000001</v>
      </c>
      <c r="Y77" s="110">
        <v>0.2</v>
      </c>
      <c r="Z77" s="111">
        <v>1.5</v>
      </c>
      <c r="AA77" s="111">
        <v>1.5</v>
      </c>
      <c r="AB77" s="114">
        <f t="shared" si="8"/>
        <v>0.23400000000000001</v>
      </c>
    </row>
    <row r="78" spans="1:28">
      <c r="A78" s="160"/>
      <c r="B78" s="4">
        <v>207</v>
      </c>
      <c r="C78" s="105">
        <f t="shared" si="6"/>
        <v>0</v>
      </c>
      <c r="D78" s="6">
        <v>0</v>
      </c>
      <c r="E78" s="115"/>
      <c r="F78" s="116"/>
      <c r="G78" s="107"/>
      <c r="H78" s="117"/>
      <c r="I78" s="118"/>
      <c r="J78" s="116"/>
      <c r="K78" s="107"/>
      <c r="L78" s="117"/>
      <c r="M78" s="115"/>
      <c r="N78" s="116"/>
      <c r="O78" s="107"/>
      <c r="P78" s="117"/>
      <c r="Q78" s="115"/>
      <c r="R78" s="116"/>
      <c r="S78" s="107"/>
      <c r="T78" s="117"/>
      <c r="U78" s="115"/>
      <c r="V78" s="116"/>
      <c r="W78" s="107"/>
      <c r="X78" s="117"/>
      <c r="Y78" s="115"/>
      <c r="Z78" s="116"/>
      <c r="AA78" s="107"/>
      <c r="AB78" s="117"/>
    </row>
    <row r="79" spans="1:28">
      <c r="A79" s="160"/>
      <c r="B79" s="3">
        <v>208</v>
      </c>
      <c r="C79" s="104">
        <f t="shared" si="6"/>
        <v>0</v>
      </c>
      <c r="D79" s="7">
        <v>0</v>
      </c>
      <c r="E79" s="110"/>
      <c r="F79" s="111"/>
      <c r="G79" s="111"/>
      <c r="H79" s="112"/>
      <c r="I79" s="113"/>
      <c r="J79" s="111"/>
      <c r="K79" s="111"/>
      <c r="L79" s="114"/>
      <c r="M79" s="110"/>
      <c r="N79" s="111"/>
      <c r="O79" s="111"/>
      <c r="P79" s="114"/>
      <c r="Q79" s="110"/>
      <c r="R79" s="111"/>
      <c r="S79" s="111"/>
      <c r="T79" s="114"/>
      <c r="U79" s="110"/>
      <c r="V79" s="111"/>
      <c r="W79" s="111"/>
      <c r="X79" s="114"/>
      <c r="Y79" s="110"/>
      <c r="Z79" s="111"/>
      <c r="AA79" s="111"/>
      <c r="AB79" s="114"/>
    </row>
    <row r="80" spans="1:28">
      <c r="A80" s="160"/>
      <c r="B80" s="4">
        <v>209</v>
      </c>
      <c r="C80" s="105">
        <f t="shared" si="6"/>
        <v>0</v>
      </c>
      <c r="D80" s="6">
        <v>0</v>
      </c>
      <c r="E80" s="115"/>
      <c r="F80" s="116"/>
      <c r="G80" s="107"/>
      <c r="H80" s="117"/>
      <c r="I80" s="118"/>
      <c r="J80" s="116"/>
      <c r="K80" s="107"/>
      <c r="L80" s="117"/>
      <c r="M80" s="115"/>
      <c r="N80" s="116"/>
      <c r="O80" s="107"/>
      <c r="P80" s="117"/>
      <c r="Q80" s="115"/>
      <c r="R80" s="116"/>
      <c r="S80" s="107"/>
      <c r="T80" s="117"/>
      <c r="U80" s="115"/>
      <c r="V80" s="116"/>
      <c r="W80" s="107"/>
      <c r="X80" s="117"/>
      <c r="Y80" s="115"/>
      <c r="Z80" s="116"/>
      <c r="AA80" s="107"/>
      <c r="AB80" s="117"/>
    </row>
    <row r="81" spans="1:28">
      <c r="A81" s="160"/>
      <c r="B81" s="3">
        <v>210</v>
      </c>
      <c r="C81" s="104">
        <f>SUM(H81:H81,L81:L81,P81,T81,X81,AB81)</f>
        <v>8.8171200000000027</v>
      </c>
      <c r="D81" s="7">
        <v>6</v>
      </c>
      <c r="E81" s="110">
        <v>1.5</v>
      </c>
      <c r="F81" s="111">
        <v>3</v>
      </c>
      <c r="G81" s="111">
        <v>3</v>
      </c>
      <c r="H81" s="112">
        <f t="shared" si="0"/>
        <v>7.0200000000000005</v>
      </c>
      <c r="I81" s="113">
        <v>0.4</v>
      </c>
      <c r="J81" s="111">
        <v>1.8</v>
      </c>
      <c r="K81" s="111">
        <v>1.8</v>
      </c>
      <c r="L81" s="114">
        <f t="shared" si="1"/>
        <v>0.67392000000000019</v>
      </c>
      <c r="M81" s="113">
        <v>0.4</v>
      </c>
      <c r="N81" s="111">
        <v>1.8</v>
      </c>
      <c r="O81" s="111">
        <v>1.8</v>
      </c>
      <c r="P81" s="114">
        <f t="shared" si="2"/>
        <v>0.67392000000000019</v>
      </c>
      <c r="Q81" s="110">
        <v>0.2</v>
      </c>
      <c r="R81" s="111">
        <v>1.2</v>
      </c>
      <c r="S81" s="111">
        <v>1.2</v>
      </c>
      <c r="T81" s="114">
        <f t="shared" si="31"/>
        <v>0.14976</v>
      </c>
      <c r="U81" s="110">
        <v>0.2</v>
      </c>
      <c r="V81" s="111">
        <v>1.2</v>
      </c>
      <c r="W81" s="111">
        <v>1.2</v>
      </c>
      <c r="X81" s="114">
        <f t="shared" si="34"/>
        <v>0.14976</v>
      </c>
      <c r="Y81" s="110">
        <v>0.2</v>
      </c>
      <c r="Z81" s="111">
        <v>1.2</v>
      </c>
      <c r="AA81" s="111">
        <v>1.2</v>
      </c>
      <c r="AB81" s="114">
        <f t="shared" si="8"/>
        <v>0.14976</v>
      </c>
    </row>
    <row r="82" spans="1:28">
      <c r="A82" s="160" t="s">
        <v>26</v>
      </c>
      <c r="B82" s="3">
        <v>214</v>
      </c>
      <c r="C82" s="6">
        <f t="shared" si="6"/>
        <v>0.97448000000000035</v>
      </c>
      <c r="D82" s="6">
        <v>3</v>
      </c>
      <c r="E82" s="115">
        <v>0.4</v>
      </c>
      <c r="F82" s="116">
        <v>1.6</v>
      </c>
      <c r="G82" s="107">
        <v>1.6</v>
      </c>
      <c r="H82" s="117">
        <f t="shared" si="0"/>
        <v>0.53248000000000018</v>
      </c>
      <c r="I82" s="118">
        <v>0.2</v>
      </c>
      <c r="J82" s="116">
        <v>1.6</v>
      </c>
      <c r="K82" s="107">
        <v>1.6</v>
      </c>
      <c r="L82" s="117">
        <f t="shared" si="1"/>
        <v>0.26624000000000009</v>
      </c>
      <c r="M82" s="115">
        <v>0.2</v>
      </c>
      <c r="N82" s="116">
        <v>1.3</v>
      </c>
      <c r="O82" s="107">
        <v>1.3</v>
      </c>
      <c r="P82" s="117">
        <f t="shared" si="2"/>
        <v>0.17576000000000006</v>
      </c>
      <c r="Q82" s="115"/>
      <c r="R82" s="116"/>
      <c r="S82" s="107"/>
      <c r="T82" s="117">
        <f t="shared" si="31"/>
        <v>0</v>
      </c>
      <c r="U82" s="115"/>
      <c r="V82" s="116"/>
      <c r="W82" s="107"/>
      <c r="X82" s="117">
        <f t="shared" si="34"/>
        <v>0</v>
      </c>
      <c r="Y82" s="115"/>
      <c r="Z82" s="116"/>
      <c r="AA82" s="107"/>
      <c r="AB82" s="117">
        <f t="shared" si="8"/>
        <v>0</v>
      </c>
    </row>
    <row r="83" spans="1:28">
      <c r="A83" s="160"/>
      <c r="B83" s="4">
        <v>215</v>
      </c>
      <c r="C83" s="7">
        <f>SUM(H83,L83,P83,T83,X83,AB83,H84,L84)</f>
        <v>29.492320000000007</v>
      </c>
      <c r="D83" s="7">
        <v>10</v>
      </c>
      <c r="E83" s="110">
        <v>1.8</v>
      </c>
      <c r="F83" s="111">
        <v>4.4000000000000004</v>
      </c>
      <c r="G83" s="111">
        <v>4.4000000000000004</v>
      </c>
      <c r="H83" s="112">
        <f t="shared" si="0"/>
        <v>18.120960000000004</v>
      </c>
      <c r="I83" s="113">
        <v>0.8</v>
      </c>
      <c r="J83" s="111">
        <v>2.5</v>
      </c>
      <c r="K83" s="111">
        <v>2.5</v>
      </c>
      <c r="L83" s="114">
        <f t="shared" si="1"/>
        <v>2.6</v>
      </c>
      <c r="M83" s="110">
        <v>1.2</v>
      </c>
      <c r="N83" s="111">
        <v>2.7</v>
      </c>
      <c r="O83" s="111">
        <v>2.7</v>
      </c>
      <c r="P83" s="114">
        <f t="shared" si="2"/>
        <v>4.548960000000001</v>
      </c>
      <c r="Q83" s="110">
        <v>0.6</v>
      </c>
      <c r="R83" s="111">
        <v>2.2000000000000002</v>
      </c>
      <c r="S83" s="111">
        <v>2.2000000000000002</v>
      </c>
      <c r="T83" s="114">
        <f t="shared" si="31"/>
        <v>1.5100800000000003</v>
      </c>
      <c r="U83" s="110">
        <v>0.4</v>
      </c>
      <c r="V83" s="111">
        <v>1.8</v>
      </c>
      <c r="W83" s="111">
        <v>1.8</v>
      </c>
      <c r="X83" s="114">
        <f t="shared" si="34"/>
        <v>0.67392000000000019</v>
      </c>
      <c r="Y83" s="110">
        <v>0.4</v>
      </c>
      <c r="Z83" s="111">
        <v>1.8</v>
      </c>
      <c r="AA83" s="111">
        <v>1.8</v>
      </c>
      <c r="AB83" s="114">
        <f t="shared" si="8"/>
        <v>0.67392000000000019</v>
      </c>
    </row>
    <row r="84" spans="1:28">
      <c r="A84" s="160"/>
      <c r="B84" s="4"/>
      <c r="C84" s="7"/>
      <c r="D84" s="7"/>
      <c r="E84" s="110">
        <v>0.4</v>
      </c>
      <c r="F84" s="111">
        <v>2</v>
      </c>
      <c r="G84" s="106">
        <v>2</v>
      </c>
      <c r="H84" s="112">
        <f t="shared" si="0"/>
        <v>0.83200000000000007</v>
      </c>
      <c r="I84" s="113">
        <v>0.4</v>
      </c>
      <c r="J84" s="111">
        <v>1.6</v>
      </c>
      <c r="K84" s="106">
        <v>1.6</v>
      </c>
      <c r="L84" s="114">
        <f t="shared" si="1"/>
        <v>0.53248000000000018</v>
      </c>
      <c r="M84" s="110">
        <v>1.2</v>
      </c>
      <c r="N84" s="111">
        <v>2</v>
      </c>
      <c r="O84" s="106">
        <v>2</v>
      </c>
      <c r="P84" s="114">
        <f t="shared" si="2"/>
        <v>2.496</v>
      </c>
      <c r="Q84" s="110">
        <v>0.8</v>
      </c>
      <c r="R84" s="111">
        <v>1.6</v>
      </c>
      <c r="S84" s="106">
        <v>1.6</v>
      </c>
      <c r="T84" s="114">
        <f t="shared" si="31"/>
        <v>1.0649600000000004</v>
      </c>
      <c r="U84" s="110"/>
      <c r="V84" s="111"/>
      <c r="W84" s="106"/>
      <c r="X84" s="106"/>
      <c r="Y84" s="110"/>
      <c r="Z84" s="111"/>
      <c r="AA84" s="106"/>
      <c r="AB84" s="106"/>
    </row>
    <row r="85" spans="1:28">
      <c r="A85" s="160"/>
      <c r="B85" s="3">
        <v>216</v>
      </c>
      <c r="C85" s="6">
        <f>SUM(H85,L85,P85,T85,X85,AB85,H86,L86)</f>
        <v>37.873680000000007</v>
      </c>
      <c r="D85" s="6">
        <v>8</v>
      </c>
      <c r="E85" s="115">
        <v>2.5</v>
      </c>
      <c r="F85" s="116">
        <v>5.2</v>
      </c>
      <c r="G85" s="107">
        <v>5.2</v>
      </c>
      <c r="H85" s="117">
        <f t="shared" si="0"/>
        <v>35.152000000000008</v>
      </c>
      <c r="I85" s="118">
        <v>0.2</v>
      </c>
      <c r="J85" s="116">
        <v>2.2000000000000002</v>
      </c>
      <c r="K85" s="107">
        <v>2.2000000000000002</v>
      </c>
      <c r="L85" s="117">
        <f t="shared" si="1"/>
        <v>0.50336000000000014</v>
      </c>
      <c r="M85" s="115">
        <v>0.2</v>
      </c>
      <c r="N85" s="116">
        <v>2</v>
      </c>
      <c r="O85" s="107">
        <v>2</v>
      </c>
      <c r="P85" s="117">
        <f t="shared" ref="P85:P105" si="35">N85*O85*M85*0.52</f>
        <v>0.41600000000000004</v>
      </c>
      <c r="Q85" s="115">
        <v>0.2</v>
      </c>
      <c r="R85" s="116">
        <v>1.5</v>
      </c>
      <c r="S85" s="107">
        <v>1.5</v>
      </c>
      <c r="T85" s="117">
        <f t="shared" si="31"/>
        <v>0.23400000000000001</v>
      </c>
      <c r="U85" s="115">
        <v>0.2</v>
      </c>
      <c r="V85" s="116">
        <v>2.2999999999999998</v>
      </c>
      <c r="W85" s="107">
        <v>2.2999999999999998</v>
      </c>
      <c r="X85" s="117">
        <f t="shared" si="34"/>
        <v>0.55015999999999998</v>
      </c>
      <c r="Y85" s="115">
        <v>0.2</v>
      </c>
      <c r="Z85" s="116">
        <v>2.2999999999999998</v>
      </c>
      <c r="AA85" s="107">
        <v>2.2999999999999998</v>
      </c>
      <c r="AB85" s="117">
        <f t="shared" si="8"/>
        <v>0.55015999999999998</v>
      </c>
    </row>
    <row r="86" spans="1:28">
      <c r="A86" s="160"/>
      <c r="B86" s="3"/>
      <c r="C86" s="6"/>
      <c r="D86" s="6"/>
      <c r="E86" s="115">
        <v>0.2</v>
      </c>
      <c r="F86" s="116">
        <v>1.5</v>
      </c>
      <c r="G86" s="107">
        <v>1.5</v>
      </c>
      <c r="H86" s="117">
        <f t="shared" si="0"/>
        <v>0.23400000000000001</v>
      </c>
      <c r="I86" s="118">
        <v>0.2</v>
      </c>
      <c r="J86" s="116">
        <v>1.5</v>
      </c>
      <c r="K86" s="107">
        <v>1.5</v>
      </c>
      <c r="L86" s="107">
        <f t="shared" si="1"/>
        <v>0.23400000000000001</v>
      </c>
      <c r="M86" s="115"/>
      <c r="N86" s="116"/>
      <c r="O86" s="107"/>
      <c r="P86" s="107"/>
      <c r="Q86" s="115"/>
      <c r="R86" s="116"/>
      <c r="S86" s="107"/>
      <c r="T86" s="107"/>
      <c r="U86" s="115"/>
      <c r="V86" s="116"/>
      <c r="W86" s="107"/>
      <c r="X86" s="107"/>
      <c r="Y86" s="115"/>
      <c r="Z86" s="116"/>
      <c r="AA86" s="107"/>
      <c r="AB86" s="107"/>
    </row>
    <row r="87" spans="1:28">
      <c r="A87" s="160"/>
      <c r="B87" s="4">
        <v>217</v>
      </c>
      <c r="C87" s="144">
        <f>SUM(H87:H88,L87:L88,P87,T87,X87,AB87)</f>
        <v>47.939319999999995</v>
      </c>
      <c r="D87" s="7">
        <v>8</v>
      </c>
      <c r="E87" s="110">
        <v>1.3</v>
      </c>
      <c r="F87" s="111">
        <v>6.4</v>
      </c>
      <c r="G87" s="111">
        <v>9.6999999999999993</v>
      </c>
      <c r="H87" s="112">
        <f t="shared" ref="H87:H107" si="36">F87*G87*E87*0.52</f>
        <v>41.966079999999998</v>
      </c>
      <c r="I87" s="113">
        <v>0.2</v>
      </c>
      <c r="J87" s="111">
        <v>2.4</v>
      </c>
      <c r="K87" s="111">
        <v>2.4</v>
      </c>
      <c r="L87" s="114">
        <f t="shared" ref="L87:L105" si="37">J87*K87*I87*0.52</f>
        <v>0.59904000000000002</v>
      </c>
      <c r="M87" s="110">
        <v>0.4</v>
      </c>
      <c r="N87" s="111">
        <v>3.2</v>
      </c>
      <c r="O87" s="111">
        <v>3.5</v>
      </c>
      <c r="P87" s="114">
        <f t="shared" si="35"/>
        <v>2.3296000000000001</v>
      </c>
      <c r="Q87" s="110">
        <v>0.2</v>
      </c>
      <c r="R87" s="111">
        <v>2.7</v>
      </c>
      <c r="S87" s="111">
        <v>2.7</v>
      </c>
      <c r="T87" s="114">
        <f t="shared" si="31"/>
        <v>0.75816000000000017</v>
      </c>
      <c r="U87" s="110">
        <v>0.2</v>
      </c>
      <c r="V87" s="111">
        <v>2.2000000000000002</v>
      </c>
      <c r="W87" s="111">
        <v>2.2000000000000002</v>
      </c>
      <c r="X87" s="114">
        <f t="shared" ref="X87" si="38">V87*W87*U87*0.52</f>
        <v>0.50336000000000014</v>
      </c>
      <c r="Y87" s="110">
        <v>0.5</v>
      </c>
      <c r="Z87" s="111">
        <v>2.2999999999999998</v>
      </c>
      <c r="AA87" s="111">
        <v>2.2999999999999998</v>
      </c>
      <c r="AB87" s="114">
        <f t="shared" ref="AB87" si="39">Z87*AA87*Y87*0.52</f>
        <v>1.3753999999999997</v>
      </c>
    </row>
    <row r="88" spans="1:28" ht="14.4" customHeight="1">
      <c r="A88" s="160"/>
      <c r="B88" s="4"/>
      <c r="C88" s="7"/>
      <c r="D88" s="7"/>
      <c r="E88" s="111">
        <v>0.2</v>
      </c>
      <c r="F88" s="106">
        <v>1.4</v>
      </c>
      <c r="G88" s="112">
        <v>1.4</v>
      </c>
      <c r="H88" s="112">
        <f t="shared" si="36"/>
        <v>0.20383999999999999</v>
      </c>
      <c r="I88" s="111">
        <v>0.2</v>
      </c>
      <c r="J88" s="106">
        <v>1.4</v>
      </c>
      <c r="K88" s="106">
        <v>1.4</v>
      </c>
      <c r="L88" s="106">
        <f t="shared" si="37"/>
        <v>0.20383999999999999</v>
      </c>
      <c r="M88" s="110"/>
      <c r="N88" s="111"/>
      <c r="O88" s="106"/>
      <c r="P88" s="106"/>
      <c r="Q88" s="110"/>
      <c r="R88" s="111"/>
      <c r="S88" s="106"/>
      <c r="T88" s="106"/>
      <c r="U88" s="110"/>
      <c r="V88" s="111"/>
      <c r="W88" s="106"/>
      <c r="X88" s="106"/>
      <c r="Y88" s="110"/>
      <c r="Z88" s="111"/>
      <c r="AA88" s="106"/>
      <c r="AB88" s="106"/>
    </row>
    <row r="89" spans="1:28">
      <c r="A89" s="160"/>
      <c r="B89" s="3">
        <v>218</v>
      </c>
      <c r="C89" s="6">
        <f t="shared" si="6"/>
        <v>7.5264799999999985</v>
      </c>
      <c r="D89" s="6">
        <v>5</v>
      </c>
      <c r="E89" s="115">
        <v>0.6</v>
      </c>
      <c r="F89" s="116">
        <v>2.8</v>
      </c>
      <c r="G89" s="107">
        <v>2.8</v>
      </c>
      <c r="H89" s="117">
        <f t="shared" si="36"/>
        <v>2.4460799999999994</v>
      </c>
      <c r="I89" s="118">
        <v>0.4</v>
      </c>
      <c r="J89" s="116">
        <v>1.9</v>
      </c>
      <c r="K89" s="107">
        <v>1.9</v>
      </c>
      <c r="L89" s="117">
        <f t="shared" si="37"/>
        <v>0.75087999999999999</v>
      </c>
      <c r="M89" s="115">
        <v>0.4</v>
      </c>
      <c r="N89" s="116">
        <v>2.2999999999999998</v>
      </c>
      <c r="O89" s="107">
        <v>2.2999999999999998</v>
      </c>
      <c r="P89" s="117">
        <f t="shared" si="35"/>
        <v>1.10032</v>
      </c>
      <c r="Q89" s="115">
        <v>0.4</v>
      </c>
      <c r="R89" s="116">
        <v>1.7</v>
      </c>
      <c r="S89" s="107">
        <v>1.7</v>
      </c>
      <c r="T89" s="117">
        <f t="shared" si="31"/>
        <v>0.60111999999999999</v>
      </c>
      <c r="U89" s="115">
        <v>1.4</v>
      </c>
      <c r="V89" s="116">
        <v>1.9</v>
      </c>
      <c r="W89" s="107">
        <v>1.9</v>
      </c>
      <c r="X89" s="117">
        <f t="shared" si="34"/>
        <v>2.6280799999999997</v>
      </c>
      <c r="Y89" s="115"/>
      <c r="Z89" s="116"/>
      <c r="AA89" s="107"/>
      <c r="AB89" s="117"/>
    </row>
    <row r="90" spans="1:28">
      <c r="A90" s="160"/>
      <c r="B90" s="4">
        <v>219</v>
      </c>
      <c r="C90" s="7">
        <f t="shared" ref="C90:C107" si="40">SUM(H90,L90,P90,T90,X90,AB90)</f>
        <v>6.7912000000000026</v>
      </c>
      <c r="D90" s="7">
        <v>6</v>
      </c>
      <c r="E90" s="110">
        <v>1.9</v>
      </c>
      <c r="F90" s="111">
        <v>2.2000000000000002</v>
      </c>
      <c r="G90" s="111">
        <v>2.2000000000000002</v>
      </c>
      <c r="H90" s="112">
        <f t="shared" si="36"/>
        <v>4.7819200000000013</v>
      </c>
      <c r="I90" s="113">
        <v>0.4</v>
      </c>
      <c r="J90" s="111">
        <v>2</v>
      </c>
      <c r="K90" s="111">
        <v>2</v>
      </c>
      <c r="L90" s="114">
        <f t="shared" si="37"/>
        <v>0.83200000000000007</v>
      </c>
      <c r="M90" s="110">
        <v>0.2</v>
      </c>
      <c r="N90" s="111">
        <v>1.3</v>
      </c>
      <c r="O90" s="111">
        <v>1.3</v>
      </c>
      <c r="P90" s="114">
        <f t="shared" si="35"/>
        <v>0.17576000000000006</v>
      </c>
      <c r="Q90" s="110">
        <v>0.2</v>
      </c>
      <c r="R90" s="111">
        <v>1.3</v>
      </c>
      <c r="S90" s="111">
        <v>1.3</v>
      </c>
      <c r="T90" s="114">
        <f t="shared" si="31"/>
        <v>0.17576000000000006</v>
      </c>
      <c r="U90" s="110">
        <v>0.2</v>
      </c>
      <c r="V90" s="111">
        <v>1.3</v>
      </c>
      <c r="W90" s="111">
        <v>1.3</v>
      </c>
      <c r="X90" s="114">
        <f t="shared" si="34"/>
        <v>0.17576000000000006</v>
      </c>
      <c r="Y90" s="110">
        <v>0.2</v>
      </c>
      <c r="Z90" s="111">
        <v>2.5</v>
      </c>
      <c r="AA90" s="111">
        <v>2.5</v>
      </c>
      <c r="AB90" s="114">
        <f t="shared" si="8"/>
        <v>0.65</v>
      </c>
    </row>
    <row r="91" spans="1:28">
      <c r="A91" s="160" t="s">
        <v>27</v>
      </c>
      <c r="B91" s="3">
        <v>220</v>
      </c>
      <c r="C91" s="6">
        <f t="shared" si="40"/>
        <v>5.2499199999999995</v>
      </c>
      <c r="D91" s="6">
        <v>4</v>
      </c>
      <c r="E91" s="115">
        <v>0.6</v>
      </c>
      <c r="F91" s="116">
        <v>3.6</v>
      </c>
      <c r="G91" s="107">
        <v>3.6</v>
      </c>
      <c r="H91" s="117">
        <f t="shared" si="36"/>
        <v>4.04352</v>
      </c>
      <c r="I91" s="118">
        <v>0.6</v>
      </c>
      <c r="J91" s="116">
        <v>1.6</v>
      </c>
      <c r="K91" s="107">
        <v>1.6</v>
      </c>
      <c r="L91" s="117">
        <f t="shared" si="37"/>
        <v>0.79872000000000021</v>
      </c>
      <c r="M91" s="115">
        <v>0.2</v>
      </c>
      <c r="N91" s="116">
        <v>1.4</v>
      </c>
      <c r="O91" s="107">
        <v>1.4</v>
      </c>
      <c r="P91" s="117">
        <f t="shared" si="35"/>
        <v>0.20383999999999999</v>
      </c>
      <c r="Q91" s="115">
        <v>0.2</v>
      </c>
      <c r="R91" s="116">
        <v>1.4</v>
      </c>
      <c r="S91" s="107">
        <v>1.4</v>
      </c>
      <c r="T91" s="117">
        <f t="shared" si="31"/>
        <v>0.20383999999999999</v>
      </c>
      <c r="U91" s="115"/>
      <c r="V91" s="116"/>
      <c r="W91" s="107"/>
      <c r="X91" s="117"/>
      <c r="Y91" s="115"/>
      <c r="Z91" s="116"/>
      <c r="AA91" s="107"/>
      <c r="AB91" s="117"/>
    </row>
    <row r="92" spans="1:28">
      <c r="A92" s="160"/>
      <c r="B92" s="4">
        <v>221</v>
      </c>
      <c r="C92" s="7">
        <f t="shared" si="40"/>
        <v>19.977360000000001</v>
      </c>
      <c r="D92" s="7">
        <v>4</v>
      </c>
      <c r="E92" s="110">
        <v>1.7</v>
      </c>
      <c r="F92" s="111">
        <v>3.8</v>
      </c>
      <c r="G92" s="111">
        <v>4.5</v>
      </c>
      <c r="H92" s="112">
        <f t="shared" si="36"/>
        <v>15.116399999999999</v>
      </c>
      <c r="I92" s="113">
        <v>0.6</v>
      </c>
      <c r="J92" s="111">
        <v>3.2</v>
      </c>
      <c r="K92" s="111">
        <v>3.2</v>
      </c>
      <c r="L92" s="114">
        <f t="shared" si="37"/>
        <v>3.1948800000000008</v>
      </c>
      <c r="M92" s="110">
        <v>0.4</v>
      </c>
      <c r="N92" s="111">
        <v>2.4</v>
      </c>
      <c r="O92" s="111">
        <v>2.4</v>
      </c>
      <c r="P92" s="114">
        <f t="shared" si="35"/>
        <v>1.19808</v>
      </c>
      <c r="Q92" s="110">
        <v>0.4</v>
      </c>
      <c r="R92" s="111">
        <v>1.5</v>
      </c>
      <c r="S92" s="111">
        <v>1.5</v>
      </c>
      <c r="T92" s="114">
        <f t="shared" si="31"/>
        <v>0.46800000000000003</v>
      </c>
      <c r="U92" s="110"/>
      <c r="V92" s="111"/>
      <c r="W92" s="111"/>
      <c r="X92" s="114">
        <f t="shared" si="34"/>
        <v>0</v>
      </c>
      <c r="Y92" s="110"/>
      <c r="Z92" s="111"/>
      <c r="AA92" s="111"/>
      <c r="AB92" s="114">
        <f t="shared" si="8"/>
        <v>0</v>
      </c>
    </row>
    <row r="93" spans="1:28">
      <c r="A93" s="160"/>
      <c r="B93" s="3">
        <v>222</v>
      </c>
      <c r="C93" s="6">
        <f t="shared" si="40"/>
        <v>33.186399999999992</v>
      </c>
      <c r="D93" s="6">
        <v>6</v>
      </c>
      <c r="E93" s="115">
        <v>2.2999999999999998</v>
      </c>
      <c r="F93" s="116">
        <v>4.5999999999999996</v>
      </c>
      <c r="G93" s="107">
        <v>4.5999999999999996</v>
      </c>
      <c r="H93" s="117">
        <f t="shared" si="36"/>
        <v>25.307359999999992</v>
      </c>
      <c r="I93" s="118">
        <v>1.5</v>
      </c>
      <c r="J93" s="116">
        <v>2.2000000000000002</v>
      </c>
      <c r="K93" s="107">
        <v>2.2000000000000002</v>
      </c>
      <c r="L93" s="117">
        <f t="shared" si="37"/>
        <v>3.7752000000000008</v>
      </c>
      <c r="M93" s="115">
        <v>0.4</v>
      </c>
      <c r="N93" s="116">
        <v>2.2000000000000002</v>
      </c>
      <c r="O93" s="107">
        <v>2.2000000000000002</v>
      </c>
      <c r="P93" s="117">
        <f t="shared" si="35"/>
        <v>1.0067200000000003</v>
      </c>
      <c r="Q93" s="115">
        <v>1</v>
      </c>
      <c r="R93" s="116">
        <v>2</v>
      </c>
      <c r="S93" s="107">
        <v>2</v>
      </c>
      <c r="T93" s="117">
        <f t="shared" si="31"/>
        <v>2.08</v>
      </c>
      <c r="U93" s="115">
        <v>0.2</v>
      </c>
      <c r="V93" s="116">
        <v>2</v>
      </c>
      <c r="W93" s="107">
        <v>2</v>
      </c>
      <c r="X93" s="117">
        <f t="shared" si="34"/>
        <v>0.41600000000000004</v>
      </c>
      <c r="Y93" s="115">
        <v>0.4</v>
      </c>
      <c r="Z93" s="116">
        <v>1.7</v>
      </c>
      <c r="AA93" s="107">
        <v>1.7</v>
      </c>
      <c r="AB93" s="117">
        <f t="shared" si="8"/>
        <v>0.60111999999999999</v>
      </c>
    </row>
    <row r="94" spans="1:28">
      <c r="A94" s="160"/>
      <c r="B94" s="4">
        <v>223</v>
      </c>
      <c r="C94" s="7">
        <f t="shared" si="40"/>
        <v>46.18224</v>
      </c>
      <c r="D94" s="7">
        <v>9</v>
      </c>
      <c r="E94" s="110">
        <v>2.8</v>
      </c>
      <c r="F94" s="111">
        <v>3.6</v>
      </c>
      <c r="G94" s="111">
        <v>3.6</v>
      </c>
      <c r="H94" s="112">
        <f t="shared" si="36"/>
        <v>18.869759999999999</v>
      </c>
      <c r="I94" s="113">
        <v>2.2000000000000002</v>
      </c>
      <c r="J94" s="111">
        <v>3.8</v>
      </c>
      <c r="K94" s="111">
        <v>3.8</v>
      </c>
      <c r="L94" s="114">
        <f t="shared" si="37"/>
        <v>16.519360000000002</v>
      </c>
      <c r="M94" s="110">
        <v>3.6</v>
      </c>
      <c r="N94" s="111">
        <v>2</v>
      </c>
      <c r="O94" s="111">
        <v>2</v>
      </c>
      <c r="P94" s="114">
        <f t="shared" si="35"/>
        <v>7.4880000000000004</v>
      </c>
      <c r="Q94" s="110">
        <v>0.4</v>
      </c>
      <c r="R94" s="111">
        <v>2.2000000000000002</v>
      </c>
      <c r="S94" s="111">
        <v>2.2000000000000002</v>
      </c>
      <c r="T94" s="114">
        <f t="shared" si="31"/>
        <v>1.0067200000000003</v>
      </c>
      <c r="U94" s="110">
        <v>0.4</v>
      </c>
      <c r="V94" s="111">
        <v>2.2999999999999998</v>
      </c>
      <c r="W94" s="111">
        <v>2.2999999999999998</v>
      </c>
      <c r="X94" s="114">
        <f t="shared" si="34"/>
        <v>1.10032</v>
      </c>
      <c r="Y94" s="110">
        <v>0.4</v>
      </c>
      <c r="Z94" s="111">
        <v>2.4</v>
      </c>
      <c r="AA94" s="111">
        <v>2.4</v>
      </c>
      <c r="AB94" s="114">
        <f t="shared" ref="AB94:AB105" si="41">Z94*AA94*Y94*0.52</f>
        <v>1.19808</v>
      </c>
    </row>
    <row r="95" spans="1:28">
      <c r="A95" s="160"/>
      <c r="B95" s="4"/>
      <c r="C95" s="7"/>
      <c r="D95" s="7"/>
      <c r="E95" s="110">
        <v>0.4</v>
      </c>
      <c r="F95" s="111">
        <v>1.8</v>
      </c>
      <c r="G95" s="106">
        <v>1.8</v>
      </c>
      <c r="H95" s="112">
        <f t="shared" si="36"/>
        <v>0.67392000000000019</v>
      </c>
      <c r="I95" s="113">
        <v>0.4</v>
      </c>
      <c r="J95" s="111">
        <v>2.2000000000000002</v>
      </c>
      <c r="K95" s="106">
        <v>2.2000000000000002</v>
      </c>
      <c r="L95" s="106">
        <f t="shared" si="37"/>
        <v>1.0067200000000003</v>
      </c>
      <c r="M95" s="110">
        <v>0.4</v>
      </c>
      <c r="N95" s="111">
        <v>2</v>
      </c>
      <c r="O95" s="106">
        <v>2</v>
      </c>
      <c r="P95" s="106">
        <f t="shared" si="35"/>
        <v>0.83200000000000007</v>
      </c>
      <c r="Q95" s="110"/>
      <c r="R95" s="111"/>
      <c r="S95" s="106"/>
      <c r="T95" s="106"/>
      <c r="U95" s="110"/>
      <c r="V95" s="111"/>
      <c r="W95" s="106"/>
      <c r="X95" s="106"/>
      <c r="Y95" s="110"/>
      <c r="Z95" s="111"/>
      <c r="AA95" s="106"/>
      <c r="AB95" s="106"/>
    </row>
    <row r="96" spans="1:28" ht="14.4" customHeight="1">
      <c r="A96" s="160"/>
      <c r="B96" s="3">
        <v>224</v>
      </c>
      <c r="C96" s="6">
        <f t="shared" si="40"/>
        <v>8.8784800000000015</v>
      </c>
      <c r="D96" s="6">
        <v>5</v>
      </c>
      <c r="E96" s="110">
        <v>0.8</v>
      </c>
      <c r="F96" s="111">
        <v>3.7</v>
      </c>
      <c r="G96" s="111">
        <v>3.7</v>
      </c>
      <c r="H96" s="112">
        <f t="shared" si="36"/>
        <v>5.6950400000000014</v>
      </c>
      <c r="I96" s="113">
        <v>0.2</v>
      </c>
      <c r="J96" s="111">
        <v>3.2</v>
      </c>
      <c r="K96" s="111">
        <v>3.2</v>
      </c>
      <c r="L96" s="114">
        <f t="shared" si="37"/>
        <v>1.0649600000000004</v>
      </c>
      <c r="M96" s="110">
        <v>0.6</v>
      </c>
      <c r="N96" s="111">
        <v>2.2999999999999998</v>
      </c>
      <c r="O96" s="111">
        <v>2.2999999999999998</v>
      </c>
      <c r="P96" s="114">
        <f t="shared" si="35"/>
        <v>1.6504799999999997</v>
      </c>
      <c r="Q96" s="110">
        <v>0.2</v>
      </c>
      <c r="R96" s="111">
        <v>1.5</v>
      </c>
      <c r="S96" s="111">
        <v>1.5</v>
      </c>
      <c r="T96" s="114">
        <f t="shared" ref="T96" si="42">R96*S96*Q96*0.52</f>
        <v>0.23400000000000001</v>
      </c>
      <c r="U96" s="110">
        <v>0.2</v>
      </c>
      <c r="V96" s="111">
        <v>1.5</v>
      </c>
      <c r="W96" s="111">
        <v>1.5</v>
      </c>
      <c r="X96" s="114">
        <f t="shared" ref="X96" si="43">V96*W96*U96*0.52</f>
        <v>0.23400000000000001</v>
      </c>
      <c r="Y96" s="110"/>
      <c r="Z96" s="111"/>
      <c r="AA96" s="111"/>
      <c r="AB96" s="114"/>
    </row>
    <row r="97" spans="1:28">
      <c r="A97" s="160"/>
      <c r="B97" s="4">
        <v>225</v>
      </c>
      <c r="C97" s="7">
        <f t="shared" si="40"/>
        <v>40.816880000000005</v>
      </c>
      <c r="D97" s="7">
        <v>6</v>
      </c>
      <c r="E97" s="110">
        <v>2.7</v>
      </c>
      <c r="F97" s="111">
        <v>3.2</v>
      </c>
      <c r="G97" s="111">
        <v>3.2</v>
      </c>
      <c r="H97" s="112">
        <f t="shared" si="36"/>
        <v>14.376960000000004</v>
      </c>
      <c r="I97" s="113">
        <v>0.4</v>
      </c>
      <c r="J97" s="111">
        <v>2.1</v>
      </c>
      <c r="K97" s="111">
        <v>2.1</v>
      </c>
      <c r="L97" s="114">
        <f t="shared" si="37"/>
        <v>0.91728000000000021</v>
      </c>
      <c r="M97" s="110">
        <v>1</v>
      </c>
      <c r="N97" s="111">
        <v>3</v>
      </c>
      <c r="O97" s="111">
        <v>3</v>
      </c>
      <c r="P97" s="114">
        <f t="shared" si="35"/>
        <v>4.68</v>
      </c>
      <c r="Q97" s="110">
        <v>2</v>
      </c>
      <c r="R97" s="111">
        <v>4.4000000000000004</v>
      </c>
      <c r="S97" s="111">
        <v>4.4000000000000004</v>
      </c>
      <c r="T97" s="114">
        <f t="shared" si="31"/>
        <v>20.134400000000003</v>
      </c>
      <c r="U97" s="110">
        <v>0.4</v>
      </c>
      <c r="V97" s="111">
        <v>1.4</v>
      </c>
      <c r="W97" s="111">
        <v>1.4</v>
      </c>
      <c r="X97" s="114">
        <f t="shared" si="34"/>
        <v>0.40767999999999999</v>
      </c>
      <c r="Y97" s="110">
        <v>0.2</v>
      </c>
      <c r="Z97" s="111">
        <v>1.7</v>
      </c>
      <c r="AA97" s="111">
        <v>1.7</v>
      </c>
      <c r="AB97" s="114">
        <f t="shared" si="41"/>
        <v>0.30055999999999999</v>
      </c>
    </row>
    <row r="98" spans="1:28">
      <c r="A98" s="160" t="s">
        <v>28</v>
      </c>
      <c r="B98" s="3">
        <v>226</v>
      </c>
      <c r="C98" s="107">
        <f>SUM(H98:H99,L98:L99,P98,T98,X98,AB98)</f>
        <v>8.5550400000000018</v>
      </c>
      <c r="D98" s="6">
        <v>10</v>
      </c>
      <c r="E98" s="115">
        <v>0.8</v>
      </c>
      <c r="F98" s="116">
        <v>1.8</v>
      </c>
      <c r="G98" s="107">
        <v>1.8</v>
      </c>
      <c r="H98" s="117">
        <f t="shared" si="36"/>
        <v>1.3478400000000004</v>
      </c>
      <c r="I98" s="115">
        <v>0.8</v>
      </c>
      <c r="J98" s="116">
        <v>1.8</v>
      </c>
      <c r="K98" s="107">
        <v>1.8</v>
      </c>
      <c r="L98" s="117">
        <f t="shared" si="37"/>
        <v>1.3478400000000004</v>
      </c>
      <c r="M98" s="115">
        <v>0.8</v>
      </c>
      <c r="N98" s="116">
        <v>1.8</v>
      </c>
      <c r="O98" s="107">
        <v>1.8</v>
      </c>
      <c r="P98" s="117">
        <f t="shared" si="35"/>
        <v>1.3478400000000004</v>
      </c>
      <c r="Q98" s="115">
        <v>0.8</v>
      </c>
      <c r="R98" s="116">
        <v>1.8</v>
      </c>
      <c r="S98" s="107">
        <v>1.8</v>
      </c>
      <c r="T98" s="117">
        <f t="shared" si="31"/>
        <v>1.3478400000000004</v>
      </c>
      <c r="U98" s="115">
        <v>0.8</v>
      </c>
      <c r="V98" s="116">
        <v>1.8</v>
      </c>
      <c r="W98" s="107">
        <v>1.8</v>
      </c>
      <c r="X98" s="117">
        <f t="shared" si="34"/>
        <v>1.3478400000000004</v>
      </c>
      <c r="Y98" s="115">
        <v>0.8</v>
      </c>
      <c r="Z98" s="116">
        <v>1.8</v>
      </c>
      <c r="AA98" s="107">
        <v>1.8</v>
      </c>
      <c r="AB98" s="117">
        <f t="shared" si="41"/>
        <v>1.3478400000000004</v>
      </c>
    </row>
    <row r="99" spans="1:28">
      <c r="A99" s="160"/>
      <c r="B99" s="3"/>
      <c r="C99" s="6"/>
      <c r="D99" s="6"/>
      <c r="E99" s="115">
        <v>0.2</v>
      </c>
      <c r="F99" s="116">
        <v>1.5</v>
      </c>
      <c r="G99" s="107">
        <v>1.5</v>
      </c>
      <c r="H99" s="117">
        <f t="shared" si="36"/>
        <v>0.23400000000000001</v>
      </c>
      <c r="I99" s="115">
        <v>0.2</v>
      </c>
      <c r="J99" s="116">
        <v>1.5</v>
      </c>
      <c r="K99" s="107">
        <v>1.5</v>
      </c>
      <c r="L99" s="117">
        <f t="shared" si="37"/>
        <v>0.23400000000000001</v>
      </c>
      <c r="M99" s="115"/>
      <c r="N99" s="116"/>
      <c r="O99" s="107"/>
      <c r="P99" s="117"/>
      <c r="Q99" s="115"/>
      <c r="R99" s="116"/>
      <c r="S99" s="107"/>
      <c r="T99" s="117"/>
      <c r="U99" s="115"/>
      <c r="V99" s="116"/>
      <c r="W99" s="107"/>
      <c r="X99" s="107"/>
      <c r="Y99" s="115"/>
      <c r="Z99" s="116"/>
      <c r="AA99" s="107"/>
      <c r="AB99" s="107"/>
    </row>
    <row r="100" spans="1:28">
      <c r="A100" s="160"/>
      <c r="B100" s="4">
        <v>227</v>
      </c>
      <c r="C100" s="7">
        <f t="shared" si="40"/>
        <v>5.97532</v>
      </c>
      <c r="D100" s="7">
        <v>2</v>
      </c>
      <c r="E100" s="110">
        <v>1.5</v>
      </c>
      <c r="F100" s="111">
        <v>2.5</v>
      </c>
      <c r="G100" s="111">
        <v>2.5</v>
      </c>
      <c r="H100" s="112">
        <f t="shared" si="36"/>
        <v>4.875</v>
      </c>
      <c r="I100" s="113">
        <v>0.4</v>
      </c>
      <c r="J100" s="111">
        <v>2.2999999999999998</v>
      </c>
      <c r="K100" s="111">
        <v>2.2999999999999998</v>
      </c>
      <c r="L100" s="114">
        <f t="shared" si="37"/>
        <v>1.10032</v>
      </c>
      <c r="M100" s="110"/>
      <c r="N100" s="111"/>
      <c r="O100" s="111"/>
      <c r="P100" s="114"/>
      <c r="Q100" s="110"/>
      <c r="R100" s="111"/>
      <c r="S100" s="111"/>
      <c r="T100" s="114"/>
      <c r="U100" s="110"/>
      <c r="V100" s="111"/>
      <c r="W100" s="111"/>
      <c r="X100" s="114"/>
      <c r="Y100" s="110"/>
      <c r="Z100" s="111"/>
      <c r="AA100" s="111"/>
      <c r="AB100" s="114"/>
    </row>
    <row r="101" spans="1:28">
      <c r="A101" s="160"/>
      <c r="B101" s="3">
        <v>228</v>
      </c>
      <c r="C101" s="107">
        <f>SUM(H101:H102,L101,P101,T101,X101,AB101)</f>
        <v>48.218560000000004</v>
      </c>
      <c r="D101" s="6">
        <v>7</v>
      </c>
      <c r="E101" s="115">
        <v>1.8</v>
      </c>
      <c r="F101" s="116">
        <v>3.6</v>
      </c>
      <c r="G101" s="107">
        <v>3.6</v>
      </c>
      <c r="H101" s="117">
        <f t="shared" si="36"/>
        <v>12.130560000000003</v>
      </c>
      <c r="I101" s="118">
        <v>3</v>
      </c>
      <c r="J101" s="116">
        <v>4</v>
      </c>
      <c r="K101" s="107">
        <v>4</v>
      </c>
      <c r="L101" s="117">
        <f t="shared" si="37"/>
        <v>24.96</v>
      </c>
      <c r="M101" s="115">
        <v>0.2</v>
      </c>
      <c r="N101" s="116">
        <v>2.2999999999999998</v>
      </c>
      <c r="O101" s="107">
        <v>2.2999999999999998</v>
      </c>
      <c r="P101" s="117">
        <f t="shared" si="35"/>
        <v>0.55015999999999998</v>
      </c>
      <c r="Q101" s="115">
        <v>1.4</v>
      </c>
      <c r="R101" s="116">
        <v>3.7</v>
      </c>
      <c r="S101" s="107">
        <v>3.7</v>
      </c>
      <c r="T101" s="117">
        <f t="shared" si="31"/>
        <v>9.9663200000000014</v>
      </c>
      <c r="U101" s="115">
        <v>0.2</v>
      </c>
      <c r="V101" s="116">
        <v>1.4</v>
      </c>
      <c r="W101" s="107">
        <v>1.4</v>
      </c>
      <c r="X101" s="117">
        <f t="shared" si="34"/>
        <v>0.20383999999999999</v>
      </c>
      <c r="Y101" s="115">
        <v>0.2</v>
      </c>
      <c r="Z101" s="116">
        <v>1.4</v>
      </c>
      <c r="AA101" s="107">
        <v>1.4</v>
      </c>
      <c r="AB101" s="117">
        <f t="shared" si="41"/>
        <v>0.20383999999999999</v>
      </c>
    </row>
    <row r="102" spans="1:28">
      <c r="A102" s="160"/>
      <c r="B102" s="3"/>
      <c r="C102" s="6"/>
      <c r="D102" s="6"/>
      <c r="E102" s="115">
        <v>0.2</v>
      </c>
      <c r="F102" s="116">
        <v>1.4</v>
      </c>
      <c r="G102" s="107">
        <v>1.4</v>
      </c>
      <c r="H102" s="117">
        <f t="shared" si="36"/>
        <v>0.20383999999999999</v>
      </c>
      <c r="I102" s="118"/>
      <c r="J102" s="116"/>
      <c r="K102" s="107"/>
      <c r="L102" s="107"/>
      <c r="M102" s="115"/>
      <c r="N102" s="116"/>
      <c r="O102" s="107"/>
      <c r="P102" s="107"/>
      <c r="Q102" s="115"/>
      <c r="R102" s="116"/>
      <c r="S102" s="107"/>
      <c r="T102" s="107"/>
      <c r="U102" s="115"/>
      <c r="V102" s="116"/>
      <c r="W102" s="107"/>
      <c r="X102" s="107"/>
      <c r="Y102" s="115"/>
      <c r="Z102" s="116"/>
      <c r="AA102" s="107"/>
      <c r="AB102" s="107"/>
    </row>
    <row r="103" spans="1:28">
      <c r="A103" s="160"/>
      <c r="B103" s="4">
        <v>229</v>
      </c>
      <c r="C103" s="106">
        <f>SUM(H103,L103,P103:P104,T103:T104,X103,AB103,H104,L104)</f>
        <v>54.677480000000003</v>
      </c>
      <c r="D103" s="7">
        <v>10</v>
      </c>
      <c r="E103" s="110">
        <v>4</v>
      </c>
      <c r="F103" s="111">
        <v>6</v>
      </c>
      <c r="G103" s="111">
        <v>3</v>
      </c>
      <c r="H103" s="112">
        <f t="shared" si="36"/>
        <v>37.44</v>
      </c>
      <c r="I103" s="113">
        <v>2.6</v>
      </c>
      <c r="J103" s="111">
        <v>1.9</v>
      </c>
      <c r="K103" s="111">
        <v>1.9</v>
      </c>
      <c r="L103" s="114">
        <f t="shared" si="37"/>
        <v>4.8807200000000002</v>
      </c>
      <c r="M103" s="110">
        <v>2.6</v>
      </c>
      <c r="N103" s="111">
        <v>1.5</v>
      </c>
      <c r="O103" s="111">
        <v>2.6</v>
      </c>
      <c r="P103" s="114">
        <f t="shared" si="35"/>
        <v>5.2728000000000002</v>
      </c>
      <c r="Q103" s="110">
        <v>0.4</v>
      </c>
      <c r="R103" s="111">
        <v>2.4</v>
      </c>
      <c r="S103" s="111">
        <v>2.4</v>
      </c>
      <c r="T103" s="114">
        <f t="shared" si="31"/>
        <v>1.19808</v>
      </c>
      <c r="U103" s="110">
        <v>0.2</v>
      </c>
      <c r="V103" s="111">
        <v>2.7</v>
      </c>
      <c r="W103" s="111">
        <v>2.7</v>
      </c>
      <c r="X103" s="114">
        <f t="shared" si="34"/>
        <v>0.75816000000000017</v>
      </c>
      <c r="Y103" s="110">
        <v>0.3</v>
      </c>
      <c r="Z103" s="111">
        <v>2.2999999999999998</v>
      </c>
      <c r="AA103" s="111">
        <v>2.2999999999999998</v>
      </c>
      <c r="AB103" s="114">
        <f t="shared" si="41"/>
        <v>0.82523999999999986</v>
      </c>
    </row>
    <row r="104" spans="1:28">
      <c r="A104" s="160"/>
      <c r="B104" s="4"/>
      <c r="C104" s="7"/>
      <c r="D104" s="7"/>
      <c r="E104" s="110">
        <v>0.4</v>
      </c>
      <c r="F104" s="111">
        <v>1.8</v>
      </c>
      <c r="G104" s="106">
        <v>1.8</v>
      </c>
      <c r="H104" s="112">
        <f t="shared" si="36"/>
        <v>0.67392000000000019</v>
      </c>
      <c r="I104" s="113">
        <v>1</v>
      </c>
      <c r="J104" s="111">
        <v>2.2999999999999998</v>
      </c>
      <c r="K104" s="106">
        <v>2.2999999999999998</v>
      </c>
      <c r="L104" s="106">
        <f t="shared" si="37"/>
        <v>2.7507999999999995</v>
      </c>
      <c r="M104" s="110">
        <v>0.2</v>
      </c>
      <c r="N104" s="111">
        <v>1.4</v>
      </c>
      <c r="O104" s="106">
        <v>1.4</v>
      </c>
      <c r="P104" s="106">
        <f t="shared" si="35"/>
        <v>0.20383999999999999</v>
      </c>
      <c r="Q104" s="110">
        <v>0.4</v>
      </c>
      <c r="R104" s="111">
        <v>1.8</v>
      </c>
      <c r="S104" s="106">
        <v>1.8</v>
      </c>
      <c r="T104" s="106">
        <f t="shared" si="31"/>
        <v>0.67392000000000019</v>
      </c>
      <c r="U104" s="110"/>
      <c r="V104" s="111"/>
      <c r="W104" s="106"/>
      <c r="X104" s="106"/>
      <c r="Y104" s="110"/>
      <c r="Z104" s="111"/>
      <c r="AA104" s="106"/>
      <c r="AB104" s="106"/>
    </row>
    <row r="105" spans="1:28" ht="14.4" customHeight="1">
      <c r="A105" s="160"/>
      <c r="B105" s="3">
        <v>230</v>
      </c>
      <c r="C105" s="6">
        <f>SUM(H105,L105,P105,T105,X105,AB105,H106)</f>
        <v>14.801279999999998</v>
      </c>
      <c r="D105" s="6">
        <v>7</v>
      </c>
      <c r="E105" s="115">
        <v>1.6</v>
      </c>
      <c r="F105" s="116">
        <v>3.4</v>
      </c>
      <c r="G105" s="107">
        <v>3.4</v>
      </c>
      <c r="H105" s="117">
        <f t="shared" si="36"/>
        <v>9.6179199999999998</v>
      </c>
      <c r="I105" s="118">
        <v>0.8</v>
      </c>
      <c r="J105" s="116">
        <v>2</v>
      </c>
      <c r="K105" s="107">
        <v>2</v>
      </c>
      <c r="L105" s="117">
        <f t="shared" si="37"/>
        <v>1.6640000000000001</v>
      </c>
      <c r="M105" s="115">
        <v>1</v>
      </c>
      <c r="N105" s="116">
        <v>1.8</v>
      </c>
      <c r="O105" s="107">
        <v>1.8</v>
      </c>
      <c r="P105" s="117">
        <f t="shared" si="35"/>
        <v>1.6848000000000001</v>
      </c>
      <c r="Q105" s="115">
        <v>0.2</v>
      </c>
      <c r="R105" s="116">
        <v>2</v>
      </c>
      <c r="S105" s="107">
        <v>2</v>
      </c>
      <c r="T105" s="117">
        <f t="shared" si="31"/>
        <v>0.41600000000000004</v>
      </c>
      <c r="U105" s="115">
        <v>0.2</v>
      </c>
      <c r="V105" s="116">
        <v>2.8</v>
      </c>
      <c r="W105" s="107">
        <v>2.8</v>
      </c>
      <c r="X105" s="117">
        <f t="shared" si="34"/>
        <v>0.81535999999999997</v>
      </c>
      <c r="Y105" s="115">
        <v>0.2</v>
      </c>
      <c r="Z105" s="116">
        <v>1.6</v>
      </c>
      <c r="AA105" s="107">
        <v>1.6</v>
      </c>
      <c r="AB105" s="117">
        <f t="shared" si="41"/>
        <v>0.26624000000000009</v>
      </c>
    </row>
    <row r="106" spans="1:28">
      <c r="A106" s="160"/>
      <c r="B106" s="3"/>
      <c r="C106" s="6"/>
      <c r="D106" s="6"/>
      <c r="E106" s="115">
        <v>0.2</v>
      </c>
      <c r="F106" s="116">
        <v>1.8</v>
      </c>
      <c r="G106" s="107">
        <v>1.8</v>
      </c>
      <c r="H106" s="117">
        <f t="shared" si="36"/>
        <v>0.33696000000000009</v>
      </c>
      <c r="I106" s="118"/>
      <c r="J106" s="116"/>
      <c r="K106" s="107"/>
      <c r="L106" s="117"/>
      <c r="M106" s="115"/>
      <c r="N106" s="116"/>
      <c r="O106" s="107"/>
      <c r="P106" s="117"/>
      <c r="Q106" s="115"/>
      <c r="R106" s="116"/>
      <c r="S106" s="107"/>
      <c r="T106" s="117"/>
      <c r="U106" s="115"/>
      <c r="V106" s="116"/>
      <c r="W106" s="107"/>
      <c r="X106" s="117"/>
      <c r="Y106" s="115"/>
      <c r="Z106" s="116"/>
      <c r="AA106" s="107"/>
      <c r="AB106" s="117"/>
    </row>
    <row r="107" spans="1:28">
      <c r="A107" s="160"/>
      <c r="B107" s="17">
        <v>231</v>
      </c>
      <c r="C107" s="34">
        <f t="shared" si="40"/>
        <v>6.2171200000000004</v>
      </c>
      <c r="D107" s="34">
        <v>6</v>
      </c>
      <c r="E107" s="120">
        <v>0.8</v>
      </c>
      <c r="F107" s="121">
        <v>2.7</v>
      </c>
      <c r="G107" s="121">
        <v>2.7</v>
      </c>
      <c r="H107" s="122">
        <f t="shared" si="36"/>
        <v>3.0326400000000007</v>
      </c>
      <c r="I107" s="123">
        <v>0.6</v>
      </c>
      <c r="J107" s="121">
        <v>2.2999999999999998</v>
      </c>
      <c r="K107" s="125">
        <v>2.2999999999999998</v>
      </c>
      <c r="L107" s="122">
        <f t="shared" ref="L107" si="44">J107*K107*I107*0.52</f>
        <v>1.6504799999999997</v>
      </c>
      <c r="M107" s="120">
        <v>0.4</v>
      </c>
      <c r="N107" s="121">
        <v>2</v>
      </c>
      <c r="O107" s="125">
        <v>2</v>
      </c>
      <c r="P107" s="122">
        <f t="shared" ref="P107" si="45">N107*O107*M107*0.52</f>
        <v>0.83200000000000007</v>
      </c>
      <c r="Q107" s="120">
        <v>0.2</v>
      </c>
      <c r="R107" s="121">
        <v>1.5</v>
      </c>
      <c r="S107" s="125">
        <v>1.5</v>
      </c>
      <c r="T107" s="122">
        <f t="shared" ref="T107" si="46">R107*S107*Q107*0.52</f>
        <v>0.23400000000000001</v>
      </c>
      <c r="U107" s="120">
        <v>0.2</v>
      </c>
      <c r="V107" s="121">
        <v>1.5</v>
      </c>
      <c r="W107" s="125">
        <v>1.5</v>
      </c>
      <c r="X107" s="122">
        <f t="shared" ref="X107" si="47">V107*W107*U107*0.52</f>
        <v>0.23400000000000001</v>
      </c>
      <c r="Y107" s="120">
        <v>0.2</v>
      </c>
      <c r="Z107" s="121">
        <v>1.5</v>
      </c>
      <c r="AA107" s="125">
        <v>1.5</v>
      </c>
      <c r="AB107" s="122">
        <f t="shared" ref="AB107" si="48">Z107*AA107*Y107*0.52</f>
        <v>0.23400000000000001</v>
      </c>
    </row>
  </sheetData>
  <mergeCells count="6">
    <mergeCell ref="A98:A107"/>
    <mergeCell ref="A2:A33"/>
    <mergeCell ref="A34:A60"/>
    <mergeCell ref="A62:A81"/>
    <mergeCell ref="A82:A90"/>
    <mergeCell ref="A91:A97"/>
  </mergeCells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Percentage_per</vt:lpstr>
      <vt:lpstr>Volume</vt:lpstr>
      <vt:lpstr>16w</vt:lpstr>
      <vt:lpstr>18w</vt:lpstr>
      <vt:lpstr>20w</vt:lpstr>
      <vt:lpstr>22w</vt:lpstr>
      <vt:lpstr>24w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2018-01-03T19:42:32Z</dcterms:modified>
</cp:coreProperties>
</file>